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.xml" ContentType="application/vnd.openxmlformats-officedocument.drawing+xml"/>
  <Override PartName="/xl/ctrlProps/ctrlProp34.xml" ContentType="application/vnd.ms-excel.controlproperties+xml"/>
  <Override PartName="/xl/drawings/drawing3.xml" ContentType="application/vnd.openxmlformats-officedocument.drawing+xml"/>
  <Override PartName="/xl/ctrlProps/ctrlProp35.xml" ContentType="application/vnd.ms-excel.controlproperties+xml"/>
  <Override PartName="/xl/drawings/drawing4.xml" ContentType="application/vnd.openxmlformats-officedocument.drawing+xml"/>
  <Override PartName="/xl/ctrlProps/ctrlProp36.xml" ContentType="application/vnd.ms-excel.controlproperties+xml"/>
  <Override PartName="/xl/drawings/drawing5.xml" ContentType="application/vnd.openxmlformats-officedocument.drawing+xml"/>
  <Override PartName="/xl/ctrlProps/ctrlProp37.xml" ContentType="application/vnd.ms-excel.controlproperties+xml"/>
  <Override PartName="/xl/drawings/drawing6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7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10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1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12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3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4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drawings/drawing17.xml" ContentType="application/vnd.openxmlformats-officedocument.drawing+xml"/>
  <Override PartName="/xl/ctrlProps/ctrlProp134.xml" ContentType="application/vnd.ms-excel.controlproperties+xml"/>
  <Override PartName="/xl/ctrlProps/ctrlProp135.xml" ContentType="application/vnd.ms-excel.controlproperties+xml"/>
  <Override PartName="/xl/drawings/drawing18.xml" ContentType="application/vnd.openxmlformats-officedocument.drawing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19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drawings/drawing22.xml" ContentType="application/vnd.openxmlformats-officedocument.drawing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drawings/drawing23.xml" ContentType="application/vnd.openxmlformats-officedocument.drawing+xml"/>
  <Override PartName="/xl/ctrlProps/ctrlProp164.xml" ContentType="application/vnd.ms-excel.controlproperties+xml"/>
  <Override PartName="/xl/ctrlProps/ctrlProp165.xml" ContentType="application/vnd.ms-excel.controlproperties+xml"/>
  <Override PartName="/xl/drawings/drawing24.xml" ContentType="application/vnd.openxmlformats-officedocument.drawing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drawings/drawing25.xml" ContentType="application/vnd.openxmlformats-officedocument.drawing+xml"/>
  <Override PartName="/xl/ctrlProps/ctrlProp174.xml" ContentType="application/vnd.ms-excel.controlproperties+xml"/>
  <Override PartName="/xl/ctrlProps/ctrlProp175.xml" ContentType="application/vnd.ms-excel.controlproperties+xml"/>
  <Override PartName="/xl/drawings/drawing26.xml" ContentType="application/vnd.openxmlformats-officedocument.drawing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drawings/drawing27.xml" ContentType="application/vnd.openxmlformats-officedocument.drawing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8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3E120C2-D010-470E-9F49-76F04AB0F99C}" xr6:coauthVersionLast="47" xr6:coauthVersionMax="47" xr10:uidLastSave="{00000000-0000-0000-0000-000000000000}"/>
  <bookViews>
    <workbookView xWindow="-110" yWindow="-110" windowWidth="19420" windowHeight="10300" tabRatio="881" activeTab="15" xr2:uid="{33131F19-B12C-42E3-8E80-2E0F1F193344}"/>
  </bookViews>
  <sheets>
    <sheet name="Home" sheetId="72" r:id="rId1"/>
    <sheet name="តម្លៃទំនិញ" sheetId="60" r:id="rId2"/>
    <sheet name="Seting" sheetId="2" r:id="rId3"/>
    <sheet name="Feed" sheetId="62" r:id="rId4"/>
    <sheet name="Viget" sheetId="56" r:id="rId5"/>
    <sheet name="Sleng" sheetId="38" state="hidden" r:id="rId6"/>
    <sheet name="R-Sleng" sheetId="63" state="hidden" r:id="rId7"/>
    <sheet name="PhomDey" sheetId="39" state="hidden" r:id="rId8"/>
    <sheet name="R-PhomDey" sheetId="64" state="hidden" r:id="rId9"/>
    <sheet name="Chronieng" sheetId="40" state="hidden" r:id="rId10"/>
    <sheet name="R-Chronieng" sheetId="65" state="hidden" r:id="rId11"/>
    <sheet name="Chomkar" sheetId="41" state="hidden" r:id="rId12"/>
    <sheet name="R-Chomkar" sheetId="25" state="hidden" r:id="rId13"/>
    <sheet name="Thlok" sheetId="42" state="hidden" r:id="rId14"/>
    <sheet name="R-Thlok" sheetId="67" state="hidden" r:id="rId15"/>
    <sheet name="Invoice 1" sheetId="17" r:id="rId16"/>
    <sheet name="PhomSrie" sheetId="43" state="hidden" r:id="rId17"/>
    <sheet name="R-PhomSrie" sheetId="66" state="hidden" r:id="rId18"/>
    <sheet name="Dongkaor" sheetId="47" state="hidden" r:id="rId19"/>
    <sheet name="R-Dongkaor" sheetId="59" state="hidden" r:id="rId20"/>
    <sheet name="Sala" sheetId="52" state="hidden" r:id="rId21"/>
    <sheet name="R-Sala" sheetId="68" state="hidden" r:id="rId22"/>
    <sheet name="Dunsok" sheetId="54" state="hidden" r:id="rId23"/>
    <sheet name="R-Dunsok" sheetId="69" state="hidden" r:id="rId24"/>
    <sheet name="RMeat" sheetId="53" state="hidden" r:id="rId25"/>
    <sheet name="R-RMeat" sheetId="70" state="hidden" r:id="rId26"/>
    <sheet name="Char" sheetId="55" state="hidden" r:id="rId27"/>
    <sheet name="R-Char" sheetId="71" state="hidden" r:id="rId28"/>
    <sheet name="ចំនួនសរុប ខាងកើត" sheetId="22" r:id="rId29"/>
  </sheets>
  <externalReferences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BTB3" localSheetId="15" hidden="1">#REF!,#REF!</definedName>
    <definedName name="_BTB3" localSheetId="27" hidden="1">#REF!,#REF!</definedName>
    <definedName name="_BTB3" localSheetId="12" hidden="1">#REF!,#REF!</definedName>
    <definedName name="_BTB3" localSheetId="10" hidden="1">#REF!,#REF!</definedName>
    <definedName name="_BTB3" localSheetId="19" hidden="1">#REF!,#REF!</definedName>
    <definedName name="_BTB3" localSheetId="23" hidden="1">#REF!,#REF!</definedName>
    <definedName name="_BTB3" localSheetId="8" hidden="1">#REF!,#REF!</definedName>
    <definedName name="_BTB3" localSheetId="17" hidden="1">#REF!,#REF!</definedName>
    <definedName name="_BTB3" localSheetId="25" hidden="1">#REF!,#REF!</definedName>
    <definedName name="_BTB3" localSheetId="21" hidden="1">#REF!,#REF!</definedName>
    <definedName name="_BTB3" localSheetId="6" hidden="1">#REF!,#REF!</definedName>
    <definedName name="_BTB3" localSheetId="14" hidden="1">#REF!,#REF!</definedName>
    <definedName name="_BTB3" hidden="1">#REF!,#REF!</definedName>
    <definedName name="_xlnm._FilterDatabase" localSheetId="26" hidden="1">Char!$A$30:$S$60</definedName>
    <definedName name="_xlnm._FilterDatabase" localSheetId="11" hidden="1">Chomkar!$A$30:$V$61</definedName>
    <definedName name="_xlnm._FilterDatabase" localSheetId="9" hidden="1">Chronieng!$A$30:$U$61</definedName>
    <definedName name="_xlnm._FilterDatabase" localSheetId="18" hidden="1">Dongkaor!$A$30:$S$60</definedName>
    <definedName name="_xlnm._FilterDatabase" localSheetId="22" hidden="1">Dunsok!$A$30:$S$60</definedName>
    <definedName name="_xlnm._FilterDatabase" localSheetId="3" hidden="1">Feed!$A$4:$K$502</definedName>
    <definedName name="_xlnm._FilterDatabase" localSheetId="7" hidden="1">PhomDey!$A$30:$T$61</definedName>
    <definedName name="_xlnm._FilterDatabase" localSheetId="16" hidden="1">PhomSrie!$A$30:$S$60</definedName>
    <definedName name="_xlnm._FilterDatabase" localSheetId="24" hidden="1">RMeat!$A$30:$S$60</definedName>
    <definedName name="_xlnm._FilterDatabase" localSheetId="6" hidden="1">'R-Sleng'!$A$1:$N$33</definedName>
    <definedName name="_xlnm._FilterDatabase" localSheetId="20" hidden="1">Sala!$A$30:$S$57</definedName>
    <definedName name="_xlnm._FilterDatabase" localSheetId="5" hidden="1">Sleng!$A$30:$U$61</definedName>
    <definedName name="_xlnm._FilterDatabase" localSheetId="13" hidden="1">Thlok!$A$30:$V$61</definedName>
    <definedName name="_xlnm._FilterDatabase" localSheetId="4" hidden="1">Viget!$A$4:$K$502</definedName>
    <definedName name="_xleta.N" hidden="1" xlm="1">#NAME?</definedName>
    <definedName name="a">[1]Sheet1!$D$6:$D$7</definedName>
    <definedName name="aaa" localSheetId="3" hidden="1">#REF!,#REF!</definedName>
    <definedName name="aaa" localSheetId="4" hidden="1">#REF!,#REF!</definedName>
    <definedName name="aaa" hidden="1">#REF!,#REF!</definedName>
    <definedName name="activitynew">[2]Sheet1!$F$9:$F$14</definedName>
    <definedName name="ACwvu.LRP." localSheetId="3" hidden="1">#REF!</definedName>
    <definedName name="ACwvu.LRP." localSheetId="4" hidden="1">#REF!</definedName>
    <definedName name="ACwvu.LRP." hidden="1">#REF!</definedName>
    <definedName name="ACwvu.Ocean." localSheetId="3" hidden="1">#REF!</definedName>
    <definedName name="ACwvu.Ocean." localSheetId="4" hidden="1">#REF!</definedName>
    <definedName name="ACwvu.Ocean." hidden="1">#REF!</definedName>
    <definedName name="answer">[3]Home!$W$4:$W$6</definedName>
    <definedName name="Bram">'Invoice 1'!$A$109:$H$135</definedName>
    <definedName name="BramBuon">'Invoice 1'!$A$217:$H$243</definedName>
    <definedName name="BramBy">'Invoice 1'!$A$190:$H$216</definedName>
    <definedName name="Brammuoy">'Invoice 1'!$A$136:$H$162</definedName>
    <definedName name="BramPi">'Invoice 1'!$A$163:$H$189</definedName>
    <definedName name="Buon">'Invoice 1'!$A$82:$H$108</definedName>
    <definedName name="BY">'Invoice 1'!$A$55:$H$81</definedName>
    <definedName name="CDPCIP">[4]Sheet4!$J$2:$J$7</definedName>
    <definedName name="CDPCIP11">[5]Sheet3!$J$8:$J$11</definedName>
    <definedName name="CDPNEW">[2]Sheet1!$I$6:$I$8</definedName>
    <definedName name="Code1">[3]Home!$S$5:$S$10</definedName>
    <definedName name="Code3">[3]Home!$B$17:$B$27</definedName>
    <definedName name="CommList">OFFSET([6]Lists!$B$4,0,0,COUNTA([6]Lists!$B$1:$B$65536),1)</definedName>
    <definedName name="Cwvu.LRP." localSheetId="3" hidden="1">#REF!,#REF!</definedName>
    <definedName name="Cwvu.LRP." localSheetId="4" hidden="1">#REF!,#REF!</definedName>
    <definedName name="Cwvu.LRP." hidden="1">#REF!,#REF!</definedName>
    <definedName name="Cwvu.Ocean." localSheetId="3" hidden="1">#REF!,#REF!</definedName>
    <definedName name="Cwvu.Ocean." localSheetId="4" hidden="1">#REF!,#REF!</definedName>
    <definedName name="Cwvu.Ocean." hidden="1">#REF!,#REF!</definedName>
    <definedName name="d" localSheetId="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2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2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0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9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2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8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2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21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6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1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localSheetId="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Date">Seting!$G$3:$G$33</definedName>
    <definedName name="Date1" localSheetId="3">Seting!$G$3:$G$34</definedName>
    <definedName name="Date1" localSheetId="4">Seting!$G$3:$G$34</definedName>
    <definedName name="Date1">Seting!$G$3:$G$34</definedName>
    <definedName name="Day">Seting!$F$3:$F$9</definedName>
    <definedName name="dgdg" localSheetId="15" hidden="1">#REF!,#REF!</definedName>
    <definedName name="dgdg" localSheetId="27" hidden="1">#REF!,#REF!</definedName>
    <definedName name="dgdg" localSheetId="12" hidden="1">#REF!,#REF!</definedName>
    <definedName name="dgdg" localSheetId="10" hidden="1">#REF!,#REF!</definedName>
    <definedName name="dgdg" localSheetId="19" hidden="1">#REF!,#REF!</definedName>
    <definedName name="dgdg" localSheetId="23" hidden="1">#REF!,#REF!</definedName>
    <definedName name="dgdg" localSheetId="8" hidden="1">#REF!,#REF!</definedName>
    <definedName name="dgdg" localSheetId="17" hidden="1">#REF!,#REF!</definedName>
    <definedName name="dgdg" localSheetId="25" hidden="1">#REF!,#REF!</definedName>
    <definedName name="dgdg" localSheetId="21" hidden="1">#REF!,#REF!</definedName>
    <definedName name="dgdg" localSheetId="6" hidden="1">#REF!,#REF!</definedName>
    <definedName name="dgdg" localSheetId="14" hidden="1">#REF!,#REF!</definedName>
    <definedName name="dgdg" hidden="1">#REF!,#REF!</definedName>
    <definedName name="Dorb">'Invoice 1'!$A$244:$H$270</definedName>
    <definedName name="existingornew">[4]Sheet4!$D$2:$D$6</definedName>
    <definedName name="ExRate">[6]Summary!$I$13</definedName>
    <definedName name="FP_ver_num">"v0.8"</definedName>
    <definedName name="Muoy">'Invoice 1'!$A$1:$H$27</definedName>
    <definedName name="Name1">Seting!$H$3:$H$11</definedName>
    <definedName name="NewDPAssigment" hidden="1">#REF!</definedName>
    <definedName name="NEWEXISTING">[5]Sheet3!$D$7:$D$9</definedName>
    <definedName name="OriginTerms">OFFSET([6]Lists!$F$4,0,0,COUNTA([6]Lists!$F$1:$F$65536),1)</definedName>
    <definedName name="page13b">'[7]page 46a'!$A$4:$Q$31</definedName>
    <definedName name="Pi">'Invoice 1'!$A$28:$H$54</definedName>
    <definedName name="_xlnm.Print_Area" localSheetId="11">Chomkar!$A$1:$V$63</definedName>
    <definedName name="_xlnm.Print_Area" localSheetId="15">'Invoice 1'!$A$1:$H$864</definedName>
    <definedName name="_xlnm.Print_Area" localSheetId="7">PhomDey!$A$1:$T$63</definedName>
    <definedName name="_xlnm.Print_Area" localSheetId="27">'R-Char'!$A$1:$G$35</definedName>
    <definedName name="_xlnm.Print_Area" localSheetId="12">'R-Chomkar'!$A$1:$M$38</definedName>
    <definedName name="_xlnm.Print_Area" localSheetId="10">'R-Chronieng'!$A$1:$M$37</definedName>
    <definedName name="_xlnm.Print_Area" localSheetId="19">'R-Dongkaor'!$A$1:$G$35</definedName>
    <definedName name="_xlnm.Print_Area" localSheetId="23">'R-Dunsok'!$A$1:$J$35</definedName>
    <definedName name="_xlnm.Print_Area" localSheetId="8">'R-PhomDey'!$A$1:$L$36</definedName>
    <definedName name="_xlnm.Print_Area" localSheetId="17">'R-PhomSrie'!$A$1:$M$35</definedName>
    <definedName name="_xlnm.Print_Area" localSheetId="25">'R-RMeat'!$A$1:$L$35</definedName>
    <definedName name="_xlnm.Print_Area" localSheetId="21">'R-Sala'!$A$1:$G$35</definedName>
    <definedName name="_xlnm.Print_Area" localSheetId="6">'R-Sleng'!$A$1:$G$37</definedName>
    <definedName name="_xlnm.Print_Area" localSheetId="14">'R-Thlok'!$A$1:$K$38</definedName>
    <definedName name="_xlnm.Print_Area" localSheetId="5">Sleng!$A$1:$U$63</definedName>
    <definedName name="_xlnm.Print_Area" localSheetId="28">'ចំនួនសរុប ខាងកើត'!$A$1:$S$19</definedName>
    <definedName name="Print_Area_MI" localSheetId="15">#REF!</definedName>
    <definedName name="Print_Area_MI" localSheetId="27">#REF!</definedName>
    <definedName name="Print_Area_MI" localSheetId="12">#REF!</definedName>
    <definedName name="Print_Area_MI" localSheetId="10">#REF!</definedName>
    <definedName name="Print_Area_MI" localSheetId="19">#REF!</definedName>
    <definedName name="Print_Area_MI" localSheetId="23">#REF!</definedName>
    <definedName name="_xlnm.Print_Titles" localSheetId="26">Char!$2:$29</definedName>
    <definedName name="_xlnm.Print_Titles" localSheetId="11">Chomkar!$2:$29</definedName>
    <definedName name="_xlnm.Print_Titles" localSheetId="9">Chronieng!$2:$29</definedName>
    <definedName name="_xlnm.Print_Titles" localSheetId="18">Dongkaor!$2:$29</definedName>
    <definedName name="_xlnm.Print_Titles" localSheetId="22">Dunsok!$2:$29</definedName>
    <definedName name="_xlnm.Print_Titles" localSheetId="3">Feed!$2:$3</definedName>
    <definedName name="_xlnm.Print_Titles" localSheetId="7">PhomDey!$2:$29</definedName>
    <definedName name="_xlnm.Print_Titles" localSheetId="16">PhomSrie!$2:$29</definedName>
    <definedName name="_xlnm.Print_Titles" localSheetId="24">RMeat!$2:$29</definedName>
    <definedName name="_xlnm.Print_Titles" localSheetId="20">Sala!$2:$29</definedName>
    <definedName name="_xlnm.Print_Titles" localSheetId="5">Sleng!$2:$29</definedName>
    <definedName name="_xlnm.Print_Titles" localSheetId="13">Thlok!$2:$29</definedName>
    <definedName name="_xlnm.Print_Titles" localSheetId="4">Viget!$2:$3</definedName>
    <definedName name="_xlnm.Print_Titles" localSheetId="1">តម្លៃទំនិញ!$4:$6</definedName>
    <definedName name="_xlnm.Print_Titles">#REF!</definedName>
    <definedName name="Product" localSheetId="3">Seting!$J$3:$J$40</definedName>
    <definedName name="Product" localSheetId="4">Seting!$J$3:$J$40</definedName>
    <definedName name="Product">Seting!$J$3:$J$40</definedName>
    <definedName name="Provincename">[4]Sheet4!$B$3:$B$8</definedName>
    <definedName name="QPR" localSheetId="3" hidden="1">#REF!,#REF!</definedName>
    <definedName name="QPR" localSheetId="4" hidden="1">#REF!,#REF!</definedName>
    <definedName name="QPR" hidden="1">#REF!,#REF!</definedName>
    <definedName name="requestnew">[2]Sheet1!$K$6:$K$7</definedName>
    <definedName name="Rice">'Invoice 1'!$AN$12:$AR$21</definedName>
    <definedName name="s">[1]Sheet1!$D$6:$D$7</definedName>
    <definedName name="School" localSheetId="15">[8]Seting!$C$3:$C$8</definedName>
    <definedName name="School" localSheetId="27">[8]Seting!$C$3:$C$14</definedName>
    <definedName name="School" localSheetId="12">[8]Seting!$C$3:$C$14</definedName>
    <definedName name="School" localSheetId="10">[8]Seting!$C$3:$C$14</definedName>
    <definedName name="School" localSheetId="19">[8]Seting!$C$3:$C$14</definedName>
    <definedName name="School" localSheetId="23">[8]Seting!$C$3:$C$14</definedName>
    <definedName name="School" localSheetId="8">[8]Seting!$C$3:$C$14</definedName>
    <definedName name="School" localSheetId="17">[8]Seting!$C$3:$C$14</definedName>
    <definedName name="School" localSheetId="25">[8]Seting!$C$3:$C$14</definedName>
    <definedName name="School" localSheetId="21">[8]Seting!$C$3:$C$14</definedName>
    <definedName name="School" localSheetId="6">[8]Seting!$C$3:$C$14</definedName>
    <definedName name="School" localSheetId="14">[8]Seting!$C$3:$C$14</definedName>
    <definedName name="schoolplan">[2]Sheet1!$G$6:$G$8</definedName>
    <definedName name="schoolplan1">[9]Sheet1!$I$199:$I$201</definedName>
    <definedName name="SFP">[10]Sheet1!$G$199:$G$206</definedName>
    <definedName name="solver_eng" localSheetId="6" hidden="1">1</definedName>
    <definedName name="solver_neg" localSheetId="6" hidden="1">1</definedName>
    <definedName name="solver_num" localSheetId="6" hidden="1">0</definedName>
    <definedName name="solver_opt" localSheetId="6" hidden="1">'R-Sleng'!$A$1</definedName>
    <definedName name="solver_typ" localSheetId="6" hidden="1">1</definedName>
    <definedName name="solver_val" localSheetId="6" hidden="1">0</definedName>
    <definedName name="solver_ver" localSheetId="6" hidden="1">3</definedName>
    <definedName name="status">[10]Sheet1!$E$198:$E$201</definedName>
    <definedName name="statuseorn">[2]Sheet1!$D$6:$D$7</definedName>
    <definedName name="Swvu.LRP." localSheetId="3" hidden="1">#REF!</definedName>
    <definedName name="Swvu.LRP." localSheetId="4" hidden="1">#REF!</definedName>
    <definedName name="Swvu.LRP." hidden="1">#REF!</definedName>
    <definedName name="Swvu.Ocean." localSheetId="3" hidden="1">#REF!</definedName>
    <definedName name="Swvu.Ocean." localSheetId="4" hidden="1">#REF!</definedName>
    <definedName name="Swvu.Ocean." hidden="1">#REF!</definedName>
    <definedName name="Vigetable1">'Invoice 1'!$P$2:$T$11</definedName>
    <definedName name="Vigetable11">'Invoice 1'!$P$5:$T$11</definedName>
    <definedName name="Vigetable2">'Invoice 1'!$P$12:$T$21</definedName>
    <definedName name="Vigetable3">'Invoice 1'!$X$2:$AB$11</definedName>
    <definedName name="Vigetable4">'Invoice 1'!$X$12:$AB$21</definedName>
    <definedName name="Vigetable5">'Invoice 1'!$AF$2:$AJ$11</definedName>
    <definedName name="Vigetable6">'Invoice 1'!$AF$12:$AJ$21</definedName>
    <definedName name="Vigetable7">'Invoice 1'!$AN$2:$AR$11</definedName>
    <definedName name="WFP" localSheetId="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2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2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0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9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2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8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2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21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6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1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localSheetId="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FPACTIVITY">[5]Sheet3!$F$8:$F$15</definedName>
    <definedName name="wvu.LRP." localSheetId="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2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2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0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9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23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8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7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25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21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6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1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localSheetId="4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LRP." hidden="1">{TRUE,TRUE,-1.25,-15.5,484.5,276.75,FALSE,TRUE,TRUE,TRUE,0,21,#N/A,327,#N/A,6.22077922077922,14.4285714285714,1,FALSE,FALSE,3,TRUE,1,FALSE,100,"Swvu.LRP.","ACwvu.LRP.",#N/A,FALSE,FALSE,0.236220472440945,0.236220472440945,0.511811023622047,0.31496062992126,2,"","",FALSE,FALSE,FALSE,FALSE,1,53,#N/A,#N/A,"=R242C1:R336C26","=R169:R173",#N/A,"Cwvu.LRP.",FALSE,FALSE,TRUE,9,#N/A,#N/A,FALSE,FALSE,TRUE,TRUE,TRUE}</definedName>
    <definedName name="wvu.Ocean." localSheetId="3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5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27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2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0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9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23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8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7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25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21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6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14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localSheetId="4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wvu.Ocean." hidden="1">{TRUE,TRUE,-1.25,-15.5,484.5,276.75,FALSE,TRUE,TRUE,TRUE,0,1,#N/A,1,#N/A,9.11688311688312,59.6190476190476,1,FALSE,FALSE,3,TRUE,1,FALSE,100,"Swvu.Ocean.","ACwvu.Ocean.",#N/A,FALSE,FALSE,0.236220472440945,0.236220472440945,0.511811023622047,0.31496062992126,2,"","",FALSE,FALSE,FALSE,FALSE,1,58,#N/A,#N/A,"=R240C1:R333C23","=R167:R171",#N/A,"Cwvu.Ocean.",FALSE,FALSE,TRUE,9,#N/A,#N/A,FALSE,FALSE,TRUE,TRUE,TRUE}</definedName>
    <definedName name="YESNO">[5]Sheet3!$H$8:$H$10</definedName>
    <definedName name="ក្លាំងហាយ">Seting!$C$17:$C$19</definedName>
    <definedName name="ច១">'Invoice 1'!$T$2:$T$11</definedName>
    <definedName name="ច២">'Invoice 1'!$T$12:$T$21</definedName>
    <definedName name="ច៣">'Invoice 1'!$AB$2:$AB$11</definedName>
    <definedName name="ច៤">'Invoice 1'!$AB$12:$AB$21</definedName>
    <definedName name="ច៥">'Invoice 1'!$AJ$2:$AJ$11</definedName>
    <definedName name="ច៦">'Invoice 1'!$AJ$12:$AJ$21</definedName>
    <definedName name="ជ្រោយនាងងួន">Seting!$C$14:$C$16</definedName>
    <definedName name="ត្រាំសសរ">Seting!$C$20:$C$23</definedName>
    <definedName name="ថ្ងៃទី">Seting!$G$3:$G$734</definedName>
    <definedName name="ទំនិញ" localSheetId="1">តម្លៃទំនិញ!$B$8:$B$69</definedName>
    <definedName name="ប្រភេទ">Seting!$F$15:$F$19</definedName>
    <definedName name="ប្រីយ៍">Seting!$C$27:$C$29</definedName>
    <definedName name="ផ្គត់ផ្គង់">Seting!$F$11:$F$14</definedName>
    <definedName name="ម១">'Invoice 1'!$P$2:$P$11</definedName>
    <definedName name="ម២">'Invoice 1'!$P$12:$P$21</definedName>
    <definedName name="ម៣">'Invoice 1'!$X$2:$X$11</definedName>
    <definedName name="ម៤">'Invoice 1'!$X$12:$X$21</definedName>
    <definedName name="ម៥">'Invoice 1'!$AF$2:$AF$11</definedName>
    <definedName name="ម៦">'Invoice 1'!$AF$12:$AF$21</definedName>
    <definedName name="មុខ">តម្លៃទំនិញ!$B$8:$B$68</definedName>
    <definedName name="មោង">Seting!$C$24:$C$26</definedName>
    <definedName name="សៀមរាប">Seting!$D$3:$D$15</definedName>
    <definedName name="ស្រីស្នំ">Seting!$E$3:$E$8</definedName>
    <definedName name="ស្លែងស្ពាន">Seting!$C$3:$C$13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7" l="1"/>
  <c r="V1" i="17"/>
  <c r="B846" i="17" a="1"/>
  <c r="B846" i="17" s="1"/>
  <c r="B819" i="17" a="1"/>
  <c r="B819" i="17" s="1"/>
  <c r="G819" i="17" s="1"/>
  <c r="B792" i="17" a="1"/>
  <c r="B765" i="17" a="1"/>
  <c r="B765" i="17" s="1"/>
  <c r="B684" i="17" a="1"/>
  <c r="B684" i="17" s="1"/>
  <c r="B738" i="17" a="1"/>
  <c r="B738" i="17" s="1"/>
  <c r="B711" i="17" a="1"/>
  <c r="B711" i="17" s="1"/>
  <c r="G711" i="17" s="1"/>
  <c r="B657" i="17" a="1"/>
  <c r="B657" i="17" s="1"/>
  <c r="B630" i="17" a="1"/>
  <c r="B630" i="17" s="1"/>
  <c r="G630" i="17" s="1"/>
  <c r="B603" i="17" a="1"/>
  <c r="B576" i="17" a="1"/>
  <c r="B576" i="17" s="1"/>
  <c r="B549" i="17" a="1"/>
  <c r="B549" i="17" s="1"/>
  <c r="B522" i="17" a="1"/>
  <c r="B522" i="17" s="1"/>
  <c r="B495" i="17" a="1"/>
  <c r="B468" i="17" a="1"/>
  <c r="B468" i="17" s="1"/>
  <c r="G468" i="17" s="1"/>
  <c r="B441" i="17" a="1"/>
  <c r="B414" i="17" a="1"/>
  <c r="B414" i="17" s="1"/>
  <c r="H771" i="17"/>
  <c r="H746" i="17"/>
  <c r="H744" i="17"/>
  <c r="H742" i="17"/>
  <c r="H693" i="17"/>
  <c r="H692" i="17"/>
  <c r="H691" i="17"/>
  <c r="H690" i="17"/>
  <c r="H689" i="17"/>
  <c r="H688" i="17"/>
  <c r="H687" i="17"/>
  <c r="H686" i="17"/>
  <c r="H666" i="17"/>
  <c r="H665" i="17"/>
  <c r="H664" i="17"/>
  <c r="H663" i="17"/>
  <c r="H662" i="17"/>
  <c r="H661" i="17"/>
  <c r="H660" i="17"/>
  <c r="H659" i="17"/>
  <c r="H658" i="17"/>
  <c r="H639" i="17"/>
  <c r="H638" i="17"/>
  <c r="H637" i="17"/>
  <c r="H636" i="17"/>
  <c r="H635" i="17"/>
  <c r="H634" i="17"/>
  <c r="H633" i="17"/>
  <c r="H632" i="17"/>
  <c r="H631" i="17"/>
  <c r="H582" i="17"/>
  <c r="H581" i="17"/>
  <c r="H580" i="17"/>
  <c r="H579" i="17"/>
  <c r="H578" i="17"/>
  <c r="H577" i="17"/>
  <c r="H557" i="17"/>
  <c r="H555" i="17"/>
  <c r="H553" i="17"/>
  <c r="B387" i="17" a="1"/>
  <c r="B387" i="17" s="1"/>
  <c r="B360" i="17" a="1"/>
  <c r="B360" i="17" s="1"/>
  <c r="B333" i="17" a="1"/>
  <c r="B333" i="17" s="1"/>
  <c r="B306" i="17" a="1"/>
  <c r="B306" i="17" s="1"/>
  <c r="B279" i="17" a="1"/>
  <c r="B279" i="17" s="1"/>
  <c r="B252" i="17" a="1"/>
  <c r="B252" i="17" s="1"/>
  <c r="I1" i="17"/>
  <c r="B225" i="17" a="1"/>
  <c r="B225" i="17" s="1"/>
  <c r="B198" i="17" a="1"/>
  <c r="B198" i="17" s="1"/>
  <c r="B171" i="17" a="1"/>
  <c r="B171" i="17" s="1"/>
  <c r="B144" i="17" a="1"/>
  <c r="B144" i="17" s="1"/>
  <c r="B117" i="17" a="1"/>
  <c r="B117" i="17" s="1"/>
  <c r="B90" i="17" a="1"/>
  <c r="B90" i="17" s="1"/>
  <c r="B63" i="17" a="1"/>
  <c r="B63" i="17" s="1"/>
  <c r="B9" i="17" a="1"/>
  <c r="B9" i="17" s="1"/>
  <c r="B36" i="17" a="1"/>
  <c r="B36" i="17" s="1"/>
  <c r="AL12" i="17"/>
  <c r="B495" i="17" l="1"/>
  <c r="G495" i="17" s="1"/>
  <c r="H504" i="17"/>
  <c r="H502" i="17"/>
  <c r="H500" i="17"/>
  <c r="H498" i="17"/>
  <c r="H496" i="17"/>
  <c r="H497" i="17"/>
  <c r="H499" i="17"/>
  <c r="H501" i="17"/>
  <c r="H503" i="17"/>
  <c r="H847" i="17"/>
  <c r="H849" i="17"/>
  <c r="H851" i="17"/>
  <c r="H853" i="17"/>
  <c r="H855" i="17"/>
  <c r="H848" i="17"/>
  <c r="H850" i="17"/>
  <c r="H852" i="17"/>
  <c r="H854" i="17"/>
  <c r="H470" i="17"/>
  <c r="H472" i="17"/>
  <c r="H474" i="17"/>
  <c r="H476" i="17"/>
  <c r="H469" i="17"/>
  <c r="H471" i="17"/>
  <c r="H473" i="17"/>
  <c r="H475" i="17"/>
  <c r="H477" i="17"/>
  <c r="G712" i="17"/>
  <c r="G713" i="17"/>
  <c r="G714" i="17"/>
  <c r="G715" i="17"/>
  <c r="G716" i="17"/>
  <c r="G717" i="17"/>
  <c r="G718" i="17"/>
  <c r="G719" i="17"/>
  <c r="G720" i="17"/>
  <c r="H712" i="17"/>
  <c r="H713" i="17"/>
  <c r="H714" i="17"/>
  <c r="H715" i="17"/>
  <c r="H716" i="17"/>
  <c r="H717" i="17"/>
  <c r="H718" i="17"/>
  <c r="H719" i="17"/>
  <c r="H720" i="17"/>
  <c r="G523" i="17"/>
  <c r="G524" i="17"/>
  <c r="G525" i="17"/>
  <c r="G526" i="17"/>
  <c r="G527" i="17"/>
  <c r="G528" i="17"/>
  <c r="G529" i="17"/>
  <c r="G530" i="17"/>
  <c r="G531" i="17"/>
  <c r="H523" i="17"/>
  <c r="H524" i="17"/>
  <c r="H525" i="17"/>
  <c r="H526" i="17"/>
  <c r="H527" i="17"/>
  <c r="H528" i="17"/>
  <c r="H529" i="17"/>
  <c r="H530" i="17"/>
  <c r="H531" i="17"/>
  <c r="H415" i="17"/>
  <c r="H417" i="17"/>
  <c r="H419" i="17"/>
  <c r="H421" i="17"/>
  <c r="H423" i="17"/>
  <c r="H416" i="17"/>
  <c r="H418" i="17"/>
  <c r="H420" i="17"/>
  <c r="H422" i="17"/>
  <c r="B603" i="17"/>
  <c r="G603" i="17" s="1"/>
  <c r="H603" i="17" s="1"/>
  <c r="H613" i="17" s="1"/>
  <c r="H612" i="17"/>
  <c r="H610" i="17"/>
  <c r="H608" i="17"/>
  <c r="H606" i="17"/>
  <c r="H604" i="17"/>
  <c r="H605" i="17"/>
  <c r="H607" i="17"/>
  <c r="H609" i="17"/>
  <c r="H611" i="17"/>
  <c r="B792" i="17"/>
  <c r="G792" i="17" s="1"/>
  <c r="H800" i="17"/>
  <c r="H798" i="17"/>
  <c r="H796" i="17"/>
  <c r="H794" i="17"/>
  <c r="H793" i="17"/>
  <c r="H795" i="17"/>
  <c r="H797" i="17"/>
  <c r="H799" i="17"/>
  <c r="H801" i="17"/>
  <c r="H554" i="17"/>
  <c r="H556" i="17"/>
  <c r="H558" i="17"/>
  <c r="H821" i="17"/>
  <c r="H823" i="17"/>
  <c r="H825" i="17"/>
  <c r="H827" i="17"/>
  <c r="H820" i="17"/>
  <c r="H822" i="17"/>
  <c r="H824" i="17"/>
  <c r="H826" i="17"/>
  <c r="H828" i="17"/>
  <c r="B441" i="17"/>
  <c r="G441" i="17" s="1"/>
  <c r="H449" i="17"/>
  <c r="H447" i="17"/>
  <c r="H445" i="17"/>
  <c r="H443" i="17"/>
  <c r="H442" i="17"/>
  <c r="H444" i="17"/>
  <c r="H446" i="17"/>
  <c r="H448" i="17"/>
  <c r="H450" i="17"/>
  <c r="H743" i="17"/>
  <c r="H745" i="17"/>
  <c r="H747" i="17"/>
  <c r="G414" i="17"/>
  <c r="H414" i="17" s="1"/>
  <c r="G522" i="17"/>
  <c r="H522" i="17" s="1"/>
  <c r="H532" i="17" s="1"/>
  <c r="G846" i="17"/>
  <c r="H846" i="17"/>
  <c r="H856" i="17" s="1"/>
  <c r="H468" i="17"/>
  <c r="H478" i="17" s="1"/>
  <c r="H711" i="17"/>
  <c r="H721" i="17" s="1"/>
  <c r="G801" i="17"/>
  <c r="G800" i="17"/>
  <c r="G799" i="17"/>
  <c r="G798" i="17"/>
  <c r="G797" i="17"/>
  <c r="G796" i="17"/>
  <c r="G795" i="17"/>
  <c r="G794" i="17"/>
  <c r="G793" i="17"/>
  <c r="G855" i="17"/>
  <c r="G854" i="17"/>
  <c r="G853" i="17"/>
  <c r="G852" i="17"/>
  <c r="G851" i="17"/>
  <c r="G850" i="17"/>
  <c r="G849" i="17"/>
  <c r="G848" i="17"/>
  <c r="G847" i="17"/>
  <c r="G828" i="17"/>
  <c r="G827" i="17"/>
  <c r="G826" i="17"/>
  <c r="G825" i="17"/>
  <c r="G824" i="17"/>
  <c r="G823" i="17"/>
  <c r="G822" i="17"/>
  <c r="G821" i="17"/>
  <c r="G820" i="17"/>
  <c r="H819" i="17"/>
  <c r="H829" i="17" s="1"/>
  <c r="G612" i="17"/>
  <c r="G611" i="17"/>
  <c r="G610" i="17"/>
  <c r="G609" i="17"/>
  <c r="G608" i="17"/>
  <c r="G607" i="17"/>
  <c r="G606" i="17"/>
  <c r="G605" i="17"/>
  <c r="G604" i="17"/>
  <c r="G666" i="17"/>
  <c r="G665" i="17"/>
  <c r="G664" i="17"/>
  <c r="G663" i="17"/>
  <c r="G662" i="17"/>
  <c r="G661" i="17"/>
  <c r="G660" i="17"/>
  <c r="G659" i="17"/>
  <c r="G658" i="17"/>
  <c r="G747" i="17"/>
  <c r="G746" i="17"/>
  <c r="G745" i="17"/>
  <c r="G744" i="17"/>
  <c r="G743" i="17"/>
  <c r="G742" i="17"/>
  <c r="G741" i="17"/>
  <c r="H741" i="17" s="1"/>
  <c r="G740" i="17"/>
  <c r="H740" i="17" s="1"/>
  <c r="G739" i="17"/>
  <c r="H739" i="17" s="1"/>
  <c r="G639" i="17"/>
  <c r="G638" i="17"/>
  <c r="G637" i="17"/>
  <c r="G636" i="17"/>
  <c r="G635" i="17"/>
  <c r="G634" i="17"/>
  <c r="G633" i="17"/>
  <c r="G632" i="17"/>
  <c r="G631" i="17"/>
  <c r="H630" i="17"/>
  <c r="H640" i="17" s="1"/>
  <c r="G693" i="17"/>
  <c r="G692" i="17"/>
  <c r="G691" i="17"/>
  <c r="G690" i="17"/>
  <c r="G689" i="17"/>
  <c r="G688" i="17"/>
  <c r="G687" i="17"/>
  <c r="G686" i="17"/>
  <c r="G685" i="17"/>
  <c r="H685" i="17" s="1"/>
  <c r="G774" i="17"/>
  <c r="G773" i="17"/>
  <c r="G772" i="17"/>
  <c r="G771" i="17"/>
  <c r="G770" i="17"/>
  <c r="H770" i="17" s="1"/>
  <c r="G769" i="17"/>
  <c r="H769" i="17" s="1"/>
  <c r="G768" i="17"/>
  <c r="H768" i="17" s="1"/>
  <c r="G767" i="17"/>
  <c r="H767" i="17" s="1"/>
  <c r="G766" i="17"/>
  <c r="H766" i="17" s="1"/>
  <c r="H772" i="17"/>
  <c r="H773" i="17"/>
  <c r="H774" i="17"/>
  <c r="G423" i="17"/>
  <c r="G422" i="17"/>
  <c r="G421" i="17"/>
  <c r="G420" i="17"/>
  <c r="G419" i="17"/>
  <c r="G418" i="17"/>
  <c r="G417" i="17"/>
  <c r="G416" i="17"/>
  <c r="G415" i="17"/>
  <c r="G477" i="17"/>
  <c r="G476" i="17"/>
  <c r="G475" i="17"/>
  <c r="G474" i="17"/>
  <c r="G473" i="17"/>
  <c r="G472" i="17"/>
  <c r="G471" i="17"/>
  <c r="G470" i="17"/>
  <c r="G469" i="17"/>
  <c r="G558" i="17"/>
  <c r="G557" i="17"/>
  <c r="G556" i="17"/>
  <c r="G555" i="17"/>
  <c r="G554" i="17"/>
  <c r="G553" i="17"/>
  <c r="G552" i="17"/>
  <c r="H552" i="17" s="1"/>
  <c r="G551" i="17"/>
  <c r="H551" i="17" s="1"/>
  <c r="G550" i="17"/>
  <c r="H550" i="17" s="1"/>
  <c r="G450" i="17"/>
  <c r="G449" i="17"/>
  <c r="G448" i="17"/>
  <c r="G447" i="17"/>
  <c r="G446" i="17"/>
  <c r="G445" i="17"/>
  <c r="G444" i="17"/>
  <c r="G443" i="17"/>
  <c r="G442" i="17"/>
  <c r="H441" i="17"/>
  <c r="H451" i="17" s="1"/>
  <c r="G504" i="17"/>
  <c r="G503" i="17"/>
  <c r="G502" i="17"/>
  <c r="G501" i="17"/>
  <c r="G500" i="17"/>
  <c r="G499" i="17"/>
  <c r="G498" i="17"/>
  <c r="G497" i="17"/>
  <c r="G496" i="17"/>
  <c r="H495" i="17"/>
  <c r="H505" i="17" s="1"/>
  <c r="G585" i="17"/>
  <c r="G584" i="17"/>
  <c r="G583" i="17"/>
  <c r="G582" i="17"/>
  <c r="G581" i="17"/>
  <c r="G580" i="17"/>
  <c r="G579" i="17"/>
  <c r="G578" i="17"/>
  <c r="G577" i="17"/>
  <c r="H583" i="17"/>
  <c r="H584" i="17"/>
  <c r="H585" i="17"/>
  <c r="N17" i="17"/>
  <c r="V17" i="17" s="1"/>
  <c r="AD17" i="17" s="1"/>
  <c r="A34" i="17"/>
  <c r="X31" i="17" a="1"/>
  <c r="X31" i="17" s="1"/>
  <c r="H792" i="17" l="1"/>
  <c r="H424" i="17"/>
  <c r="H802" i="17"/>
  <c r="G44" i="17"/>
  <c r="G42" i="17"/>
  <c r="G39" i="17"/>
  <c r="G45" i="17"/>
  <c r="G43" i="17"/>
  <c r="G40" i="17"/>
  <c r="G38" i="17"/>
  <c r="M2" i="17" l="1"/>
  <c r="G369" i="17"/>
  <c r="G342" i="17"/>
  <c r="G315" i="17"/>
  <c r="G288" i="17"/>
  <c r="G261" i="17"/>
  <c r="G234" i="17"/>
  <c r="T63" i="42"/>
  <c r="U63" i="42"/>
  <c r="U29" i="42"/>
  <c r="T29" i="42"/>
  <c r="E29" i="67"/>
  <c r="T63" i="41"/>
  <c r="U63" i="41"/>
  <c r="U29" i="41"/>
  <c r="T29" i="41"/>
  <c r="E29" i="25"/>
  <c r="E27" i="25"/>
  <c r="E28" i="25"/>
  <c r="T63" i="40"/>
  <c r="T29" i="40"/>
  <c r="E27" i="65"/>
  <c r="V2" i="17"/>
  <c r="N3" i="17"/>
  <c r="N12" i="17"/>
  <c r="H396" i="17"/>
  <c r="G396" i="17"/>
  <c r="H395" i="17"/>
  <c r="G395" i="17"/>
  <c r="H394" i="17"/>
  <c r="G394" i="17"/>
  <c r="H207" i="17"/>
  <c r="G207" i="17"/>
  <c r="H206" i="17"/>
  <c r="G206" i="17"/>
  <c r="H205" i="17"/>
  <c r="G205" i="17"/>
  <c r="G41" i="17"/>
  <c r="T63" i="38"/>
  <c r="T29" i="38"/>
  <c r="S29" i="38"/>
  <c r="E27" i="63"/>
  <c r="E28" i="63"/>
  <c r="S63" i="42"/>
  <c r="S29" i="42"/>
  <c r="R29" i="42"/>
  <c r="S63" i="41"/>
  <c r="S29" i="41"/>
  <c r="R29" i="41"/>
  <c r="G8" i="63"/>
  <c r="E8" i="63"/>
  <c r="E7" i="63"/>
  <c r="G5" i="63"/>
  <c r="E30" i="65"/>
  <c r="E8" i="67"/>
  <c r="E7" i="65"/>
  <c r="E7" i="25"/>
  <c r="E26" i="25" s="1"/>
  <c r="E7" i="64"/>
  <c r="E7" i="67"/>
  <c r="E26" i="67" s="1"/>
  <c r="B32" i="39"/>
  <c r="B33" i="39"/>
  <c r="B34" i="39"/>
  <c r="B35" i="39"/>
  <c r="B36" i="39"/>
  <c r="B37" i="39"/>
  <c r="B38" i="39"/>
  <c r="B39" i="39"/>
  <c r="B40" i="39"/>
  <c r="B41" i="39"/>
  <c r="B42" i="39"/>
  <c r="B43" i="39"/>
  <c r="B44" i="39"/>
  <c r="B45" i="39"/>
  <c r="B46" i="39"/>
  <c r="B47" i="39"/>
  <c r="B48" i="39"/>
  <c r="B49" i="39"/>
  <c r="B50" i="39"/>
  <c r="B51" i="39"/>
  <c r="B52" i="39"/>
  <c r="B53" i="39"/>
  <c r="B54" i="39"/>
  <c r="B55" i="39"/>
  <c r="B56" i="39"/>
  <c r="B57" i="39"/>
  <c r="B58" i="39"/>
  <c r="B59" i="39"/>
  <c r="B60" i="39"/>
  <c r="B61" i="39"/>
  <c r="C31" i="41"/>
  <c r="U2" i="17" l="1"/>
  <c r="AD2" i="17"/>
  <c r="H339" i="17"/>
  <c r="H232" i="17"/>
  <c r="H259" i="17"/>
  <c r="H282" i="17"/>
  <c r="H286" i="17"/>
  <c r="H315" i="17"/>
  <c r="H234" i="17"/>
  <c r="H261" i="17"/>
  <c r="H284" i="17"/>
  <c r="H288" i="17"/>
  <c r="H341" i="17"/>
  <c r="M12" i="17"/>
  <c r="V12" i="17"/>
  <c r="H367" i="17"/>
  <c r="H369" i="17"/>
  <c r="H231" i="17"/>
  <c r="H233" i="17"/>
  <c r="H258" i="17"/>
  <c r="H260" i="17"/>
  <c r="H281" i="17"/>
  <c r="H283" i="17"/>
  <c r="H285" i="17"/>
  <c r="H287" i="17"/>
  <c r="H312" i="17"/>
  <c r="H314" i="17"/>
  <c r="H336" i="17"/>
  <c r="H340" i="17"/>
  <c r="H342" i="17"/>
  <c r="H366" i="17"/>
  <c r="H368" i="17"/>
  <c r="N13" i="17"/>
  <c r="V13" i="17" s="1"/>
  <c r="AD13" i="17" s="1"/>
  <c r="N4" i="17"/>
  <c r="A61" i="17"/>
  <c r="A88" i="17" s="1"/>
  <c r="A115" i="17" s="1"/>
  <c r="A142" i="17" s="1"/>
  <c r="A196" i="17" s="1"/>
  <c r="A223" i="17" s="1"/>
  <c r="A250" i="17" s="1"/>
  <c r="A277" i="17" s="1"/>
  <c r="A304" i="17" s="1"/>
  <c r="A331" i="17" s="1"/>
  <c r="G37" i="17"/>
  <c r="G36" i="17"/>
  <c r="G225" i="17"/>
  <c r="H225" i="17" s="1"/>
  <c r="G226" i="17"/>
  <c r="H226" i="17" s="1"/>
  <c r="G227" i="17"/>
  <c r="H227" i="17" s="1"/>
  <c r="G228" i="17"/>
  <c r="H228" i="17" s="1"/>
  <c r="G229" i="17"/>
  <c r="H229" i="17" s="1"/>
  <c r="G230" i="17"/>
  <c r="H230" i="17" s="1"/>
  <c r="G231" i="17"/>
  <c r="G232" i="17"/>
  <c r="G233" i="17"/>
  <c r="G253" i="17"/>
  <c r="H253" i="17" s="1"/>
  <c r="G254" i="17"/>
  <c r="H254" i="17" s="1"/>
  <c r="G255" i="17"/>
  <c r="H255" i="17" s="1"/>
  <c r="G256" i="17"/>
  <c r="H256" i="17" s="1"/>
  <c r="G257" i="17"/>
  <c r="H257" i="17" s="1"/>
  <c r="G258" i="17"/>
  <c r="G259" i="17"/>
  <c r="G260" i="17"/>
  <c r="G280" i="17"/>
  <c r="H280" i="17" s="1"/>
  <c r="G281" i="17"/>
  <c r="G282" i="17"/>
  <c r="G283" i="17"/>
  <c r="G284" i="17"/>
  <c r="G285" i="17"/>
  <c r="G286" i="17"/>
  <c r="G287" i="17"/>
  <c r="G307" i="17"/>
  <c r="H307" i="17" s="1"/>
  <c r="G308" i="17"/>
  <c r="H308" i="17" s="1"/>
  <c r="G309" i="17"/>
  <c r="H309" i="17" s="1"/>
  <c r="G310" i="17"/>
  <c r="H310" i="17" s="1"/>
  <c r="G311" i="17"/>
  <c r="H311" i="17" s="1"/>
  <c r="G312" i="17"/>
  <c r="G313" i="17"/>
  <c r="H313" i="17" s="1"/>
  <c r="G314" i="17"/>
  <c r="G334" i="17"/>
  <c r="H334" i="17" s="1"/>
  <c r="G335" i="17"/>
  <c r="H335" i="17" s="1"/>
  <c r="G336" i="17"/>
  <c r="G337" i="17"/>
  <c r="H337" i="17" s="1"/>
  <c r="G338" i="17"/>
  <c r="H338" i="17" s="1"/>
  <c r="G339" i="17"/>
  <c r="G340" i="17"/>
  <c r="G341" i="17"/>
  <c r="G361" i="17"/>
  <c r="H361" i="17" s="1"/>
  <c r="G362" i="17"/>
  <c r="H362" i="17" s="1"/>
  <c r="G363" i="17"/>
  <c r="H363" i="17" s="1"/>
  <c r="G364" i="17"/>
  <c r="H364" i="17" s="1"/>
  <c r="G365" i="17"/>
  <c r="H365" i="17" s="1"/>
  <c r="G366" i="17"/>
  <c r="G367" i="17"/>
  <c r="G368" i="17"/>
  <c r="E27" i="67"/>
  <c r="E28" i="67"/>
  <c r="A169" i="17"/>
  <c r="G180" i="17"/>
  <c r="G179" i="17"/>
  <c r="G178" i="17"/>
  <c r="H178" i="17" s="1"/>
  <c r="G177" i="17"/>
  <c r="G176" i="17"/>
  <c r="H176" i="17" s="1"/>
  <c r="G175" i="17"/>
  <c r="G174" i="17"/>
  <c r="H174" i="17" s="1"/>
  <c r="G173" i="17"/>
  <c r="H173" i="17" s="1"/>
  <c r="G172" i="17"/>
  <c r="H172" i="17" s="1"/>
  <c r="H180" i="17"/>
  <c r="H179" i="17"/>
  <c r="H177" i="17"/>
  <c r="H175" i="17"/>
  <c r="V3" i="17"/>
  <c r="AD3" i="17" s="1"/>
  <c r="AL3" i="17" s="1"/>
  <c r="C32" i="41"/>
  <c r="AC2" i="17" l="1"/>
  <c r="AL2" i="17"/>
  <c r="AK2" i="17" s="1"/>
  <c r="U12" i="17"/>
  <c r="AD12" i="17"/>
  <c r="AC12" i="17" s="1"/>
  <c r="A358" i="17"/>
  <c r="A385" i="17" s="1"/>
  <c r="A412" i="17" s="1"/>
  <c r="A439" i="17" s="1"/>
  <c r="A466" i="17" s="1"/>
  <c r="A493" i="17" s="1"/>
  <c r="A520" i="17" s="1"/>
  <c r="A547" i="17" s="1"/>
  <c r="G333" i="17"/>
  <c r="H333" i="17" s="1"/>
  <c r="H343" i="17" s="1"/>
  <c r="N5" i="17"/>
  <c r="V5" i="17" s="1"/>
  <c r="AD5" i="17" s="1"/>
  <c r="AL5" i="17" s="1"/>
  <c r="N14" i="17"/>
  <c r="V14" i="17" s="1"/>
  <c r="AD14" i="17" s="1"/>
  <c r="G279" i="17"/>
  <c r="H279" i="17" s="1"/>
  <c r="H289" i="17" s="1"/>
  <c r="G306" i="17"/>
  <c r="H306" i="17" s="1"/>
  <c r="H316" i="17" s="1"/>
  <c r="G252" i="17"/>
  <c r="H252" i="17" s="1"/>
  <c r="H262" i="17" s="1"/>
  <c r="H235" i="17"/>
  <c r="V4" i="17"/>
  <c r="AD4" i="17" s="1"/>
  <c r="AL4" i="17" s="1"/>
  <c r="C33" i="41"/>
  <c r="D63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D29" i="39"/>
  <c r="E29" i="39"/>
  <c r="F29" i="39"/>
  <c r="G29" i="39"/>
  <c r="H29" i="39"/>
  <c r="I29" i="39"/>
  <c r="J29" i="39"/>
  <c r="K29" i="39"/>
  <c r="L29" i="39"/>
  <c r="M29" i="39"/>
  <c r="N29" i="39"/>
  <c r="O29" i="39"/>
  <c r="P29" i="39"/>
  <c r="Q29" i="39"/>
  <c r="R29" i="39"/>
  <c r="S29" i="39"/>
  <c r="T29" i="39"/>
  <c r="B31" i="39"/>
  <c r="C31" i="39"/>
  <c r="D63" i="39"/>
  <c r="E63" i="39"/>
  <c r="F63" i="39"/>
  <c r="G63" i="39"/>
  <c r="H63" i="39"/>
  <c r="I63" i="39"/>
  <c r="J63" i="39"/>
  <c r="K63" i="39"/>
  <c r="L63" i="39"/>
  <c r="M63" i="39"/>
  <c r="N63" i="39"/>
  <c r="O63" i="39"/>
  <c r="P63" i="39"/>
  <c r="Q63" i="39"/>
  <c r="R63" i="39"/>
  <c r="S63" i="39"/>
  <c r="T63" i="39"/>
  <c r="A574" i="17" l="1"/>
  <c r="G549" i="17"/>
  <c r="H549" i="17" s="1"/>
  <c r="H559" i="17" s="1"/>
  <c r="G360" i="17"/>
  <c r="H360" i="17" s="1"/>
  <c r="H370" i="17" s="1"/>
  <c r="N6" i="17"/>
  <c r="N15" i="17"/>
  <c r="V15" i="17" s="1"/>
  <c r="AD15" i="17" s="1"/>
  <c r="C34" i="41"/>
  <c r="C35" i="41" s="1"/>
  <c r="C32" i="39"/>
  <c r="G5" i="64"/>
  <c r="A601" i="17" l="1"/>
  <c r="A628" i="17" s="1"/>
  <c r="A655" i="17" s="1"/>
  <c r="G576" i="17"/>
  <c r="H576" i="17" s="1"/>
  <c r="H586" i="17" s="1"/>
  <c r="N16" i="17"/>
  <c r="V16" i="17" s="1"/>
  <c r="AD16" i="17" s="1"/>
  <c r="V6" i="17"/>
  <c r="AD6" i="17" s="1"/>
  <c r="AL6" i="17" s="1"/>
  <c r="C36" i="41"/>
  <c r="C37" i="41"/>
  <c r="C38" i="41" s="1"/>
  <c r="C33" i="39"/>
  <c r="C34" i="39" s="1"/>
  <c r="E15" i="64"/>
  <c r="E17" i="64"/>
  <c r="E19" i="64"/>
  <c r="E21" i="64"/>
  <c r="E23" i="64"/>
  <c r="E25" i="64"/>
  <c r="E27" i="64"/>
  <c r="E16" i="64"/>
  <c r="E18" i="64"/>
  <c r="E20" i="64"/>
  <c r="E22" i="64"/>
  <c r="E24" i="64"/>
  <c r="E26" i="64"/>
  <c r="E14" i="64"/>
  <c r="G8" i="67"/>
  <c r="M26" i="63"/>
  <c r="I26" i="63"/>
  <c r="M25" i="63"/>
  <c r="I25" i="63"/>
  <c r="M24" i="63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E25" i="63"/>
  <c r="E26" i="63"/>
  <c r="H29" i="40"/>
  <c r="E15" i="65"/>
  <c r="D35" i="65"/>
  <c r="G8" i="65"/>
  <c r="E8" i="65"/>
  <c r="I11" i="63"/>
  <c r="D34" i="64"/>
  <c r="G8" i="64"/>
  <c r="E8" i="64"/>
  <c r="G8" i="25"/>
  <c r="E8" i="25"/>
  <c r="D36" i="25"/>
  <c r="M29" i="25"/>
  <c r="M25" i="25"/>
  <c r="M24" i="25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29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C31" i="42"/>
  <c r="A682" i="17" l="1"/>
  <c r="G657" i="17"/>
  <c r="H657" i="17" s="1"/>
  <c r="H667" i="17" s="1"/>
  <c r="C35" i="39"/>
  <c r="C39" i="41"/>
  <c r="C36" i="39"/>
  <c r="C37" i="39" s="1"/>
  <c r="C31" i="40"/>
  <c r="D35" i="64"/>
  <c r="C31" i="38"/>
  <c r="B32" i="38"/>
  <c r="B33" i="38"/>
  <c r="B34" i="38"/>
  <c r="B35" i="38"/>
  <c r="B36" i="38"/>
  <c r="B37" i="38"/>
  <c r="B38" i="38"/>
  <c r="B39" i="38"/>
  <c r="B40" i="38"/>
  <c r="B41" i="38"/>
  <c r="B42" i="38"/>
  <c r="B43" i="38"/>
  <c r="B44" i="38"/>
  <c r="B45" i="38"/>
  <c r="B46" i="38"/>
  <c r="B47" i="38"/>
  <c r="B48" i="38"/>
  <c r="B49" i="38"/>
  <c r="B50" i="38"/>
  <c r="B51" i="38"/>
  <c r="B52" i="38"/>
  <c r="B53" i="38"/>
  <c r="B54" i="38"/>
  <c r="B55" i="38"/>
  <c r="B56" i="38"/>
  <c r="B57" i="38"/>
  <c r="B58" i="38"/>
  <c r="B59" i="38"/>
  <c r="B60" i="38"/>
  <c r="B61" i="38"/>
  <c r="B31" i="38"/>
  <c r="E24" i="63"/>
  <c r="S63" i="38"/>
  <c r="U29" i="38"/>
  <c r="A709" i="17" l="1"/>
  <c r="A736" i="17" s="1"/>
  <c r="G684" i="17"/>
  <c r="H684" i="17" s="1"/>
  <c r="H694" i="17" s="1"/>
  <c r="C38" i="39"/>
  <c r="C39" i="39" s="1"/>
  <c r="C40" i="41"/>
  <c r="E11" i="63"/>
  <c r="C32" i="40"/>
  <c r="C33" i="40" s="1"/>
  <c r="E63" i="41"/>
  <c r="K12" i="63" s="1"/>
  <c r="F63" i="41"/>
  <c r="K13" i="63" s="1"/>
  <c r="G63" i="41"/>
  <c r="K14" i="63" s="1"/>
  <c r="H63" i="41"/>
  <c r="K15" i="63" s="1"/>
  <c r="I63" i="41"/>
  <c r="K16" i="63" s="1"/>
  <c r="J63" i="41"/>
  <c r="K17" i="63" s="1"/>
  <c r="K63" i="41"/>
  <c r="K18" i="63" s="1"/>
  <c r="L63" i="41"/>
  <c r="K19" i="63" s="1"/>
  <c r="M63" i="41"/>
  <c r="K20" i="63" s="1"/>
  <c r="N63" i="41"/>
  <c r="K21" i="63" s="1"/>
  <c r="O63" i="41"/>
  <c r="K22" i="63" s="1"/>
  <c r="P63" i="41"/>
  <c r="K23" i="63" s="1"/>
  <c r="Q63" i="41"/>
  <c r="K24" i="63" s="1"/>
  <c r="A763" i="17" l="1"/>
  <c r="G738" i="17"/>
  <c r="H738" i="17" s="1"/>
  <c r="H748" i="17" s="1"/>
  <c r="C41" i="41"/>
  <c r="C42" i="41"/>
  <c r="C43" i="41" s="1"/>
  <c r="C44" i="41" s="1"/>
  <c r="C40" i="39"/>
  <c r="E13" i="63"/>
  <c r="E14" i="63"/>
  <c r="E21" i="63"/>
  <c r="E18" i="63"/>
  <c r="E17" i="63"/>
  <c r="E23" i="63"/>
  <c r="E20" i="63"/>
  <c r="E19" i="63"/>
  <c r="E16" i="63"/>
  <c r="E15" i="63"/>
  <c r="E12" i="63"/>
  <c r="C34" i="40"/>
  <c r="E22" i="63"/>
  <c r="K24" i="67"/>
  <c r="K24" i="25"/>
  <c r="K22" i="67"/>
  <c r="K22" i="25"/>
  <c r="K20" i="67"/>
  <c r="K20" i="25"/>
  <c r="K18" i="67"/>
  <c r="K18" i="25"/>
  <c r="K16" i="67"/>
  <c r="K16" i="25"/>
  <c r="K14" i="67"/>
  <c r="K14" i="25"/>
  <c r="K12" i="67"/>
  <c r="K12" i="25"/>
  <c r="K23" i="67"/>
  <c r="K23" i="25"/>
  <c r="K21" i="67"/>
  <c r="K21" i="25"/>
  <c r="K19" i="67"/>
  <c r="K19" i="25"/>
  <c r="K17" i="67"/>
  <c r="K17" i="25"/>
  <c r="K15" i="67"/>
  <c r="K15" i="25"/>
  <c r="K13" i="67"/>
  <c r="K13" i="25"/>
  <c r="D36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U63" i="40"/>
  <c r="J11" i="63"/>
  <c r="B61" i="40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E63" i="38"/>
  <c r="F63" i="38"/>
  <c r="H13" i="63" s="1"/>
  <c r="G63" i="38"/>
  <c r="H14" i="63" s="1"/>
  <c r="H63" i="38"/>
  <c r="H15" i="63" s="1"/>
  <c r="I63" i="38"/>
  <c r="H16" i="63" s="1"/>
  <c r="J63" i="38"/>
  <c r="H17" i="63" s="1"/>
  <c r="K63" i="38"/>
  <c r="H18" i="63" s="1"/>
  <c r="L63" i="38"/>
  <c r="H19" i="63" s="1"/>
  <c r="M63" i="38"/>
  <c r="H20" i="63" s="1"/>
  <c r="N63" i="38"/>
  <c r="H21" i="63" s="1"/>
  <c r="O63" i="38"/>
  <c r="H22" i="63" s="1"/>
  <c r="P63" i="38"/>
  <c r="H23" i="63" s="1"/>
  <c r="Q63" i="38"/>
  <c r="H24" i="63" s="1"/>
  <c r="R63" i="38"/>
  <c r="H25" i="63" s="1"/>
  <c r="U63" i="38"/>
  <c r="H29" i="67" s="1"/>
  <c r="D63" i="38"/>
  <c r="E63" i="42"/>
  <c r="L12" i="63" s="1"/>
  <c r="F63" i="42"/>
  <c r="L13" i="63" s="1"/>
  <c r="G63" i="42"/>
  <c r="L14" i="63" s="1"/>
  <c r="H63" i="42"/>
  <c r="L15" i="63" s="1"/>
  <c r="I63" i="42"/>
  <c r="L16" i="63" s="1"/>
  <c r="J63" i="42"/>
  <c r="L17" i="63" s="1"/>
  <c r="K63" i="42"/>
  <c r="L18" i="63" s="1"/>
  <c r="L63" i="42"/>
  <c r="L19" i="63" s="1"/>
  <c r="M63" i="42"/>
  <c r="L20" i="63" s="1"/>
  <c r="N63" i="42"/>
  <c r="L21" i="63" s="1"/>
  <c r="O63" i="42"/>
  <c r="L22" i="63" s="1"/>
  <c r="P63" i="42"/>
  <c r="L23" i="63" s="1"/>
  <c r="Q63" i="42"/>
  <c r="L24" i="63" s="1"/>
  <c r="R63" i="42"/>
  <c r="L25" i="63" s="1"/>
  <c r="V63" i="42"/>
  <c r="D63" i="42"/>
  <c r="L11" i="63" s="1"/>
  <c r="B61" i="42"/>
  <c r="B61" i="41"/>
  <c r="C32" i="17"/>
  <c r="C31" i="17"/>
  <c r="C58" i="17" s="1"/>
  <c r="C85" i="17" s="1"/>
  <c r="C112" i="17" s="1"/>
  <c r="C30" i="17"/>
  <c r="C57" i="17" s="1"/>
  <c r="C84" i="17" s="1"/>
  <c r="C111" i="17" s="1"/>
  <c r="W46" i="38"/>
  <c r="W32" i="38"/>
  <c r="W33" i="38"/>
  <c r="W34" i="38"/>
  <c r="W35" i="38"/>
  <c r="W36" i="38"/>
  <c r="W37" i="38"/>
  <c r="W38" i="38"/>
  <c r="W39" i="38"/>
  <c r="W40" i="38"/>
  <c r="W41" i="38"/>
  <c r="W42" i="38"/>
  <c r="W43" i="38"/>
  <c r="W44" i="38"/>
  <c r="W45" i="38"/>
  <c r="W31" i="38"/>
  <c r="A790" i="17" l="1"/>
  <c r="A817" i="17" s="1"/>
  <c r="A844" i="17" s="1"/>
  <c r="G765" i="17"/>
  <c r="H765" i="17" s="1"/>
  <c r="H775" i="17" s="1"/>
  <c r="C138" i="17"/>
  <c r="C139" i="17"/>
  <c r="C59" i="17"/>
  <c r="C45" i="41"/>
  <c r="C41" i="39"/>
  <c r="C42" i="39" s="1"/>
  <c r="H12" i="63"/>
  <c r="C36" i="40"/>
  <c r="C35" i="40"/>
  <c r="H11" i="63"/>
  <c r="C58" i="41"/>
  <c r="C37" i="40"/>
  <c r="I29" i="25"/>
  <c r="I29" i="67"/>
  <c r="J29" i="25"/>
  <c r="J26" i="63"/>
  <c r="J29" i="67"/>
  <c r="L29" i="25"/>
  <c r="L26" i="63"/>
  <c r="L29" i="67"/>
  <c r="H29" i="25"/>
  <c r="H26" i="63"/>
  <c r="J24" i="25"/>
  <c r="J24" i="67"/>
  <c r="J22" i="25"/>
  <c r="J22" i="67"/>
  <c r="J20" i="25"/>
  <c r="J20" i="67"/>
  <c r="J18" i="25"/>
  <c r="J18" i="67"/>
  <c r="J16" i="25"/>
  <c r="J16" i="67"/>
  <c r="J14" i="25"/>
  <c r="J14" i="67"/>
  <c r="J12" i="25"/>
  <c r="J12" i="67"/>
  <c r="J11" i="25"/>
  <c r="J11" i="67"/>
  <c r="J25" i="25"/>
  <c r="J25" i="67"/>
  <c r="J23" i="25"/>
  <c r="J23" i="67"/>
  <c r="J21" i="25"/>
  <c r="J21" i="67"/>
  <c r="J19" i="25"/>
  <c r="J19" i="67"/>
  <c r="J17" i="25"/>
  <c r="J17" i="67"/>
  <c r="J15" i="25"/>
  <c r="J15" i="67"/>
  <c r="J13" i="25"/>
  <c r="J13" i="67"/>
  <c r="I11" i="25"/>
  <c r="I11" i="67"/>
  <c r="I25" i="25"/>
  <c r="I25" i="67"/>
  <c r="I23" i="25"/>
  <c r="I23" i="67"/>
  <c r="I21" i="25"/>
  <c r="I21" i="67"/>
  <c r="I19" i="25"/>
  <c r="I19" i="67"/>
  <c r="I17" i="25"/>
  <c r="I17" i="67"/>
  <c r="I15" i="25"/>
  <c r="I15" i="67"/>
  <c r="I13" i="25"/>
  <c r="I13" i="67"/>
  <c r="I24" i="67"/>
  <c r="I24" i="25"/>
  <c r="I22" i="67"/>
  <c r="I22" i="25"/>
  <c r="I20" i="67"/>
  <c r="I20" i="25"/>
  <c r="I18" i="67"/>
  <c r="I18" i="25"/>
  <c r="I16" i="67"/>
  <c r="I16" i="25"/>
  <c r="I14" i="67"/>
  <c r="I14" i="25"/>
  <c r="I12" i="67"/>
  <c r="I12" i="25"/>
  <c r="H24" i="25"/>
  <c r="H24" i="67"/>
  <c r="H22" i="25"/>
  <c r="H22" i="67"/>
  <c r="H20" i="25"/>
  <c r="H20" i="67"/>
  <c r="H18" i="25"/>
  <c r="H18" i="67"/>
  <c r="H16" i="25"/>
  <c r="H16" i="67"/>
  <c r="H14" i="25"/>
  <c r="H14" i="67"/>
  <c r="H25" i="25"/>
  <c r="H25" i="67"/>
  <c r="H23" i="25"/>
  <c r="H23" i="67"/>
  <c r="H21" i="25"/>
  <c r="H21" i="67"/>
  <c r="H19" i="25"/>
  <c r="H19" i="67"/>
  <c r="H17" i="25"/>
  <c r="H17" i="67"/>
  <c r="H15" i="25"/>
  <c r="H15" i="67"/>
  <c r="H13" i="25"/>
  <c r="H13" i="67"/>
  <c r="H12" i="25"/>
  <c r="H12" i="67"/>
  <c r="H11" i="25"/>
  <c r="H11" i="67"/>
  <c r="L24" i="25"/>
  <c r="L24" i="67"/>
  <c r="L22" i="25"/>
  <c r="L22" i="67"/>
  <c r="L20" i="25"/>
  <c r="L20" i="67"/>
  <c r="L18" i="25"/>
  <c r="L18" i="67"/>
  <c r="L16" i="25"/>
  <c r="L16" i="67"/>
  <c r="L14" i="25"/>
  <c r="L14" i="67"/>
  <c r="L25" i="25"/>
  <c r="L25" i="67"/>
  <c r="L23" i="25"/>
  <c r="L23" i="67"/>
  <c r="L21" i="25"/>
  <c r="L21" i="67"/>
  <c r="L19" i="25"/>
  <c r="L19" i="67"/>
  <c r="L17" i="25"/>
  <c r="L17" i="67"/>
  <c r="L15" i="25"/>
  <c r="L15" i="67"/>
  <c r="L13" i="25"/>
  <c r="L13" i="67"/>
  <c r="L12" i="25"/>
  <c r="L12" i="67"/>
  <c r="L11" i="67"/>
  <c r="L11" i="25"/>
  <c r="E12" i="71"/>
  <c r="E13" i="71"/>
  <c r="E14" i="71"/>
  <c r="E15" i="71"/>
  <c r="E16" i="71"/>
  <c r="E17" i="71"/>
  <c r="E18" i="71"/>
  <c r="E19" i="71"/>
  <c r="E20" i="71"/>
  <c r="E21" i="71"/>
  <c r="E22" i="71"/>
  <c r="E23" i="71"/>
  <c r="E24" i="71"/>
  <c r="E25" i="71"/>
  <c r="E26" i="71"/>
  <c r="E11" i="71"/>
  <c r="E12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11" i="70"/>
  <c r="E12" i="69"/>
  <c r="E13" i="69"/>
  <c r="E14" i="69"/>
  <c r="E15" i="69"/>
  <c r="E16" i="69"/>
  <c r="E17" i="69"/>
  <c r="E18" i="69"/>
  <c r="E19" i="69"/>
  <c r="E20" i="69"/>
  <c r="E21" i="69"/>
  <c r="E22" i="69"/>
  <c r="E23" i="69"/>
  <c r="E24" i="69"/>
  <c r="E25" i="69"/>
  <c r="E26" i="69"/>
  <c r="E11" i="69"/>
  <c r="E12" i="68"/>
  <c r="E13" i="68"/>
  <c r="E14" i="68"/>
  <c r="E15" i="68"/>
  <c r="E16" i="68"/>
  <c r="E17" i="68"/>
  <c r="E18" i="68"/>
  <c r="E19" i="68"/>
  <c r="E20" i="68"/>
  <c r="E21" i="68"/>
  <c r="E22" i="68"/>
  <c r="E23" i="68"/>
  <c r="E24" i="68"/>
  <c r="E25" i="68"/>
  <c r="E26" i="68"/>
  <c r="E11" i="68"/>
  <c r="E11" i="59"/>
  <c r="E12" i="59"/>
  <c r="E13" i="59"/>
  <c r="E14" i="59"/>
  <c r="E15" i="59"/>
  <c r="E16" i="59"/>
  <c r="E17" i="59"/>
  <c r="E18" i="59"/>
  <c r="E19" i="59"/>
  <c r="E20" i="59"/>
  <c r="E21" i="59"/>
  <c r="E22" i="59"/>
  <c r="E23" i="59"/>
  <c r="E24" i="59"/>
  <c r="E25" i="59"/>
  <c r="E26" i="59"/>
  <c r="E12" i="66"/>
  <c r="E13" i="66"/>
  <c r="E14" i="66"/>
  <c r="E15" i="66"/>
  <c r="E16" i="66"/>
  <c r="E17" i="66"/>
  <c r="E18" i="66"/>
  <c r="E19" i="66"/>
  <c r="E20" i="66"/>
  <c r="E21" i="66"/>
  <c r="E22" i="66"/>
  <c r="E23" i="66"/>
  <c r="E24" i="66"/>
  <c r="E25" i="66"/>
  <c r="E26" i="66"/>
  <c r="E11" i="66"/>
  <c r="E12" i="64"/>
  <c r="E13" i="64"/>
  <c r="E11" i="64"/>
  <c r="D12" i="59"/>
  <c r="D13" i="59"/>
  <c r="D14" i="59"/>
  <c r="D15" i="59"/>
  <c r="D16" i="59"/>
  <c r="D17" i="59"/>
  <c r="D18" i="59"/>
  <c r="D19" i="59"/>
  <c r="D20" i="59"/>
  <c r="D21" i="59"/>
  <c r="D22" i="59"/>
  <c r="D23" i="59"/>
  <c r="D24" i="59"/>
  <c r="D25" i="59"/>
  <c r="D26" i="59"/>
  <c r="D11" i="59"/>
  <c r="D12" i="71"/>
  <c r="D13" i="71"/>
  <c r="D14" i="71"/>
  <c r="D15" i="71"/>
  <c r="D16" i="71"/>
  <c r="D17" i="71"/>
  <c r="D18" i="71"/>
  <c r="D19" i="71"/>
  <c r="D20" i="71"/>
  <c r="D21" i="71"/>
  <c r="D22" i="71"/>
  <c r="D23" i="71"/>
  <c r="D24" i="71"/>
  <c r="D25" i="71"/>
  <c r="D26" i="71"/>
  <c r="D11" i="71"/>
  <c r="S29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D12" i="70"/>
  <c r="D13" i="70"/>
  <c r="D14" i="70"/>
  <c r="D15" i="70"/>
  <c r="D16" i="70"/>
  <c r="D17" i="70"/>
  <c r="D18" i="70"/>
  <c r="D19" i="70"/>
  <c r="D20" i="70"/>
  <c r="D21" i="70"/>
  <c r="D22" i="70"/>
  <c r="D23" i="70"/>
  <c r="D24" i="70"/>
  <c r="D25" i="70"/>
  <c r="D26" i="70"/>
  <c r="D11" i="70"/>
  <c r="S29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S29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D13" i="69"/>
  <c r="D11" i="69"/>
  <c r="S29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15" i="68"/>
  <c r="D29" i="52"/>
  <c r="D13" i="68"/>
  <c r="D11" i="68"/>
  <c r="S29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H12" i="69"/>
  <c r="H13" i="65"/>
  <c r="H14" i="71"/>
  <c r="H16" i="65"/>
  <c r="H16" i="71"/>
  <c r="H17" i="69"/>
  <c r="H18" i="71"/>
  <c r="H20" i="65"/>
  <c r="H20" i="71"/>
  <c r="H21" i="70"/>
  <c r="H22" i="71"/>
  <c r="H24" i="65"/>
  <c r="H24" i="64"/>
  <c r="I12" i="71"/>
  <c r="I13" i="70"/>
  <c r="I14" i="71"/>
  <c r="I15" i="71"/>
  <c r="I16" i="70"/>
  <c r="I17" i="70"/>
  <c r="I19" i="65"/>
  <c r="I19" i="71"/>
  <c r="I20" i="70"/>
  <c r="I21" i="71"/>
  <c r="I23" i="65"/>
  <c r="I23" i="71"/>
  <c r="J12" i="71"/>
  <c r="J14" i="69"/>
  <c r="J16" i="70"/>
  <c r="J17" i="71"/>
  <c r="J18" i="71"/>
  <c r="J20" i="71"/>
  <c r="J21" i="70"/>
  <c r="J22" i="71"/>
  <c r="K13" i="70"/>
  <c r="K15" i="70"/>
  <c r="K16" i="69"/>
  <c r="K17" i="71"/>
  <c r="K19" i="70"/>
  <c r="K20" i="71"/>
  <c r="K21" i="71"/>
  <c r="K23" i="70"/>
  <c r="R63" i="41"/>
  <c r="K26" i="65" s="1"/>
  <c r="V63" i="41"/>
  <c r="K29" i="67" s="1"/>
  <c r="E62" i="43"/>
  <c r="F62" i="43"/>
  <c r="G62" i="43"/>
  <c r="H62" i="43"/>
  <c r="I62" i="43"/>
  <c r="J62" i="43"/>
  <c r="K62" i="43"/>
  <c r="L62" i="43"/>
  <c r="M62" i="43"/>
  <c r="N62" i="43"/>
  <c r="O62" i="43"/>
  <c r="P62" i="43"/>
  <c r="Q62" i="43"/>
  <c r="R62" i="43"/>
  <c r="S62" i="43"/>
  <c r="E62" i="47"/>
  <c r="F62" i="47"/>
  <c r="G62" i="47"/>
  <c r="H62" i="47"/>
  <c r="I62" i="47"/>
  <c r="J62" i="47"/>
  <c r="K62" i="47"/>
  <c r="L62" i="47"/>
  <c r="M62" i="47"/>
  <c r="N62" i="47"/>
  <c r="O62" i="47"/>
  <c r="P62" i="47"/>
  <c r="Q62" i="47"/>
  <c r="R62" i="47"/>
  <c r="S62" i="47"/>
  <c r="E62" i="53"/>
  <c r="F62" i="53"/>
  <c r="G62" i="53"/>
  <c r="H62" i="53"/>
  <c r="I62" i="53"/>
  <c r="J62" i="53"/>
  <c r="K62" i="53"/>
  <c r="L62" i="53"/>
  <c r="M62" i="53"/>
  <c r="N62" i="53"/>
  <c r="O62" i="53"/>
  <c r="P62" i="53"/>
  <c r="Q62" i="53"/>
  <c r="R62" i="53"/>
  <c r="S62" i="53"/>
  <c r="E62" i="55"/>
  <c r="F62" i="55"/>
  <c r="G62" i="55"/>
  <c r="H62" i="55"/>
  <c r="I62" i="55"/>
  <c r="J62" i="55"/>
  <c r="K62" i="55"/>
  <c r="L62" i="55"/>
  <c r="M62" i="55"/>
  <c r="N62" i="55"/>
  <c r="O62" i="55"/>
  <c r="P62" i="55"/>
  <c r="Q62" i="55"/>
  <c r="R62" i="55"/>
  <c r="S62" i="55"/>
  <c r="H11" i="71"/>
  <c r="J11" i="70"/>
  <c r="D63" i="41"/>
  <c r="K11" i="63" s="1"/>
  <c r="D62" i="43"/>
  <c r="D62" i="47"/>
  <c r="D62" i="53"/>
  <c r="D62" i="55"/>
  <c r="C32" i="43"/>
  <c r="C33" i="43"/>
  <c r="C34" i="43" s="1"/>
  <c r="C35" i="43" s="1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55" i="47"/>
  <c r="C56" i="47"/>
  <c r="C57" i="47"/>
  <c r="C58" i="47"/>
  <c r="C59" i="47"/>
  <c r="C60" i="47"/>
  <c r="C55" i="52"/>
  <c r="C56" i="52"/>
  <c r="C57" i="52"/>
  <c r="C58" i="52"/>
  <c r="C59" i="52"/>
  <c r="C60" i="52"/>
  <c r="C55" i="54"/>
  <c r="C56" i="54"/>
  <c r="C57" i="54"/>
  <c r="C58" i="54"/>
  <c r="C59" i="54"/>
  <c r="C60" i="54"/>
  <c r="C48" i="53"/>
  <c r="C55" i="53"/>
  <c r="C56" i="53"/>
  <c r="C57" i="53"/>
  <c r="C58" i="53"/>
  <c r="C59" i="53"/>
  <c r="C60" i="53"/>
  <c r="C55" i="55"/>
  <c r="C56" i="55"/>
  <c r="C57" i="55"/>
  <c r="C58" i="55"/>
  <c r="C59" i="55"/>
  <c r="C60" i="55"/>
  <c r="C31" i="43"/>
  <c r="C31" i="47"/>
  <c r="C31" i="52"/>
  <c r="C32" i="52" s="1"/>
  <c r="C33" i="52" s="1"/>
  <c r="C34" i="52" s="1"/>
  <c r="C31" i="54"/>
  <c r="C32" i="54" s="1"/>
  <c r="C33" i="54" s="1"/>
  <c r="C31" i="53"/>
  <c r="C32" i="53" s="1"/>
  <c r="C31" i="55"/>
  <c r="C32" i="55" s="1"/>
  <c r="D33" i="71"/>
  <c r="M26" i="71"/>
  <c r="L26" i="71"/>
  <c r="K26" i="71"/>
  <c r="J26" i="71"/>
  <c r="I26" i="71"/>
  <c r="H26" i="71"/>
  <c r="G26" i="71"/>
  <c r="M25" i="71"/>
  <c r="L25" i="71"/>
  <c r="K25" i="71"/>
  <c r="J25" i="71"/>
  <c r="I25" i="71"/>
  <c r="H25" i="71"/>
  <c r="G25" i="71"/>
  <c r="M24" i="71"/>
  <c r="L24" i="71"/>
  <c r="K24" i="71"/>
  <c r="J24" i="71"/>
  <c r="I24" i="71"/>
  <c r="H24" i="71"/>
  <c r="G24" i="71"/>
  <c r="M22" i="71"/>
  <c r="M20" i="71"/>
  <c r="M18" i="71"/>
  <c r="M16" i="71"/>
  <c r="M14" i="71"/>
  <c r="M13" i="71"/>
  <c r="M12" i="71"/>
  <c r="M11" i="71"/>
  <c r="J11" i="71"/>
  <c r="I4" i="71"/>
  <c r="D33" i="70"/>
  <c r="M26" i="70"/>
  <c r="L26" i="70"/>
  <c r="K26" i="70"/>
  <c r="J26" i="70"/>
  <c r="I26" i="70"/>
  <c r="H26" i="70"/>
  <c r="G26" i="70"/>
  <c r="M25" i="70"/>
  <c r="L25" i="70"/>
  <c r="K25" i="70"/>
  <c r="J25" i="70"/>
  <c r="I25" i="70"/>
  <c r="H25" i="70"/>
  <c r="G25" i="70"/>
  <c r="M24" i="70"/>
  <c r="L24" i="70"/>
  <c r="K24" i="70"/>
  <c r="J24" i="70"/>
  <c r="I24" i="70"/>
  <c r="H24" i="70"/>
  <c r="G24" i="70"/>
  <c r="M22" i="70"/>
  <c r="M20" i="70"/>
  <c r="M18" i="70"/>
  <c r="M16" i="70"/>
  <c r="M14" i="70"/>
  <c r="M13" i="70"/>
  <c r="M12" i="70"/>
  <c r="M11" i="70"/>
  <c r="H11" i="70"/>
  <c r="I4" i="70"/>
  <c r="D33" i="69"/>
  <c r="M26" i="69"/>
  <c r="L26" i="69"/>
  <c r="K26" i="69"/>
  <c r="J26" i="69"/>
  <c r="I26" i="69"/>
  <c r="H26" i="69"/>
  <c r="G26" i="69"/>
  <c r="M25" i="69"/>
  <c r="L25" i="69"/>
  <c r="K25" i="69"/>
  <c r="J25" i="69"/>
  <c r="I25" i="69"/>
  <c r="H25" i="69"/>
  <c r="G25" i="69"/>
  <c r="M24" i="69"/>
  <c r="L24" i="69"/>
  <c r="K24" i="69"/>
  <c r="J24" i="69"/>
  <c r="I24" i="69"/>
  <c r="H24" i="69"/>
  <c r="G24" i="69"/>
  <c r="M22" i="69"/>
  <c r="M20" i="69"/>
  <c r="M18" i="69"/>
  <c r="M16" i="69"/>
  <c r="M14" i="69"/>
  <c r="M13" i="69"/>
  <c r="M12" i="69"/>
  <c r="M11" i="69"/>
  <c r="H11" i="69"/>
  <c r="I4" i="69"/>
  <c r="D33" i="59"/>
  <c r="M26" i="59"/>
  <c r="L26" i="59"/>
  <c r="K26" i="59"/>
  <c r="J26" i="59"/>
  <c r="I26" i="59"/>
  <c r="H26" i="59"/>
  <c r="G26" i="59"/>
  <c r="M25" i="59"/>
  <c r="L25" i="59"/>
  <c r="K25" i="59"/>
  <c r="J25" i="59"/>
  <c r="I25" i="59"/>
  <c r="H25" i="59"/>
  <c r="G25" i="59"/>
  <c r="M24" i="59"/>
  <c r="L24" i="59"/>
  <c r="K24" i="59"/>
  <c r="J24" i="59"/>
  <c r="I24" i="59"/>
  <c r="H24" i="59"/>
  <c r="G24" i="59"/>
  <c r="M22" i="59"/>
  <c r="M20" i="59"/>
  <c r="M18" i="59"/>
  <c r="M16" i="59"/>
  <c r="M14" i="59"/>
  <c r="M13" i="59"/>
  <c r="M12" i="59"/>
  <c r="M11" i="59"/>
  <c r="I4" i="59"/>
  <c r="D33" i="68"/>
  <c r="M26" i="68"/>
  <c r="L26" i="68"/>
  <c r="K26" i="68"/>
  <c r="J26" i="68"/>
  <c r="I26" i="68"/>
  <c r="H26" i="68"/>
  <c r="G26" i="68"/>
  <c r="M25" i="68"/>
  <c r="L25" i="68"/>
  <c r="K25" i="68"/>
  <c r="J25" i="68"/>
  <c r="I25" i="68"/>
  <c r="H25" i="68"/>
  <c r="G25" i="68"/>
  <c r="M24" i="68"/>
  <c r="L24" i="68"/>
  <c r="K24" i="68"/>
  <c r="J24" i="68"/>
  <c r="I24" i="68"/>
  <c r="H24" i="68"/>
  <c r="G24" i="68"/>
  <c r="M22" i="68"/>
  <c r="M20" i="68"/>
  <c r="M18" i="68"/>
  <c r="M16" i="68"/>
  <c r="M14" i="68"/>
  <c r="M12" i="68"/>
  <c r="M11" i="68"/>
  <c r="J11" i="68"/>
  <c r="I4" i="68"/>
  <c r="B55" i="52"/>
  <c r="B56" i="52"/>
  <c r="B57" i="52"/>
  <c r="B58" i="52"/>
  <c r="B59" i="52"/>
  <c r="B60" i="52"/>
  <c r="B55" i="54"/>
  <c r="B56" i="54"/>
  <c r="B57" i="54"/>
  <c r="B58" i="54"/>
  <c r="B59" i="54"/>
  <c r="B60" i="54"/>
  <c r="B55" i="53"/>
  <c r="B56" i="53"/>
  <c r="B57" i="53"/>
  <c r="B58" i="53"/>
  <c r="B59" i="53"/>
  <c r="B60" i="53"/>
  <c r="B55" i="55"/>
  <c r="B56" i="55"/>
  <c r="B57" i="55"/>
  <c r="B58" i="55"/>
  <c r="B59" i="55"/>
  <c r="B60" i="55"/>
  <c r="B55" i="47"/>
  <c r="B56" i="47"/>
  <c r="B57" i="47"/>
  <c r="B58" i="47"/>
  <c r="B59" i="47"/>
  <c r="B60" i="47"/>
  <c r="V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S29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D12" i="66" s="1"/>
  <c r="D17" i="66"/>
  <c r="D25" i="66"/>
  <c r="D11" i="66"/>
  <c r="D33" i="66"/>
  <c r="M26" i="66"/>
  <c r="L26" i="66"/>
  <c r="K26" i="66"/>
  <c r="J26" i="66"/>
  <c r="I26" i="66"/>
  <c r="H26" i="66"/>
  <c r="G26" i="66"/>
  <c r="M25" i="66"/>
  <c r="L25" i="66"/>
  <c r="K25" i="66"/>
  <c r="J25" i="66"/>
  <c r="I25" i="66"/>
  <c r="H25" i="66"/>
  <c r="G25" i="66"/>
  <c r="M24" i="66"/>
  <c r="L24" i="66"/>
  <c r="K24" i="66"/>
  <c r="J24" i="66"/>
  <c r="I24" i="66"/>
  <c r="H24" i="66"/>
  <c r="G24" i="66"/>
  <c r="M22" i="66"/>
  <c r="M21" i="66"/>
  <c r="M20" i="66"/>
  <c r="M18" i="66"/>
  <c r="M17" i="66"/>
  <c r="M16" i="66"/>
  <c r="M14" i="66"/>
  <c r="M12" i="66"/>
  <c r="M11" i="66"/>
  <c r="I4" i="66"/>
  <c r="V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U29" i="40"/>
  <c r="S29" i="40"/>
  <c r="R29" i="40"/>
  <c r="Q29" i="40"/>
  <c r="P29" i="40"/>
  <c r="O29" i="40"/>
  <c r="N29" i="40"/>
  <c r="M29" i="40"/>
  <c r="L29" i="40"/>
  <c r="K29" i="40"/>
  <c r="J29" i="40"/>
  <c r="I29" i="40"/>
  <c r="G29" i="40"/>
  <c r="F29" i="40"/>
  <c r="E29" i="40"/>
  <c r="D29" i="40"/>
  <c r="M28" i="65"/>
  <c r="L28" i="65"/>
  <c r="K28" i="65"/>
  <c r="J28" i="65"/>
  <c r="I28" i="65"/>
  <c r="H28" i="65"/>
  <c r="E28" i="65"/>
  <c r="M26" i="65"/>
  <c r="L26" i="65"/>
  <c r="J26" i="65"/>
  <c r="I26" i="65"/>
  <c r="E26" i="65"/>
  <c r="M25" i="65"/>
  <c r="L25" i="65"/>
  <c r="J25" i="65"/>
  <c r="I25" i="65"/>
  <c r="H25" i="65"/>
  <c r="E25" i="65"/>
  <c r="E24" i="65"/>
  <c r="M23" i="65"/>
  <c r="H23" i="65"/>
  <c r="E23" i="65"/>
  <c r="E22" i="65"/>
  <c r="M21" i="65"/>
  <c r="E21" i="65"/>
  <c r="E20" i="65"/>
  <c r="M19" i="65"/>
  <c r="E19" i="65"/>
  <c r="E18" i="65"/>
  <c r="M17" i="65"/>
  <c r="E17" i="65"/>
  <c r="E16" i="65"/>
  <c r="M14" i="65"/>
  <c r="J14" i="65"/>
  <c r="E14" i="65"/>
  <c r="M13" i="65"/>
  <c r="E13" i="65"/>
  <c r="M12" i="65"/>
  <c r="E12" i="65"/>
  <c r="M11" i="65"/>
  <c r="B55" i="40"/>
  <c r="B56" i="40"/>
  <c r="B57" i="40"/>
  <c r="B58" i="40"/>
  <c r="B59" i="40"/>
  <c r="B60" i="40"/>
  <c r="B55" i="41"/>
  <c r="B56" i="41"/>
  <c r="B57" i="41"/>
  <c r="B58" i="41"/>
  <c r="B59" i="41"/>
  <c r="B60" i="41"/>
  <c r="B55" i="43"/>
  <c r="B56" i="43"/>
  <c r="B57" i="43"/>
  <c r="B58" i="43"/>
  <c r="B59" i="43"/>
  <c r="B60" i="43"/>
  <c r="B55" i="42"/>
  <c r="B56" i="42"/>
  <c r="B57" i="42"/>
  <c r="B58" i="42"/>
  <c r="B59" i="42"/>
  <c r="B60" i="42"/>
  <c r="D26" i="64"/>
  <c r="M27" i="64"/>
  <c r="L27" i="64"/>
  <c r="K27" i="64"/>
  <c r="J27" i="64"/>
  <c r="I27" i="64"/>
  <c r="H27" i="64"/>
  <c r="M25" i="64"/>
  <c r="L25" i="64"/>
  <c r="J25" i="64"/>
  <c r="I25" i="64"/>
  <c r="H25" i="64"/>
  <c r="M24" i="64"/>
  <c r="K24" i="64"/>
  <c r="J24" i="64"/>
  <c r="I24" i="64"/>
  <c r="I4" i="64"/>
  <c r="D35" i="63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D26" i="65" l="1"/>
  <c r="D27" i="65"/>
  <c r="F27" i="65" s="1" a="1"/>
  <c r="F27" i="65" s="1"/>
  <c r="D28" i="65"/>
  <c r="C193" i="17"/>
  <c r="C220" i="17" s="1"/>
  <c r="C247" i="17" s="1"/>
  <c r="C274" i="17" s="1"/>
  <c r="C301" i="17" s="1"/>
  <c r="C328" i="17" s="1"/>
  <c r="C355" i="17" s="1"/>
  <c r="C382" i="17" s="1"/>
  <c r="C409" i="17" s="1"/>
  <c r="C436" i="17" s="1"/>
  <c r="C463" i="17" s="1"/>
  <c r="C490" i="17" s="1"/>
  <c r="C517" i="17" s="1"/>
  <c r="C544" i="17" s="1"/>
  <c r="C571" i="17" s="1"/>
  <c r="C598" i="17" s="1"/>
  <c r="C625" i="17" s="1"/>
  <c r="C652" i="17" s="1"/>
  <c r="C679" i="17" s="1"/>
  <c r="C706" i="17" s="1"/>
  <c r="C733" i="17" s="1"/>
  <c r="C760" i="17" s="1"/>
  <c r="C787" i="17" s="1"/>
  <c r="C814" i="17" s="1"/>
  <c r="C841" i="17" s="1"/>
  <c r="C166" i="17"/>
  <c r="C192" i="17"/>
  <c r="C219" i="17" s="1"/>
  <c r="C246" i="17" s="1"/>
  <c r="C273" i="17" s="1"/>
  <c r="C300" i="17" s="1"/>
  <c r="C327" i="17" s="1"/>
  <c r="C354" i="17" s="1"/>
  <c r="C381" i="17" s="1"/>
  <c r="C408" i="17" s="1"/>
  <c r="C435" i="17" s="1"/>
  <c r="C462" i="17" s="1"/>
  <c r="C489" i="17" s="1"/>
  <c r="C516" i="17" s="1"/>
  <c r="C543" i="17" s="1"/>
  <c r="C570" i="17" s="1"/>
  <c r="C597" i="17" s="1"/>
  <c r="C624" i="17" s="1"/>
  <c r="C651" i="17" s="1"/>
  <c r="C678" i="17" s="1"/>
  <c r="C705" i="17" s="1"/>
  <c r="C732" i="17" s="1"/>
  <c r="C759" i="17" s="1"/>
  <c r="C786" i="17" s="1"/>
  <c r="C813" i="17" s="1"/>
  <c r="C840" i="17" s="1"/>
  <c r="C165" i="17"/>
  <c r="C86" i="17"/>
  <c r="D12" i="63"/>
  <c r="F12" i="63" s="1" a="1"/>
  <c r="F12" i="63" s="1"/>
  <c r="D27" i="63"/>
  <c r="F27" i="63" s="1" a="1"/>
  <c r="F27" i="63" s="1"/>
  <c r="D28" i="63"/>
  <c r="F28" i="63" s="1" a="1"/>
  <c r="F28" i="63" s="1"/>
  <c r="C46" i="41"/>
  <c r="D11" i="63"/>
  <c r="F11" i="63" s="1" a="1"/>
  <c r="F11" i="63" s="1"/>
  <c r="D26" i="25"/>
  <c r="D25" i="25"/>
  <c r="C43" i="39"/>
  <c r="C38" i="40"/>
  <c r="C39" i="40" s="1"/>
  <c r="K11" i="71"/>
  <c r="F26" i="64" a="1"/>
  <c r="F26" i="64" s="1"/>
  <c r="K25" i="64"/>
  <c r="K25" i="63"/>
  <c r="K29" i="25"/>
  <c r="K26" i="63"/>
  <c r="D13" i="63"/>
  <c r="F13" i="63" s="1" a="1"/>
  <c r="F13" i="63" s="1"/>
  <c r="D15" i="63"/>
  <c r="D17" i="63"/>
  <c r="D19" i="63"/>
  <c r="D21" i="63"/>
  <c r="D23" i="63"/>
  <c r="D25" i="63"/>
  <c r="D14" i="63"/>
  <c r="D16" i="63"/>
  <c r="D18" i="63"/>
  <c r="D20" i="63"/>
  <c r="D22" i="63"/>
  <c r="D24" i="63"/>
  <c r="D26" i="63"/>
  <c r="D11" i="65"/>
  <c r="D15" i="65"/>
  <c r="F15" i="65" s="1" a="1"/>
  <c r="F15" i="65" s="1"/>
  <c r="K11" i="25"/>
  <c r="K11" i="67"/>
  <c r="K25" i="67"/>
  <c r="K25" i="25"/>
  <c r="D23" i="67"/>
  <c r="J21" i="71"/>
  <c r="H12" i="68"/>
  <c r="H22" i="68"/>
  <c r="H14" i="70"/>
  <c r="H16" i="70"/>
  <c r="H14" i="65"/>
  <c r="H19" i="65"/>
  <c r="H11" i="66"/>
  <c r="H12" i="66"/>
  <c r="H14" i="66"/>
  <c r="H16" i="66"/>
  <c r="H11" i="68"/>
  <c r="H11" i="59"/>
  <c r="H12" i="59"/>
  <c r="H20" i="70"/>
  <c r="H12" i="71"/>
  <c r="L24" i="64"/>
  <c r="J11" i="66"/>
  <c r="J21" i="59"/>
  <c r="K11" i="66"/>
  <c r="K25" i="65"/>
  <c r="H18" i="70"/>
  <c r="H26" i="65"/>
  <c r="H12" i="70"/>
  <c r="H22" i="70"/>
  <c r="I20" i="71"/>
  <c r="I17" i="65"/>
  <c r="I16" i="59"/>
  <c r="I11" i="69"/>
  <c r="I16" i="71"/>
  <c r="I20" i="59"/>
  <c r="H22" i="66"/>
  <c r="J21" i="68"/>
  <c r="J21" i="69"/>
  <c r="K11" i="59"/>
  <c r="K11" i="69"/>
  <c r="K11" i="68"/>
  <c r="K11" i="70"/>
  <c r="J17" i="59"/>
  <c r="J17" i="69"/>
  <c r="J17" i="70"/>
  <c r="I13" i="71"/>
  <c r="I21" i="65"/>
  <c r="I16" i="69"/>
  <c r="I20" i="69"/>
  <c r="H17" i="65"/>
  <c r="H21" i="65"/>
  <c r="H18" i="66"/>
  <c r="H20" i="66"/>
  <c r="H14" i="68"/>
  <c r="H16" i="68"/>
  <c r="H18" i="68"/>
  <c r="H20" i="68"/>
  <c r="H14" i="59"/>
  <c r="H16" i="59"/>
  <c r="H18" i="59"/>
  <c r="H20" i="59"/>
  <c r="H22" i="59"/>
  <c r="H14" i="69"/>
  <c r="H16" i="69"/>
  <c r="H18" i="69"/>
  <c r="H20" i="69"/>
  <c r="H22" i="69"/>
  <c r="C32" i="42"/>
  <c r="K23" i="71"/>
  <c r="K23" i="66"/>
  <c r="K15" i="66"/>
  <c r="K15" i="68"/>
  <c r="K19" i="69"/>
  <c r="K19" i="59"/>
  <c r="K15" i="71"/>
  <c r="K21" i="66"/>
  <c r="K13" i="71"/>
  <c r="K19" i="68"/>
  <c r="K13" i="59"/>
  <c r="K15" i="59"/>
  <c r="K23" i="59"/>
  <c r="K13" i="69"/>
  <c r="K15" i="69"/>
  <c r="K23" i="69"/>
  <c r="K17" i="70"/>
  <c r="K19" i="71"/>
  <c r="K21" i="68"/>
  <c r="K21" i="70"/>
  <c r="K13" i="66"/>
  <c r="K17" i="66"/>
  <c r="K19" i="66"/>
  <c r="K13" i="68"/>
  <c r="K17" i="68"/>
  <c r="K23" i="68"/>
  <c r="K17" i="59"/>
  <c r="K21" i="59"/>
  <c r="K17" i="69"/>
  <c r="K21" i="69"/>
  <c r="I15" i="69"/>
  <c r="I19" i="68"/>
  <c r="I13" i="65"/>
  <c r="I13" i="59"/>
  <c r="I19" i="66"/>
  <c r="I19" i="69"/>
  <c r="I17" i="68"/>
  <c r="I17" i="59"/>
  <c r="I17" i="71"/>
  <c r="I15" i="68"/>
  <c r="I15" i="70"/>
  <c r="I13" i="68"/>
  <c r="I21" i="66"/>
  <c r="I21" i="68"/>
  <c r="I21" i="59"/>
  <c r="I19" i="70"/>
  <c r="I16" i="65"/>
  <c r="I18" i="65"/>
  <c r="I20" i="65"/>
  <c r="I22" i="65"/>
  <c r="I13" i="66"/>
  <c r="I15" i="66"/>
  <c r="I17" i="66"/>
  <c r="I15" i="59"/>
  <c r="I19" i="59"/>
  <c r="I13" i="69"/>
  <c r="I17" i="69"/>
  <c r="I23" i="69"/>
  <c r="I21" i="70"/>
  <c r="I21" i="69"/>
  <c r="J12" i="68"/>
  <c r="J20" i="69"/>
  <c r="J12" i="70"/>
  <c r="J14" i="70"/>
  <c r="J14" i="66"/>
  <c r="J12" i="65"/>
  <c r="J19" i="65"/>
  <c r="J18" i="70"/>
  <c r="J14" i="71"/>
  <c r="J18" i="66"/>
  <c r="J18" i="68"/>
  <c r="J18" i="59"/>
  <c r="J18" i="69"/>
  <c r="J23" i="65"/>
  <c r="J22" i="66"/>
  <c r="J20" i="68"/>
  <c r="J20" i="59"/>
  <c r="J20" i="70"/>
  <c r="J16" i="66"/>
  <c r="J16" i="69"/>
  <c r="J16" i="71"/>
  <c r="J12" i="66"/>
  <c r="J12" i="59"/>
  <c r="J12" i="69"/>
  <c r="J22" i="68"/>
  <c r="J22" i="59"/>
  <c r="J22" i="69"/>
  <c r="J22" i="70"/>
  <c r="J21" i="65"/>
  <c r="J20" i="66"/>
  <c r="J14" i="68"/>
  <c r="J14" i="59"/>
  <c r="J17" i="65"/>
  <c r="J16" i="68"/>
  <c r="J16" i="59"/>
  <c r="J11" i="59"/>
  <c r="J11" i="69"/>
  <c r="H17" i="70"/>
  <c r="H17" i="71"/>
  <c r="C32" i="38"/>
  <c r="H21" i="71"/>
  <c r="I24" i="65"/>
  <c r="I23" i="66"/>
  <c r="I23" i="68"/>
  <c r="I23" i="59"/>
  <c r="I23" i="70"/>
  <c r="I11" i="66"/>
  <c r="I11" i="68"/>
  <c r="I11" i="59"/>
  <c r="I11" i="70"/>
  <c r="I11" i="71"/>
  <c r="K20" i="59"/>
  <c r="K20" i="69"/>
  <c r="K16" i="70"/>
  <c r="K20" i="70"/>
  <c r="K16" i="71"/>
  <c r="K16" i="59"/>
  <c r="H18" i="65"/>
  <c r="H22" i="65"/>
  <c r="H21" i="68"/>
  <c r="H17" i="59"/>
  <c r="H21" i="69"/>
  <c r="H21" i="59"/>
  <c r="G12" i="66"/>
  <c r="G11" i="66"/>
  <c r="G17" i="66"/>
  <c r="C33" i="55"/>
  <c r="D21" i="69"/>
  <c r="D15" i="69"/>
  <c r="D17" i="69"/>
  <c r="D25" i="69"/>
  <c r="D26" i="69"/>
  <c r="D23" i="69"/>
  <c r="D19" i="69"/>
  <c r="D12" i="69"/>
  <c r="D24" i="69"/>
  <c r="D22" i="69"/>
  <c r="D20" i="69"/>
  <c r="D18" i="69"/>
  <c r="D16" i="69"/>
  <c r="D14" i="69"/>
  <c r="D21" i="68"/>
  <c r="D17" i="68"/>
  <c r="D25" i="68"/>
  <c r="D23" i="68"/>
  <c r="D19" i="68"/>
  <c r="D12" i="68"/>
  <c r="D26" i="68"/>
  <c r="D24" i="68"/>
  <c r="D22" i="68"/>
  <c r="D20" i="68"/>
  <c r="D18" i="68"/>
  <c r="D16" i="68"/>
  <c r="D14" i="68"/>
  <c r="C32" i="47"/>
  <c r="C33" i="47" s="1"/>
  <c r="C34" i="47" s="1"/>
  <c r="M23" i="71"/>
  <c r="M23" i="70"/>
  <c r="M23" i="69"/>
  <c r="M23" i="59"/>
  <c r="M23" i="68"/>
  <c r="M21" i="71"/>
  <c r="M21" i="70"/>
  <c r="M21" i="69"/>
  <c r="M21" i="59"/>
  <c r="M21" i="68"/>
  <c r="D21" i="66"/>
  <c r="G21" i="66" s="1"/>
  <c r="M19" i="71"/>
  <c r="M19" i="70"/>
  <c r="M19" i="69"/>
  <c r="M19" i="59"/>
  <c r="M15" i="71"/>
  <c r="M15" i="70"/>
  <c r="M15" i="69"/>
  <c r="M15" i="59"/>
  <c r="D15" i="66"/>
  <c r="G15" i="66" s="1"/>
  <c r="M13" i="68"/>
  <c r="M13" i="66"/>
  <c r="K22" i="71"/>
  <c r="K22" i="70"/>
  <c r="K22" i="69"/>
  <c r="K22" i="59"/>
  <c r="K22" i="68"/>
  <c r="K22" i="66"/>
  <c r="K20" i="68"/>
  <c r="K20" i="66"/>
  <c r="K18" i="71"/>
  <c r="K18" i="70"/>
  <c r="K18" i="69"/>
  <c r="K18" i="59"/>
  <c r="K18" i="68"/>
  <c r="K18" i="66"/>
  <c r="K16" i="68"/>
  <c r="K16" i="66"/>
  <c r="K14" i="71"/>
  <c r="K14" i="70"/>
  <c r="K14" i="69"/>
  <c r="K14" i="59"/>
  <c r="K14" i="68"/>
  <c r="K14" i="66"/>
  <c r="K12" i="71"/>
  <c r="K12" i="70"/>
  <c r="K12" i="69"/>
  <c r="K12" i="59"/>
  <c r="K12" i="68"/>
  <c r="K12" i="66"/>
  <c r="J23" i="71"/>
  <c r="J23" i="70"/>
  <c r="J23" i="69"/>
  <c r="J23" i="59"/>
  <c r="J23" i="68"/>
  <c r="J23" i="66"/>
  <c r="J21" i="66"/>
  <c r="J19" i="71"/>
  <c r="J19" i="70"/>
  <c r="J19" i="69"/>
  <c r="J19" i="59"/>
  <c r="J19" i="68"/>
  <c r="J19" i="66"/>
  <c r="J17" i="68"/>
  <c r="J17" i="66"/>
  <c r="J15" i="71"/>
  <c r="J15" i="70"/>
  <c r="J15" i="69"/>
  <c r="J15" i="59"/>
  <c r="J15" i="68"/>
  <c r="J15" i="66"/>
  <c r="I22" i="71"/>
  <c r="I22" i="70"/>
  <c r="I22" i="69"/>
  <c r="I22" i="59"/>
  <c r="I22" i="68"/>
  <c r="I22" i="66"/>
  <c r="I20" i="68"/>
  <c r="I20" i="66"/>
  <c r="I18" i="71"/>
  <c r="I18" i="70"/>
  <c r="I18" i="69"/>
  <c r="I18" i="59"/>
  <c r="I18" i="68"/>
  <c r="I18" i="66"/>
  <c r="I16" i="68"/>
  <c r="I16" i="66"/>
  <c r="H23" i="71"/>
  <c r="H23" i="70"/>
  <c r="H23" i="69"/>
  <c r="H23" i="59"/>
  <c r="H23" i="68"/>
  <c r="H23" i="66"/>
  <c r="H21" i="66"/>
  <c r="H19" i="71"/>
  <c r="H19" i="70"/>
  <c r="H19" i="69"/>
  <c r="H19" i="59"/>
  <c r="H19" i="68"/>
  <c r="H19" i="66"/>
  <c r="H17" i="68"/>
  <c r="H17" i="66"/>
  <c r="H15" i="71"/>
  <c r="H15" i="70"/>
  <c r="H15" i="69"/>
  <c r="H15" i="59"/>
  <c r="H15" i="68"/>
  <c r="H15" i="66"/>
  <c r="H13" i="71"/>
  <c r="H13" i="70"/>
  <c r="H13" i="69"/>
  <c r="H13" i="59"/>
  <c r="H13" i="68"/>
  <c r="H13" i="66"/>
  <c r="M17" i="71"/>
  <c r="M17" i="70"/>
  <c r="M17" i="69"/>
  <c r="M17" i="59"/>
  <c r="J16" i="65"/>
  <c r="M16" i="65"/>
  <c r="J18" i="65"/>
  <c r="M18" i="65"/>
  <c r="J20" i="65"/>
  <c r="M20" i="65"/>
  <c r="J22" i="65"/>
  <c r="M22" i="65"/>
  <c r="J24" i="65"/>
  <c r="M24" i="65"/>
  <c r="M15" i="66"/>
  <c r="M19" i="66"/>
  <c r="M23" i="66"/>
  <c r="D23" i="66"/>
  <c r="G23" i="66" s="1"/>
  <c r="D13" i="66"/>
  <c r="G13" i="66" s="1"/>
  <c r="D19" i="66"/>
  <c r="G19" i="66" s="1"/>
  <c r="M15" i="68"/>
  <c r="M17" i="68"/>
  <c r="M19" i="68"/>
  <c r="I11" i="65"/>
  <c r="C34" i="55"/>
  <c r="C34" i="54"/>
  <c r="C35" i="55"/>
  <c r="C33" i="53"/>
  <c r="C35" i="54"/>
  <c r="C35" i="52"/>
  <c r="I12" i="66"/>
  <c r="I12" i="59"/>
  <c r="I12" i="70"/>
  <c r="I12" i="65"/>
  <c r="I12" i="68"/>
  <c r="I12" i="69"/>
  <c r="I14" i="66"/>
  <c r="I14" i="65"/>
  <c r="I14" i="68"/>
  <c r="I14" i="59"/>
  <c r="I14" i="69"/>
  <c r="I14" i="70"/>
  <c r="D24" i="67"/>
  <c r="D25" i="67"/>
  <c r="D26" i="66"/>
  <c r="D24" i="66"/>
  <c r="D22" i="66"/>
  <c r="G22" i="66" s="1"/>
  <c r="D20" i="66"/>
  <c r="G20" i="66" s="1"/>
  <c r="D18" i="66"/>
  <c r="G18" i="66" s="1"/>
  <c r="D16" i="66"/>
  <c r="G16" i="66" s="1"/>
  <c r="D14" i="66"/>
  <c r="G14" i="66" s="1"/>
  <c r="D21" i="65"/>
  <c r="F21" i="65" s="1" a="1"/>
  <c r="F21" i="65" s="1"/>
  <c r="D16" i="65"/>
  <c r="F16" i="65" s="1" a="1"/>
  <c r="F16" i="65" s="1"/>
  <c r="D25" i="65"/>
  <c r="F25" i="65" s="1" a="1"/>
  <c r="F25" i="65" s="1"/>
  <c r="D18" i="65"/>
  <c r="F18" i="65" s="1" a="1"/>
  <c r="F18" i="65" s="1"/>
  <c r="F28" i="65" a="1"/>
  <c r="F28" i="65" s="1"/>
  <c r="D23" i="65"/>
  <c r="F23" i="65" s="1" a="1"/>
  <c r="F23" i="65" s="1"/>
  <c r="F26" i="65" a="1"/>
  <c r="F26" i="65" s="1"/>
  <c r="D24" i="65"/>
  <c r="F24" i="65" s="1" a="1"/>
  <c r="F24" i="65" s="1"/>
  <c r="D22" i="65"/>
  <c r="F22" i="65" s="1" a="1"/>
  <c r="F22" i="65" s="1"/>
  <c r="D20" i="65"/>
  <c r="F20" i="65" s="1" a="1"/>
  <c r="F20" i="65" s="1"/>
  <c r="D12" i="65"/>
  <c r="F12" i="65" s="1" a="1"/>
  <c r="F12" i="65" s="1"/>
  <c r="D19" i="65"/>
  <c r="F19" i="65" s="1" a="1"/>
  <c r="F19" i="65" s="1"/>
  <c r="D17" i="65"/>
  <c r="F17" i="65" s="1" a="1"/>
  <c r="F17" i="65" s="1"/>
  <c r="D14" i="65"/>
  <c r="F14" i="65" s="1" a="1"/>
  <c r="F14" i="65" s="1"/>
  <c r="D25" i="64"/>
  <c r="D27" i="64"/>
  <c r="D24" i="64"/>
  <c r="I4" i="63"/>
  <c r="E5" i="62"/>
  <c r="M504" i="62"/>
  <c r="I504" i="62"/>
  <c r="D504" i="62"/>
  <c r="N502" i="62"/>
  <c r="K502" i="62"/>
  <c r="G502" i="62"/>
  <c r="F502" i="62"/>
  <c r="J502" i="62" s="1"/>
  <c r="E502" i="62"/>
  <c r="N501" i="62"/>
  <c r="K501" i="62"/>
  <c r="G501" i="62"/>
  <c r="F501" i="62"/>
  <c r="J501" i="62" s="1"/>
  <c r="E501" i="62"/>
  <c r="N500" i="62"/>
  <c r="K500" i="62"/>
  <c r="G500" i="62"/>
  <c r="F500" i="62"/>
  <c r="J500" i="62" s="1"/>
  <c r="E500" i="62"/>
  <c r="N499" i="62"/>
  <c r="K499" i="62"/>
  <c r="G499" i="62"/>
  <c r="F499" i="62"/>
  <c r="J499" i="62" s="1"/>
  <c r="E499" i="62"/>
  <c r="N498" i="62"/>
  <c r="K498" i="62"/>
  <c r="G498" i="62"/>
  <c r="F498" i="62"/>
  <c r="J498" i="62" s="1"/>
  <c r="E498" i="62"/>
  <c r="N497" i="62"/>
  <c r="K497" i="62"/>
  <c r="G497" i="62"/>
  <c r="F497" i="62"/>
  <c r="J497" i="62" s="1"/>
  <c r="E497" i="62"/>
  <c r="N496" i="62"/>
  <c r="K496" i="62"/>
  <c r="G496" i="62"/>
  <c r="F496" i="62"/>
  <c r="J496" i="62" s="1"/>
  <c r="E496" i="62"/>
  <c r="N495" i="62"/>
  <c r="K495" i="62"/>
  <c r="G495" i="62"/>
  <c r="F495" i="62"/>
  <c r="J495" i="62" s="1"/>
  <c r="E495" i="62"/>
  <c r="N494" i="62"/>
  <c r="K494" i="62"/>
  <c r="G494" i="62"/>
  <c r="F494" i="62"/>
  <c r="J494" i="62" s="1"/>
  <c r="E494" i="62"/>
  <c r="N493" i="62"/>
  <c r="K493" i="62"/>
  <c r="G493" i="62"/>
  <c r="F493" i="62"/>
  <c r="J493" i="62" s="1"/>
  <c r="E493" i="62"/>
  <c r="N492" i="62"/>
  <c r="K492" i="62"/>
  <c r="G492" i="62"/>
  <c r="F492" i="62"/>
  <c r="J492" i="62" s="1"/>
  <c r="E492" i="62"/>
  <c r="N491" i="62"/>
  <c r="K491" i="62"/>
  <c r="G491" i="62"/>
  <c r="F491" i="62"/>
  <c r="J491" i="62" s="1"/>
  <c r="E491" i="62"/>
  <c r="N490" i="62"/>
  <c r="K490" i="62"/>
  <c r="G490" i="62"/>
  <c r="F490" i="62"/>
  <c r="J490" i="62" s="1"/>
  <c r="E490" i="62"/>
  <c r="N489" i="62"/>
  <c r="K489" i="62"/>
  <c r="G489" i="62"/>
  <c r="F489" i="62"/>
  <c r="J489" i="62" s="1"/>
  <c r="E489" i="62"/>
  <c r="N488" i="62"/>
  <c r="K488" i="62"/>
  <c r="G488" i="62"/>
  <c r="F488" i="62"/>
  <c r="J488" i="62" s="1"/>
  <c r="E488" i="62"/>
  <c r="N487" i="62"/>
  <c r="K487" i="62"/>
  <c r="G487" i="62"/>
  <c r="F487" i="62"/>
  <c r="J487" i="62" s="1"/>
  <c r="E487" i="62"/>
  <c r="N486" i="62"/>
  <c r="K486" i="62"/>
  <c r="G486" i="62"/>
  <c r="F486" i="62"/>
  <c r="J486" i="62" s="1"/>
  <c r="E486" i="62"/>
  <c r="N485" i="62"/>
  <c r="K485" i="62"/>
  <c r="G485" i="62"/>
  <c r="F485" i="62"/>
  <c r="J485" i="62" s="1"/>
  <c r="E485" i="62"/>
  <c r="N484" i="62"/>
  <c r="K484" i="62"/>
  <c r="G484" i="62"/>
  <c r="F484" i="62"/>
  <c r="J484" i="62" s="1"/>
  <c r="E484" i="62"/>
  <c r="N483" i="62"/>
  <c r="K483" i="62"/>
  <c r="G483" i="62"/>
  <c r="F483" i="62"/>
  <c r="J483" i="62" s="1"/>
  <c r="E483" i="62"/>
  <c r="N482" i="62"/>
  <c r="K482" i="62"/>
  <c r="G482" i="62"/>
  <c r="F482" i="62"/>
  <c r="J482" i="62" s="1"/>
  <c r="E482" i="62"/>
  <c r="N481" i="62"/>
  <c r="K481" i="62"/>
  <c r="G481" i="62"/>
  <c r="F481" i="62"/>
  <c r="J481" i="62" s="1"/>
  <c r="E481" i="62"/>
  <c r="N480" i="62"/>
  <c r="K480" i="62"/>
  <c r="G480" i="62"/>
  <c r="F480" i="62"/>
  <c r="J480" i="62" s="1"/>
  <c r="E480" i="62"/>
  <c r="N479" i="62"/>
  <c r="K479" i="62"/>
  <c r="G479" i="62"/>
  <c r="F479" i="62"/>
  <c r="J479" i="62" s="1"/>
  <c r="E479" i="62"/>
  <c r="N478" i="62"/>
  <c r="K478" i="62"/>
  <c r="G478" i="62"/>
  <c r="F478" i="62"/>
  <c r="J478" i="62" s="1"/>
  <c r="E478" i="62"/>
  <c r="N477" i="62"/>
  <c r="K477" i="62"/>
  <c r="G477" i="62"/>
  <c r="F477" i="62"/>
  <c r="J477" i="62" s="1"/>
  <c r="E477" i="62"/>
  <c r="N476" i="62"/>
  <c r="K476" i="62"/>
  <c r="G476" i="62"/>
  <c r="F476" i="62"/>
  <c r="J476" i="62" s="1"/>
  <c r="E476" i="62"/>
  <c r="N475" i="62"/>
  <c r="K475" i="62"/>
  <c r="G475" i="62"/>
  <c r="F475" i="62"/>
  <c r="J475" i="62" s="1"/>
  <c r="E475" i="62"/>
  <c r="N474" i="62"/>
  <c r="K474" i="62"/>
  <c r="G474" i="62"/>
  <c r="F474" i="62"/>
  <c r="J474" i="62" s="1"/>
  <c r="E474" i="62"/>
  <c r="N473" i="62"/>
  <c r="K473" i="62"/>
  <c r="G473" i="62"/>
  <c r="F473" i="62"/>
  <c r="J473" i="62" s="1"/>
  <c r="E473" i="62"/>
  <c r="N472" i="62"/>
  <c r="K472" i="62"/>
  <c r="G472" i="62"/>
  <c r="F472" i="62"/>
  <c r="J472" i="62" s="1"/>
  <c r="E472" i="62"/>
  <c r="N471" i="62"/>
  <c r="K471" i="62"/>
  <c r="G471" i="62"/>
  <c r="F471" i="62"/>
  <c r="J471" i="62" s="1"/>
  <c r="E471" i="62"/>
  <c r="N470" i="62"/>
  <c r="K470" i="62"/>
  <c r="G470" i="62"/>
  <c r="F470" i="62"/>
  <c r="J470" i="62" s="1"/>
  <c r="E470" i="62"/>
  <c r="N469" i="62"/>
  <c r="K469" i="62"/>
  <c r="G469" i="62"/>
  <c r="F469" i="62"/>
  <c r="J469" i="62" s="1"/>
  <c r="E469" i="62"/>
  <c r="N468" i="62"/>
  <c r="K468" i="62"/>
  <c r="G468" i="62"/>
  <c r="F468" i="62"/>
  <c r="J468" i="62" s="1"/>
  <c r="E468" i="62"/>
  <c r="N467" i="62"/>
  <c r="K467" i="62"/>
  <c r="G467" i="62"/>
  <c r="F467" i="62"/>
  <c r="J467" i="62" s="1"/>
  <c r="E467" i="62"/>
  <c r="N466" i="62"/>
  <c r="K466" i="62"/>
  <c r="G466" i="62"/>
  <c r="F466" i="62"/>
  <c r="J466" i="62" s="1"/>
  <c r="E466" i="62"/>
  <c r="N465" i="62"/>
  <c r="K465" i="62"/>
  <c r="G465" i="62"/>
  <c r="F465" i="62"/>
  <c r="J465" i="62" s="1"/>
  <c r="E465" i="62"/>
  <c r="N464" i="62"/>
  <c r="K464" i="62"/>
  <c r="G464" i="62"/>
  <c r="F464" i="62"/>
  <c r="J464" i="62" s="1"/>
  <c r="E464" i="62"/>
  <c r="N463" i="62"/>
  <c r="K463" i="62"/>
  <c r="G463" i="62"/>
  <c r="F463" i="62"/>
  <c r="J463" i="62" s="1"/>
  <c r="E463" i="62"/>
  <c r="N462" i="62"/>
  <c r="K462" i="62"/>
  <c r="G462" i="62"/>
  <c r="F462" i="62"/>
  <c r="J462" i="62" s="1"/>
  <c r="E462" i="62"/>
  <c r="N461" i="62"/>
  <c r="K461" i="62"/>
  <c r="G461" i="62"/>
  <c r="F461" i="62"/>
  <c r="J461" i="62" s="1"/>
  <c r="E461" i="62"/>
  <c r="N460" i="62"/>
  <c r="K460" i="62"/>
  <c r="G460" i="62"/>
  <c r="F460" i="62"/>
  <c r="J460" i="62" s="1"/>
  <c r="E460" i="62"/>
  <c r="N459" i="62"/>
  <c r="K459" i="62"/>
  <c r="G459" i="62"/>
  <c r="F459" i="62"/>
  <c r="J459" i="62" s="1"/>
  <c r="E459" i="62"/>
  <c r="N458" i="62"/>
  <c r="K458" i="62"/>
  <c r="G458" i="62"/>
  <c r="F458" i="62"/>
  <c r="J458" i="62" s="1"/>
  <c r="E458" i="62"/>
  <c r="N457" i="62"/>
  <c r="K457" i="62"/>
  <c r="G457" i="62"/>
  <c r="F457" i="62"/>
  <c r="J457" i="62" s="1"/>
  <c r="E457" i="62"/>
  <c r="N456" i="62"/>
  <c r="K456" i="62"/>
  <c r="G456" i="62"/>
  <c r="F456" i="62"/>
  <c r="J456" i="62" s="1"/>
  <c r="E456" i="62"/>
  <c r="N455" i="62"/>
  <c r="K455" i="62"/>
  <c r="G455" i="62"/>
  <c r="F455" i="62"/>
  <c r="J455" i="62" s="1"/>
  <c r="E455" i="62"/>
  <c r="N454" i="62"/>
  <c r="K454" i="62"/>
  <c r="G454" i="62"/>
  <c r="F454" i="62"/>
  <c r="J454" i="62" s="1"/>
  <c r="E454" i="62"/>
  <c r="N453" i="62"/>
  <c r="K453" i="62"/>
  <c r="G453" i="62"/>
  <c r="F453" i="62"/>
  <c r="J453" i="62" s="1"/>
  <c r="E453" i="62"/>
  <c r="N452" i="62"/>
  <c r="K452" i="62"/>
  <c r="G452" i="62"/>
  <c r="F452" i="62"/>
  <c r="J452" i="62" s="1"/>
  <c r="E452" i="62"/>
  <c r="N451" i="62"/>
  <c r="K451" i="62"/>
  <c r="G451" i="62"/>
  <c r="F451" i="62"/>
  <c r="J451" i="62" s="1"/>
  <c r="E451" i="62"/>
  <c r="N450" i="62"/>
  <c r="K450" i="62"/>
  <c r="G450" i="62"/>
  <c r="F450" i="62"/>
  <c r="J450" i="62" s="1"/>
  <c r="E450" i="62"/>
  <c r="N449" i="62"/>
  <c r="K449" i="62"/>
  <c r="G449" i="62"/>
  <c r="F449" i="62"/>
  <c r="J449" i="62" s="1"/>
  <c r="E449" i="62"/>
  <c r="N448" i="62"/>
  <c r="K448" i="62"/>
  <c r="G448" i="62"/>
  <c r="F448" i="62"/>
  <c r="J448" i="62" s="1"/>
  <c r="E448" i="62"/>
  <c r="N447" i="62"/>
  <c r="K447" i="62"/>
  <c r="G447" i="62"/>
  <c r="F447" i="62"/>
  <c r="J447" i="62" s="1"/>
  <c r="E447" i="62"/>
  <c r="N446" i="62"/>
  <c r="K446" i="62"/>
  <c r="G446" i="62"/>
  <c r="F446" i="62"/>
  <c r="J446" i="62" s="1"/>
  <c r="E446" i="62"/>
  <c r="N445" i="62"/>
  <c r="K445" i="62"/>
  <c r="G445" i="62"/>
  <c r="F445" i="62"/>
  <c r="J445" i="62" s="1"/>
  <c r="E445" i="62"/>
  <c r="N444" i="62"/>
  <c r="K444" i="62"/>
  <c r="G444" i="62"/>
  <c r="F444" i="62"/>
  <c r="J444" i="62" s="1"/>
  <c r="E444" i="62"/>
  <c r="N443" i="62"/>
  <c r="K443" i="62"/>
  <c r="G443" i="62"/>
  <c r="F443" i="62"/>
  <c r="J443" i="62" s="1"/>
  <c r="E443" i="62"/>
  <c r="N442" i="62"/>
  <c r="K442" i="62"/>
  <c r="G442" i="62"/>
  <c r="F442" i="62"/>
  <c r="J442" i="62" s="1"/>
  <c r="E442" i="62"/>
  <c r="N441" i="62"/>
  <c r="K441" i="62"/>
  <c r="G441" i="62"/>
  <c r="F441" i="62"/>
  <c r="J441" i="62" s="1"/>
  <c r="E441" i="62"/>
  <c r="N440" i="62"/>
  <c r="K440" i="62"/>
  <c r="G440" i="62"/>
  <c r="F440" i="62"/>
  <c r="J440" i="62" s="1"/>
  <c r="E440" i="62"/>
  <c r="N439" i="62"/>
  <c r="K439" i="62"/>
  <c r="G439" i="62"/>
  <c r="F439" i="62"/>
  <c r="J439" i="62" s="1"/>
  <c r="E439" i="62"/>
  <c r="N438" i="62"/>
  <c r="K438" i="62"/>
  <c r="G438" i="62"/>
  <c r="F438" i="62"/>
  <c r="J438" i="62" s="1"/>
  <c r="E438" i="62"/>
  <c r="N437" i="62"/>
  <c r="K437" i="62"/>
  <c r="G437" i="62"/>
  <c r="F437" i="62"/>
  <c r="J437" i="62" s="1"/>
  <c r="E437" i="62"/>
  <c r="N436" i="62"/>
  <c r="K436" i="62"/>
  <c r="G436" i="62"/>
  <c r="F436" i="62"/>
  <c r="J436" i="62" s="1"/>
  <c r="E436" i="62"/>
  <c r="N435" i="62"/>
  <c r="K435" i="62"/>
  <c r="G435" i="62"/>
  <c r="F435" i="62"/>
  <c r="J435" i="62" s="1"/>
  <c r="E435" i="62"/>
  <c r="N434" i="62"/>
  <c r="K434" i="62"/>
  <c r="G434" i="62"/>
  <c r="F434" i="62"/>
  <c r="J434" i="62" s="1"/>
  <c r="E434" i="62"/>
  <c r="N433" i="62"/>
  <c r="K433" i="62"/>
  <c r="G433" i="62"/>
  <c r="F433" i="62"/>
  <c r="J433" i="62" s="1"/>
  <c r="E433" i="62"/>
  <c r="N432" i="62"/>
  <c r="K432" i="62"/>
  <c r="G432" i="62"/>
  <c r="F432" i="62"/>
  <c r="J432" i="62" s="1"/>
  <c r="E432" i="62"/>
  <c r="N431" i="62"/>
  <c r="K431" i="62"/>
  <c r="G431" i="62"/>
  <c r="F431" i="62"/>
  <c r="J431" i="62" s="1"/>
  <c r="E431" i="62"/>
  <c r="N430" i="62"/>
  <c r="K430" i="62"/>
  <c r="G430" i="62"/>
  <c r="F430" i="62"/>
  <c r="J430" i="62" s="1"/>
  <c r="E430" i="62"/>
  <c r="N429" i="62"/>
  <c r="K429" i="62"/>
  <c r="G429" i="62"/>
  <c r="F429" i="62"/>
  <c r="J429" i="62" s="1"/>
  <c r="E429" i="62"/>
  <c r="N428" i="62"/>
  <c r="K428" i="62"/>
  <c r="G428" i="62"/>
  <c r="F428" i="62"/>
  <c r="J428" i="62" s="1"/>
  <c r="E428" i="62"/>
  <c r="N427" i="62"/>
  <c r="K427" i="62"/>
  <c r="G427" i="62"/>
  <c r="F427" i="62"/>
  <c r="J427" i="62" s="1"/>
  <c r="E427" i="62"/>
  <c r="N426" i="62"/>
  <c r="K426" i="62"/>
  <c r="G426" i="62"/>
  <c r="F426" i="62"/>
  <c r="J426" i="62" s="1"/>
  <c r="E426" i="62"/>
  <c r="N425" i="62"/>
  <c r="K425" i="62"/>
  <c r="G425" i="62"/>
  <c r="F425" i="62"/>
  <c r="J425" i="62" s="1"/>
  <c r="E425" i="62"/>
  <c r="N424" i="62"/>
  <c r="K424" i="62"/>
  <c r="G424" i="62"/>
  <c r="F424" i="62"/>
  <c r="J424" i="62" s="1"/>
  <c r="E424" i="62"/>
  <c r="N423" i="62"/>
  <c r="K423" i="62"/>
  <c r="G423" i="62"/>
  <c r="F423" i="62"/>
  <c r="J423" i="62" s="1"/>
  <c r="E423" i="62"/>
  <c r="N422" i="62"/>
  <c r="K422" i="62"/>
  <c r="G422" i="62"/>
  <c r="F422" i="62"/>
  <c r="J422" i="62" s="1"/>
  <c r="E422" i="62"/>
  <c r="N421" i="62"/>
  <c r="K421" i="62"/>
  <c r="G421" i="62"/>
  <c r="F421" i="62"/>
  <c r="J421" i="62" s="1"/>
  <c r="E421" i="62"/>
  <c r="N420" i="62"/>
  <c r="K420" i="62"/>
  <c r="G420" i="62"/>
  <c r="F420" i="62"/>
  <c r="J420" i="62" s="1"/>
  <c r="E420" i="62"/>
  <c r="N419" i="62"/>
  <c r="K419" i="62"/>
  <c r="G419" i="62"/>
  <c r="F419" i="62"/>
  <c r="J419" i="62" s="1"/>
  <c r="E419" i="62"/>
  <c r="N418" i="62"/>
  <c r="K418" i="62"/>
  <c r="G418" i="62"/>
  <c r="F418" i="62"/>
  <c r="J418" i="62" s="1"/>
  <c r="E418" i="62"/>
  <c r="N417" i="62"/>
  <c r="K417" i="62"/>
  <c r="G417" i="62"/>
  <c r="F417" i="62"/>
  <c r="J417" i="62" s="1"/>
  <c r="E417" i="62"/>
  <c r="N416" i="62"/>
  <c r="K416" i="62"/>
  <c r="G416" i="62"/>
  <c r="F416" i="62"/>
  <c r="J416" i="62" s="1"/>
  <c r="E416" i="62"/>
  <c r="N415" i="62"/>
  <c r="K415" i="62"/>
  <c r="G415" i="62"/>
  <c r="F415" i="62"/>
  <c r="J415" i="62" s="1"/>
  <c r="E415" i="62"/>
  <c r="N414" i="62"/>
  <c r="K414" i="62"/>
  <c r="G414" i="62"/>
  <c r="F414" i="62"/>
  <c r="J414" i="62" s="1"/>
  <c r="E414" i="62"/>
  <c r="N413" i="62"/>
  <c r="K413" i="62"/>
  <c r="G413" i="62"/>
  <c r="F413" i="62"/>
  <c r="J413" i="62" s="1"/>
  <c r="E413" i="62"/>
  <c r="N412" i="62"/>
  <c r="K412" i="62"/>
  <c r="G412" i="62"/>
  <c r="F412" i="62"/>
  <c r="J412" i="62" s="1"/>
  <c r="E412" i="62"/>
  <c r="N411" i="62"/>
  <c r="K411" i="62"/>
  <c r="G411" i="62"/>
  <c r="F411" i="62"/>
  <c r="J411" i="62" s="1"/>
  <c r="E411" i="62"/>
  <c r="N410" i="62"/>
  <c r="K410" i="62"/>
  <c r="G410" i="62"/>
  <c r="F410" i="62"/>
  <c r="J410" i="62" s="1"/>
  <c r="E410" i="62"/>
  <c r="N409" i="62"/>
  <c r="K409" i="62"/>
  <c r="G409" i="62"/>
  <c r="F409" i="62"/>
  <c r="J409" i="62" s="1"/>
  <c r="E409" i="62"/>
  <c r="N408" i="62"/>
  <c r="K408" i="62"/>
  <c r="G408" i="62"/>
  <c r="F408" i="62"/>
  <c r="J408" i="62" s="1"/>
  <c r="E408" i="62"/>
  <c r="N407" i="62"/>
  <c r="K407" i="62"/>
  <c r="G407" i="62"/>
  <c r="F407" i="62"/>
  <c r="J407" i="62" s="1"/>
  <c r="E407" i="62"/>
  <c r="N406" i="62"/>
  <c r="K406" i="62"/>
  <c r="G406" i="62"/>
  <c r="F406" i="62"/>
  <c r="J406" i="62" s="1"/>
  <c r="E406" i="62"/>
  <c r="N405" i="62"/>
  <c r="K405" i="62"/>
  <c r="G405" i="62"/>
  <c r="F405" i="62"/>
  <c r="J405" i="62" s="1"/>
  <c r="E405" i="62"/>
  <c r="N404" i="62"/>
  <c r="K404" i="62"/>
  <c r="G404" i="62"/>
  <c r="F404" i="62"/>
  <c r="J404" i="62" s="1"/>
  <c r="E404" i="62"/>
  <c r="N403" i="62"/>
  <c r="K403" i="62"/>
  <c r="G403" i="62"/>
  <c r="F403" i="62"/>
  <c r="J403" i="62" s="1"/>
  <c r="E403" i="62"/>
  <c r="N402" i="62"/>
  <c r="K402" i="62"/>
  <c r="G402" i="62"/>
  <c r="F402" i="62"/>
  <c r="J402" i="62" s="1"/>
  <c r="E402" i="62"/>
  <c r="N401" i="62"/>
  <c r="K401" i="62"/>
  <c r="G401" i="62"/>
  <c r="F401" i="62"/>
  <c r="J401" i="62" s="1"/>
  <c r="E401" i="62"/>
  <c r="N400" i="62"/>
  <c r="K400" i="62"/>
  <c r="G400" i="62"/>
  <c r="F400" i="62"/>
  <c r="J400" i="62" s="1"/>
  <c r="E400" i="62"/>
  <c r="N399" i="62"/>
  <c r="K399" i="62"/>
  <c r="G399" i="62"/>
  <c r="F399" i="62"/>
  <c r="J399" i="62" s="1"/>
  <c r="E399" i="62"/>
  <c r="N398" i="62"/>
  <c r="K398" i="62"/>
  <c r="G398" i="62"/>
  <c r="F398" i="62"/>
  <c r="J398" i="62" s="1"/>
  <c r="E398" i="62"/>
  <c r="N397" i="62"/>
  <c r="K397" i="62"/>
  <c r="G397" i="62"/>
  <c r="F397" i="62"/>
  <c r="J397" i="62" s="1"/>
  <c r="E397" i="62"/>
  <c r="N396" i="62"/>
  <c r="K396" i="62"/>
  <c r="G396" i="62"/>
  <c r="F396" i="62"/>
  <c r="J396" i="62" s="1"/>
  <c r="E396" i="62"/>
  <c r="N395" i="62"/>
  <c r="K395" i="62"/>
  <c r="G395" i="62"/>
  <c r="F395" i="62"/>
  <c r="J395" i="62" s="1"/>
  <c r="E395" i="62"/>
  <c r="N394" i="62"/>
  <c r="K394" i="62"/>
  <c r="G394" i="62"/>
  <c r="F394" i="62"/>
  <c r="J394" i="62" s="1"/>
  <c r="E394" i="62"/>
  <c r="N393" i="62"/>
  <c r="K393" i="62"/>
  <c r="G393" i="62"/>
  <c r="F393" i="62"/>
  <c r="J393" i="62" s="1"/>
  <c r="E393" i="62"/>
  <c r="N392" i="62"/>
  <c r="K392" i="62"/>
  <c r="G392" i="62"/>
  <c r="F392" i="62"/>
  <c r="J392" i="62" s="1"/>
  <c r="E392" i="62"/>
  <c r="N391" i="62"/>
  <c r="K391" i="62"/>
  <c r="G391" i="62"/>
  <c r="F391" i="62"/>
  <c r="J391" i="62" s="1"/>
  <c r="E391" i="62"/>
  <c r="N390" i="62"/>
  <c r="K390" i="62"/>
  <c r="G390" i="62"/>
  <c r="F390" i="62"/>
  <c r="J390" i="62" s="1"/>
  <c r="E390" i="62"/>
  <c r="N389" i="62"/>
  <c r="K389" i="62"/>
  <c r="G389" i="62"/>
  <c r="F389" i="62"/>
  <c r="J389" i="62" s="1"/>
  <c r="E389" i="62"/>
  <c r="N388" i="62"/>
  <c r="K388" i="62"/>
  <c r="G388" i="62"/>
  <c r="F388" i="62"/>
  <c r="J388" i="62" s="1"/>
  <c r="E388" i="62"/>
  <c r="N387" i="62"/>
  <c r="K387" i="62"/>
  <c r="G387" i="62"/>
  <c r="F387" i="62"/>
  <c r="J387" i="62" s="1"/>
  <c r="E387" i="62"/>
  <c r="N386" i="62"/>
  <c r="K386" i="62"/>
  <c r="G386" i="62"/>
  <c r="F386" i="62"/>
  <c r="J386" i="62" s="1"/>
  <c r="E386" i="62"/>
  <c r="N385" i="62"/>
  <c r="K385" i="62"/>
  <c r="G385" i="62"/>
  <c r="F385" i="62"/>
  <c r="J385" i="62" s="1"/>
  <c r="E385" i="62"/>
  <c r="N384" i="62"/>
  <c r="K384" i="62"/>
  <c r="G384" i="62"/>
  <c r="F384" i="62"/>
  <c r="J384" i="62" s="1"/>
  <c r="E384" i="62"/>
  <c r="N383" i="62"/>
  <c r="K383" i="62"/>
  <c r="G383" i="62"/>
  <c r="F383" i="62"/>
  <c r="J383" i="62" s="1"/>
  <c r="E383" i="62"/>
  <c r="N382" i="62"/>
  <c r="K382" i="62"/>
  <c r="G382" i="62"/>
  <c r="F382" i="62"/>
  <c r="J382" i="62" s="1"/>
  <c r="E382" i="62"/>
  <c r="N381" i="62"/>
  <c r="K381" i="62"/>
  <c r="G381" i="62"/>
  <c r="F381" i="62"/>
  <c r="J381" i="62" s="1"/>
  <c r="E381" i="62"/>
  <c r="N380" i="62"/>
  <c r="K380" i="62"/>
  <c r="G380" i="62"/>
  <c r="F380" i="62"/>
  <c r="J380" i="62" s="1"/>
  <c r="E380" i="62"/>
  <c r="N379" i="62"/>
  <c r="K379" i="62"/>
  <c r="G379" i="62"/>
  <c r="F379" i="62"/>
  <c r="J379" i="62" s="1"/>
  <c r="E379" i="62"/>
  <c r="N378" i="62"/>
  <c r="K378" i="62"/>
  <c r="G378" i="62"/>
  <c r="F378" i="62"/>
  <c r="J378" i="62" s="1"/>
  <c r="E378" i="62"/>
  <c r="N377" i="62"/>
  <c r="K377" i="62"/>
  <c r="G377" i="62"/>
  <c r="F377" i="62"/>
  <c r="J377" i="62" s="1"/>
  <c r="E377" i="62"/>
  <c r="N376" i="62"/>
  <c r="K376" i="62"/>
  <c r="G376" i="62"/>
  <c r="F376" i="62"/>
  <c r="J376" i="62" s="1"/>
  <c r="E376" i="62"/>
  <c r="N375" i="62"/>
  <c r="K375" i="62"/>
  <c r="G375" i="62"/>
  <c r="F375" i="62"/>
  <c r="J375" i="62" s="1"/>
  <c r="E375" i="62"/>
  <c r="N374" i="62"/>
  <c r="K374" i="62"/>
  <c r="G374" i="62"/>
  <c r="F374" i="62"/>
  <c r="J374" i="62" s="1"/>
  <c r="E374" i="62"/>
  <c r="N373" i="62"/>
  <c r="K373" i="62"/>
  <c r="G373" i="62"/>
  <c r="F373" i="62"/>
  <c r="J373" i="62" s="1"/>
  <c r="E373" i="62"/>
  <c r="N372" i="62"/>
  <c r="K372" i="62"/>
  <c r="G372" i="62"/>
  <c r="F372" i="62"/>
  <c r="J372" i="62" s="1"/>
  <c r="E372" i="62"/>
  <c r="N371" i="62"/>
  <c r="K371" i="62"/>
  <c r="G371" i="62"/>
  <c r="F371" i="62"/>
  <c r="J371" i="62" s="1"/>
  <c r="E371" i="62"/>
  <c r="N370" i="62"/>
  <c r="K370" i="62"/>
  <c r="G370" i="62"/>
  <c r="F370" i="62"/>
  <c r="J370" i="62" s="1"/>
  <c r="E370" i="62"/>
  <c r="N369" i="62"/>
  <c r="K369" i="62"/>
  <c r="G369" i="62"/>
  <c r="F369" i="62"/>
  <c r="J369" i="62" s="1"/>
  <c r="E369" i="62"/>
  <c r="N368" i="62"/>
  <c r="K368" i="62"/>
  <c r="G368" i="62"/>
  <c r="F368" i="62"/>
  <c r="J368" i="62" s="1"/>
  <c r="E368" i="62"/>
  <c r="N367" i="62"/>
  <c r="K367" i="62"/>
  <c r="G367" i="62"/>
  <c r="F367" i="62"/>
  <c r="J367" i="62" s="1"/>
  <c r="E367" i="62"/>
  <c r="N366" i="62"/>
  <c r="K366" i="62"/>
  <c r="G366" i="62"/>
  <c r="F366" i="62"/>
  <c r="J366" i="62" s="1"/>
  <c r="E366" i="62"/>
  <c r="N365" i="62"/>
  <c r="K365" i="62"/>
  <c r="G365" i="62"/>
  <c r="F365" i="62"/>
  <c r="J365" i="62" s="1"/>
  <c r="E365" i="62"/>
  <c r="N364" i="62"/>
  <c r="K364" i="62"/>
  <c r="G364" i="62"/>
  <c r="F364" i="62"/>
  <c r="J364" i="62" s="1"/>
  <c r="E364" i="62"/>
  <c r="N363" i="62"/>
  <c r="K363" i="62"/>
  <c r="G363" i="62"/>
  <c r="F363" i="62"/>
  <c r="J363" i="62" s="1"/>
  <c r="E363" i="62"/>
  <c r="N362" i="62"/>
  <c r="K362" i="62"/>
  <c r="G362" i="62"/>
  <c r="F362" i="62"/>
  <c r="J362" i="62" s="1"/>
  <c r="E362" i="62"/>
  <c r="N361" i="62"/>
  <c r="K361" i="62"/>
  <c r="G361" i="62"/>
  <c r="F361" i="62"/>
  <c r="J361" i="62" s="1"/>
  <c r="E361" i="62"/>
  <c r="N360" i="62"/>
  <c r="K360" i="62"/>
  <c r="G360" i="62"/>
  <c r="F360" i="62"/>
  <c r="J360" i="62" s="1"/>
  <c r="E360" i="62"/>
  <c r="N359" i="62"/>
  <c r="K359" i="62"/>
  <c r="G359" i="62"/>
  <c r="F359" i="62"/>
  <c r="J359" i="62" s="1"/>
  <c r="E359" i="62"/>
  <c r="N358" i="62"/>
  <c r="K358" i="62"/>
  <c r="G358" i="62"/>
  <c r="F358" i="62"/>
  <c r="J358" i="62" s="1"/>
  <c r="E358" i="62"/>
  <c r="N357" i="62"/>
  <c r="K357" i="62"/>
  <c r="G357" i="62"/>
  <c r="F357" i="62"/>
  <c r="J357" i="62" s="1"/>
  <c r="E357" i="62"/>
  <c r="N356" i="62"/>
  <c r="K356" i="62"/>
  <c r="G356" i="62"/>
  <c r="F356" i="62"/>
  <c r="J356" i="62" s="1"/>
  <c r="E356" i="62"/>
  <c r="N355" i="62"/>
  <c r="K355" i="62"/>
  <c r="G355" i="62"/>
  <c r="F355" i="62"/>
  <c r="J355" i="62" s="1"/>
  <c r="E355" i="62"/>
  <c r="N354" i="62"/>
  <c r="K354" i="62"/>
  <c r="G354" i="62"/>
  <c r="F354" i="62"/>
  <c r="J354" i="62" s="1"/>
  <c r="E354" i="62"/>
  <c r="N353" i="62"/>
  <c r="K353" i="62"/>
  <c r="G353" i="62"/>
  <c r="F353" i="62"/>
  <c r="J353" i="62" s="1"/>
  <c r="E353" i="62"/>
  <c r="N352" i="62"/>
  <c r="K352" i="62"/>
  <c r="G352" i="62"/>
  <c r="F352" i="62"/>
  <c r="J352" i="62" s="1"/>
  <c r="E352" i="62"/>
  <c r="N351" i="62"/>
  <c r="K351" i="62"/>
  <c r="G351" i="62"/>
  <c r="F351" i="62"/>
  <c r="J351" i="62" s="1"/>
  <c r="E351" i="62"/>
  <c r="N350" i="62"/>
  <c r="K350" i="62"/>
  <c r="G350" i="62"/>
  <c r="F350" i="62"/>
  <c r="J350" i="62" s="1"/>
  <c r="E350" i="62"/>
  <c r="N349" i="62"/>
  <c r="K349" i="62"/>
  <c r="G349" i="62"/>
  <c r="F349" i="62"/>
  <c r="J349" i="62" s="1"/>
  <c r="E349" i="62"/>
  <c r="N348" i="62"/>
  <c r="K348" i="62"/>
  <c r="G348" i="62"/>
  <c r="F348" i="62"/>
  <c r="J348" i="62" s="1"/>
  <c r="E348" i="62"/>
  <c r="N347" i="62"/>
  <c r="K347" i="62"/>
  <c r="G347" i="62"/>
  <c r="F347" i="62"/>
  <c r="J347" i="62" s="1"/>
  <c r="E347" i="62"/>
  <c r="N346" i="62"/>
  <c r="K346" i="62"/>
  <c r="G346" i="62"/>
  <c r="F346" i="62"/>
  <c r="J346" i="62" s="1"/>
  <c r="E346" i="62"/>
  <c r="N345" i="62"/>
  <c r="K345" i="62"/>
  <c r="G345" i="62"/>
  <c r="F345" i="62"/>
  <c r="J345" i="62" s="1"/>
  <c r="E345" i="62"/>
  <c r="N344" i="62"/>
  <c r="K344" i="62"/>
  <c r="G344" i="62"/>
  <c r="F344" i="62"/>
  <c r="J344" i="62" s="1"/>
  <c r="E344" i="62"/>
  <c r="N343" i="62"/>
  <c r="K343" i="62"/>
  <c r="G343" i="62"/>
  <c r="F343" i="62"/>
  <c r="J343" i="62" s="1"/>
  <c r="E343" i="62"/>
  <c r="N342" i="62"/>
  <c r="K342" i="62"/>
  <c r="G342" i="62"/>
  <c r="F342" i="62"/>
  <c r="J342" i="62" s="1"/>
  <c r="E342" i="62"/>
  <c r="N341" i="62"/>
  <c r="K341" i="62"/>
  <c r="G341" i="62"/>
  <c r="F341" i="62"/>
  <c r="J341" i="62" s="1"/>
  <c r="E341" i="62"/>
  <c r="N340" i="62"/>
  <c r="K340" i="62"/>
  <c r="G340" i="62"/>
  <c r="F340" i="62"/>
  <c r="J340" i="62" s="1"/>
  <c r="E340" i="62"/>
  <c r="N339" i="62"/>
  <c r="K339" i="62"/>
  <c r="G339" i="62"/>
  <c r="F339" i="62"/>
  <c r="J339" i="62" s="1"/>
  <c r="E339" i="62"/>
  <c r="N338" i="62"/>
  <c r="K338" i="62"/>
  <c r="G338" i="62"/>
  <c r="F338" i="62"/>
  <c r="J338" i="62" s="1"/>
  <c r="E338" i="62"/>
  <c r="N337" i="62"/>
  <c r="K337" i="62"/>
  <c r="G337" i="62"/>
  <c r="F337" i="62"/>
  <c r="J337" i="62" s="1"/>
  <c r="E337" i="62"/>
  <c r="N336" i="62"/>
  <c r="K336" i="62"/>
  <c r="G336" i="62"/>
  <c r="F336" i="62"/>
  <c r="J336" i="62" s="1"/>
  <c r="E336" i="62"/>
  <c r="N335" i="62"/>
  <c r="K335" i="62"/>
  <c r="G335" i="62"/>
  <c r="F335" i="62"/>
  <c r="J335" i="62" s="1"/>
  <c r="E335" i="62"/>
  <c r="N334" i="62"/>
  <c r="K334" i="62"/>
  <c r="G334" i="62"/>
  <c r="F334" i="62"/>
  <c r="J334" i="62" s="1"/>
  <c r="E334" i="62"/>
  <c r="N333" i="62"/>
  <c r="K333" i="62"/>
  <c r="G333" i="62"/>
  <c r="F333" i="62"/>
  <c r="J333" i="62" s="1"/>
  <c r="E333" i="62"/>
  <c r="N332" i="62"/>
  <c r="K332" i="62"/>
  <c r="G332" i="62"/>
  <c r="F332" i="62"/>
  <c r="J332" i="62" s="1"/>
  <c r="E332" i="62"/>
  <c r="N331" i="62"/>
  <c r="K331" i="62"/>
  <c r="G331" i="62"/>
  <c r="F331" i="62"/>
  <c r="J331" i="62" s="1"/>
  <c r="E331" i="62"/>
  <c r="N330" i="62"/>
  <c r="K330" i="62"/>
  <c r="G330" i="62"/>
  <c r="F330" i="62"/>
  <c r="J330" i="62" s="1"/>
  <c r="E330" i="62"/>
  <c r="N329" i="62"/>
  <c r="K329" i="62"/>
  <c r="G329" i="62"/>
  <c r="F329" i="62"/>
  <c r="J329" i="62" s="1"/>
  <c r="E329" i="62"/>
  <c r="N328" i="62"/>
  <c r="K328" i="62"/>
  <c r="G328" i="62"/>
  <c r="F328" i="62"/>
  <c r="J328" i="62" s="1"/>
  <c r="E328" i="62"/>
  <c r="N327" i="62"/>
  <c r="K327" i="62"/>
  <c r="G327" i="62"/>
  <c r="F327" i="62"/>
  <c r="J327" i="62" s="1"/>
  <c r="E327" i="62"/>
  <c r="N326" i="62"/>
  <c r="K326" i="62"/>
  <c r="G326" i="62"/>
  <c r="F326" i="62"/>
  <c r="J326" i="62" s="1"/>
  <c r="E326" i="62"/>
  <c r="N325" i="62"/>
  <c r="K325" i="62"/>
  <c r="G325" i="62"/>
  <c r="F325" i="62"/>
  <c r="J325" i="62" s="1"/>
  <c r="E325" i="62"/>
  <c r="N324" i="62"/>
  <c r="K324" i="62"/>
  <c r="G324" i="62"/>
  <c r="F324" i="62"/>
  <c r="J324" i="62" s="1"/>
  <c r="E324" i="62"/>
  <c r="N323" i="62"/>
  <c r="K323" i="62"/>
  <c r="G323" i="62"/>
  <c r="F323" i="62"/>
  <c r="J323" i="62" s="1"/>
  <c r="E323" i="62"/>
  <c r="N322" i="62"/>
  <c r="K322" i="62"/>
  <c r="G322" i="62"/>
  <c r="F322" i="62"/>
  <c r="J322" i="62" s="1"/>
  <c r="E322" i="62"/>
  <c r="N321" i="62"/>
  <c r="K321" i="62"/>
  <c r="G321" i="62"/>
  <c r="F321" i="62"/>
  <c r="J321" i="62" s="1"/>
  <c r="E321" i="62"/>
  <c r="N320" i="62"/>
  <c r="K320" i="62"/>
  <c r="G320" i="62"/>
  <c r="F320" i="62"/>
  <c r="J320" i="62" s="1"/>
  <c r="E320" i="62"/>
  <c r="N319" i="62"/>
  <c r="K319" i="62"/>
  <c r="G319" i="62"/>
  <c r="F319" i="62"/>
  <c r="J319" i="62" s="1"/>
  <c r="E319" i="62"/>
  <c r="N318" i="62"/>
  <c r="K318" i="62"/>
  <c r="G318" i="62"/>
  <c r="F318" i="62"/>
  <c r="J318" i="62" s="1"/>
  <c r="E318" i="62"/>
  <c r="N317" i="62"/>
  <c r="K317" i="62"/>
  <c r="G317" i="62"/>
  <c r="F317" i="62"/>
  <c r="J317" i="62" s="1"/>
  <c r="E317" i="62"/>
  <c r="N316" i="62"/>
  <c r="K316" i="62"/>
  <c r="G316" i="62"/>
  <c r="F316" i="62"/>
  <c r="J316" i="62" s="1"/>
  <c r="E316" i="62"/>
  <c r="N315" i="62"/>
  <c r="K315" i="62"/>
  <c r="G315" i="62"/>
  <c r="F315" i="62"/>
  <c r="J315" i="62" s="1"/>
  <c r="E315" i="62"/>
  <c r="N314" i="62"/>
  <c r="K314" i="62"/>
  <c r="G314" i="62"/>
  <c r="F314" i="62"/>
  <c r="J314" i="62" s="1"/>
  <c r="E314" i="62"/>
  <c r="N313" i="62"/>
  <c r="K313" i="62"/>
  <c r="G313" i="62"/>
  <c r="F313" i="62"/>
  <c r="J313" i="62" s="1"/>
  <c r="E313" i="62"/>
  <c r="N312" i="62"/>
  <c r="K312" i="62"/>
  <c r="G312" i="62"/>
  <c r="F312" i="62"/>
  <c r="J312" i="62" s="1"/>
  <c r="E312" i="62"/>
  <c r="N311" i="62"/>
  <c r="K311" i="62"/>
  <c r="G311" i="62"/>
  <c r="F311" i="62"/>
  <c r="J311" i="62" s="1"/>
  <c r="E311" i="62"/>
  <c r="N310" i="62"/>
  <c r="K310" i="62"/>
  <c r="G310" i="62"/>
  <c r="F310" i="62"/>
  <c r="J310" i="62" s="1"/>
  <c r="E310" i="62"/>
  <c r="N309" i="62"/>
  <c r="K309" i="62"/>
  <c r="G309" i="62"/>
  <c r="F309" i="62"/>
  <c r="J309" i="62" s="1"/>
  <c r="E309" i="62"/>
  <c r="N308" i="62"/>
  <c r="K308" i="62"/>
  <c r="G308" i="62"/>
  <c r="F308" i="62"/>
  <c r="J308" i="62" s="1"/>
  <c r="E308" i="62"/>
  <c r="N307" i="62"/>
  <c r="K307" i="62"/>
  <c r="G307" i="62"/>
  <c r="F307" i="62"/>
  <c r="J307" i="62" s="1"/>
  <c r="E307" i="62"/>
  <c r="N306" i="62"/>
  <c r="K306" i="62"/>
  <c r="G306" i="62"/>
  <c r="F306" i="62"/>
  <c r="J306" i="62" s="1"/>
  <c r="E306" i="62"/>
  <c r="N305" i="62"/>
  <c r="K305" i="62"/>
  <c r="G305" i="62"/>
  <c r="F305" i="62"/>
  <c r="J305" i="62" s="1"/>
  <c r="E305" i="62"/>
  <c r="N304" i="62"/>
  <c r="K304" i="62"/>
  <c r="G304" i="62"/>
  <c r="F304" i="62"/>
  <c r="J304" i="62" s="1"/>
  <c r="E304" i="62"/>
  <c r="N303" i="62"/>
  <c r="K303" i="62"/>
  <c r="G303" i="62"/>
  <c r="F303" i="62"/>
  <c r="J303" i="62" s="1"/>
  <c r="E303" i="62"/>
  <c r="N302" i="62"/>
  <c r="K302" i="62"/>
  <c r="G302" i="62"/>
  <c r="F302" i="62"/>
  <c r="J302" i="62" s="1"/>
  <c r="E302" i="62"/>
  <c r="N301" i="62"/>
  <c r="K301" i="62"/>
  <c r="G301" i="62"/>
  <c r="F301" i="62"/>
  <c r="J301" i="62" s="1"/>
  <c r="E301" i="62"/>
  <c r="N300" i="62"/>
  <c r="K300" i="62"/>
  <c r="G300" i="62"/>
  <c r="F300" i="62"/>
  <c r="J300" i="62" s="1"/>
  <c r="E300" i="62"/>
  <c r="N299" i="62"/>
  <c r="K299" i="62"/>
  <c r="G299" i="62"/>
  <c r="F299" i="62"/>
  <c r="J299" i="62" s="1"/>
  <c r="E299" i="62"/>
  <c r="N298" i="62"/>
  <c r="K298" i="62"/>
  <c r="G298" i="62"/>
  <c r="F298" i="62"/>
  <c r="J298" i="62" s="1"/>
  <c r="E298" i="62"/>
  <c r="N297" i="62"/>
  <c r="K297" i="62"/>
  <c r="G297" i="62"/>
  <c r="F297" i="62"/>
  <c r="J297" i="62" s="1"/>
  <c r="E297" i="62"/>
  <c r="N296" i="62"/>
  <c r="K296" i="62"/>
  <c r="G296" i="62"/>
  <c r="F296" i="62"/>
  <c r="J296" i="62" s="1"/>
  <c r="E296" i="62"/>
  <c r="N295" i="62"/>
  <c r="K295" i="62"/>
  <c r="G295" i="62"/>
  <c r="F295" i="62"/>
  <c r="J295" i="62" s="1"/>
  <c r="E295" i="62"/>
  <c r="N294" i="62"/>
  <c r="K294" i="62"/>
  <c r="G294" i="62"/>
  <c r="F294" i="62"/>
  <c r="J294" i="62" s="1"/>
  <c r="E294" i="62"/>
  <c r="N293" i="62"/>
  <c r="K293" i="62"/>
  <c r="G293" i="62"/>
  <c r="F293" i="62"/>
  <c r="J293" i="62" s="1"/>
  <c r="E293" i="62"/>
  <c r="N292" i="62"/>
  <c r="K292" i="62"/>
  <c r="G292" i="62"/>
  <c r="F292" i="62"/>
  <c r="J292" i="62" s="1"/>
  <c r="E292" i="62"/>
  <c r="N291" i="62"/>
  <c r="K291" i="62"/>
  <c r="G291" i="62"/>
  <c r="F291" i="62"/>
  <c r="J291" i="62" s="1"/>
  <c r="E291" i="62"/>
  <c r="N290" i="62"/>
  <c r="K290" i="62"/>
  <c r="G290" i="62"/>
  <c r="F290" i="62"/>
  <c r="J290" i="62" s="1"/>
  <c r="E290" i="62"/>
  <c r="N289" i="62"/>
  <c r="K289" i="62"/>
  <c r="G289" i="62"/>
  <c r="F289" i="62"/>
  <c r="J289" i="62" s="1"/>
  <c r="E289" i="62"/>
  <c r="N288" i="62"/>
  <c r="K288" i="62"/>
  <c r="G288" i="62"/>
  <c r="F288" i="62"/>
  <c r="J288" i="62" s="1"/>
  <c r="E288" i="62"/>
  <c r="N287" i="62"/>
  <c r="K287" i="62"/>
  <c r="G287" i="62"/>
  <c r="F287" i="62"/>
  <c r="J287" i="62" s="1"/>
  <c r="E287" i="62"/>
  <c r="N286" i="62"/>
  <c r="K286" i="62"/>
  <c r="G286" i="62"/>
  <c r="F286" i="62"/>
  <c r="J286" i="62" s="1"/>
  <c r="E286" i="62"/>
  <c r="N285" i="62"/>
  <c r="K285" i="62"/>
  <c r="G285" i="62"/>
  <c r="F285" i="62"/>
  <c r="J285" i="62" s="1"/>
  <c r="E285" i="62"/>
  <c r="N284" i="62"/>
  <c r="K284" i="62"/>
  <c r="G284" i="62"/>
  <c r="F284" i="62"/>
  <c r="J284" i="62" s="1"/>
  <c r="E284" i="62"/>
  <c r="N283" i="62"/>
  <c r="K283" i="62"/>
  <c r="G283" i="62"/>
  <c r="F283" i="62"/>
  <c r="J283" i="62" s="1"/>
  <c r="E283" i="62"/>
  <c r="N282" i="62"/>
  <c r="K282" i="62"/>
  <c r="G282" i="62"/>
  <c r="F282" i="62"/>
  <c r="J282" i="62" s="1"/>
  <c r="E282" i="62"/>
  <c r="N281" i="62"/>
  <c r="K281" i="62"/>
  <c r="G281" i="62"/>
  <c r="F281" i="62"/>
  <c r="J281" i="62" s="1"/>
  <c r="E281" i="62"/>
  <c r="N280" i="62"/>
  <c r="K280" i="62"/>
  <c r="G280" i="62"/>
  <c r="F280" i="62"/>
  <c r="J280" i="62" s="1"/>
  <c r="E280" i="62"/>
  <c r="N279" i="62"/>
  <c r="K279" i="62"/>
  <c r="G279" i="62"/>
  <c r="F279" i="62"/>
  <c r="J279" i="62" s="1"/>
  <c r="E279" i="62"/>
  <c r="N278" i="62"/>
  <c r="K278" i="62"/>
  <c r="G278" i="62"/>
  <c r="F278" i="62"/>
  <c r="J278" i="62" s="1"/>
  <c r="E278" i="62"/>
  <c r="N277" i="62"/>
  <c r="K277" i="62"/>
  <c r="G277" i="62"/>
  <c r="F277" i="62"/>
  <c r="J277" i="62" s="1"/>
  <c r="E277" i="62"/>
  <c r="N276" i="62"/>
  <c r="K276" i="62"/>
  <c r="G276" i="62"/>
  <c r="F276" i="62"/>
  <c r="J276" i="62" s="1"/>
  <c r="E276" i="62"/>
  <c r="N275" i="62"/>
  <c r="K275" i="62"/>
  <c r="G275" i="62"/>
  <c r="F275" i="62"/>
  <c r="J275" i="62" s="1"/>
  <c r="E275" i="62"/>
  <c r="N274" i="62"/>
  <c r="K274" i="62"/>
  <c r="G274" i="62"/>
  <c r="F274" i="62"/>
  <c r="J274" i="62" s="1"/>
  <c r="E274" i="62"/>
  <c r="N273" i="62"/>
  <c r="K273" i="62"/>
  <c r="G273" i="62"/>
  <c r="F273" i="62"/>
  <c r="J273" i="62" s="1"/>
  <c r="E273" i="62"/>
  <c r="N272" i="62"/>
  <c r="K272" i="62"/>
  <c r="G272" i="62"/>
  <c r="F272" i="62"/>
  <c r="J272" i="62" s="1"/>
  <c r="E272" i="62"/>
  <c r="N271" i="62"/>
  <c r="K271" i="62"/>
  <c r="G271" i="62"/>
  <c r="F271" i="62"/>
  <c r="J271" i="62" s="1"/>
  <c r="E271" i="62"/>
  <c r="N270" i="62"/>
  <c r="K270" i="62"/>
  <c r="G270" i="62"/>
  <c r="F270" i="62"/>
  <c r="J270" i="62" s="1"/>
  <c r="E270" i="62"/>
  <c r="N269" i="62"/>
  <c r="K269" i="62"/>
  <c r="G269" i="62"/>
  <c r="F269" i="62"/>
  <c r="J269" i="62" s="1"/>
  <c r="E269" i="62"/>
  <c r="N268" i="62"/>
  <c r="K268" i="62"/>
  <c r="G268" i="62"/>
  <c r="F268" i="62"/>
  <c r="J268" i="62" s="1"/>
  <c r="E268" i="62"/>
  <c r="N267" i="62"/>
  <c r="K267" i="62"/>
  <c r="G267" i="62"/>
  <c r="F267" i="62"/>
  <c r="J267" i="62" s="1"/>
  <c r="E267" i="62"/>
  <c r="N266" i="62"/>
  <c r="K266" i="62"/>
  <c r="G266" i="62"/>
  <c r="F266" i="62"/>
  <c r="J266" i="62" s="1"/>
  <c r="E266" i="62"/>
  <c r="N265" i="62"/>
  <c r="K265" i="62"/>
  <c r="G265" i="62"/>
  <c r="F265" i="62"/>
  <c r="J265" i="62" s="1"/>
  <c r="E265" i="62"/>
  <c r="N264" i="62"/>
  <c r="K264" i="62"/>
  <c r="G264" i="62"/>
  <c r="F264" i="62"/>
  <c r="J264" i="62" s="1"/>
  <c r="E264" i="62"/>
  <c r="N263" i="62"/>
  <c r="K263" i="62"/>
  <c r="G263" i="62"/>
  <c r="F263" i="62"/>
  <c r="J263" i="62" s="1"/>
  <c r="E263" i="62"/>
  <c r="N262" i="62"/>
  <c r="K262" i="62"/>
  <c r="G262" i="62"/>
  <c r="F262" i="62"/>
  <c r="J262" i="62" s="1"/>
  <c r="E262" i="62"/>
  <c r="N261" i="62"/>
  <c r="K261" i="62"/>
  <c r="G261" i="62"/>
  <c r="F261" i="62"/>
  <c r="J261" i="62" s="1"/>
  <c r="E261" i="62"/>
  <c r="N260" i="62"/>
  <c r="K260" i="62"/>
  <c r="G260" i="62"/>
  <c r="F260" i="62"/>
  <c r="J260" i="62" s="1"/>
  <c r="E260" i="62"/>
  <c r="N259" i="62"/>
  <c r="K259" i="62"/>
  <c r="G259" i="62"/>
  <c r="F259" i="62"/>
  <c r="J259" i="62" s="1"/>
  <c r="E259" i="62"/>
  <c r="N258" i="62"/>
  <c r="K258" i="62"/>
  <c r="G258" i="62"/>
  <c r="F258" i="62"/>
  <c r="J258" i="62" s="1"/>
  <c r="E258" i="62"/>
  <c r="N257" i="62"/>
  <c r="K257" i="62"/>
  <c r="G257" i="62"/>
  <c r="F257" i="62"/>
  <c r="J257" i="62" s="1"/>
  <c r="E257" i="62"/>
  <c r="N256" i="62"/>
  <c r="K256" i="62"/>
  <c r="G256" i="62"/>
  <c r="F256" i="62"/>
  <c r="J256" i="62" s="1"/>
  <c r="E256" i="62"/>
  <c r="N255" i="62"/>
  <c r="K255" i="62"/>
  <c r="G255" i="62"/>
  <c r="F255" i="62"/>
  <c r="J255" i="62" s="1"/>
  <c r="E255" i="62"/>
  <c r="N254" i="62"/>
  <c r="K254" i="62"/>
  <c r="G254" i="62"/>
  <c r="F254" i="62"/>
  <c r="J254" i="62" s="1"/>
  <c r="E254" i="62"/>
  <c r="N253" i="62"/>
  <c r="K253" i="62"/>
  <c r="G253" i="62"/>
  <c r="F253" i="62"/>
  <c r="J253" i="62" s="1"/>
  <c r="E253" i="62"/>
  <c r="N252" i="62"/>
  <c r="K252" i="62"/>
  <c r="G252" i="62"/>
  <c r="F252" i="62"/>
  <c r="J252" i="62" s="1"/>
  <c r="E252" i="62"/>
  <c r="N251" i="62"/>
  <c r="K251" i="62"/>
  <c r="G251" i="62"/>
  <c r="F251" i="62"/>
  <c r="J251" i="62" s="1"/>
  <c r="E251" i="62"/>
  <c r="N250" i="62"/>
  <c r="K250" i="62"/>
  <c r="G250" i="62"/>
  <c r="F250" i="62"/>
  <c r="J250" i="62" s="1"/>
  <c r="E250" i="62"/>
  <c r="N249" i="62"/>
  <c r="K249" i="62"/>
  <c r="G249" i="62"/>
  <c r="F249" i="62"/>
  <c r="J249" i="62" s="1"/>
  <c r="E249" i="62"/>
  <c r="N248" i="62"/>
  <c r="K248" i="62"/>
  <c r="G248" i="62"/>
  <c r="F248" i="62"/>
  <c r="J248" i="62" s="1"/>
  <c r="E248" i="62"/>
  <c r="N247" i="62"/>
  <c r="K247" i="62"/>
  <c r="G247" i="62"/>
  <c r="F247" i="62"/>
  <c r="J247" i="62" s="1"/>
  <c r="E247" i="62"/>
  <c r="N246" i="62"/>
  <c r="K246" i="62"/>
  <c r="G246" i="62"/>
  <c r="F246" i="62"/>
  <c r="J246" i="62" s="1"/>
  <c r="E246" i="62"/>
  <c r="N245" i="62"/>
  <c r="K245" i="62"/>
  <c r="G245" i="62"/>
  <c r="F245" i="62"/>
  <c r="J245" i="62" s="1"/>
  <c r="E245" i="62"/>
  <c r="N244" i="62"/>
  <c r="K244" i="62"/>
  <c r="G244" i="62"/>
  <c r="F244" i="62"/>
  <c r="J244" i="62" s="1"/>
  <c r="E244" i="62"/>
  <c r="N243" i="62"/>
  <c r="K243" i="62"/>
  <c r="G243" i="62"/>
  <c r="F243" i="62"/>
  <c r="J243" i="62" s="1"/>
  <c r="E243" i="62"/>
  <c r="N242" i="62"/>
  <c r="K242" i="62"/>
  <c r="G242" i="62"/>
  <c r="F242" i="62"/>
  <c r="J242" i="62" s="1"/>
  <c r="E242" i="62"/>
  <c r="N241" i="62"/>
  <c r="K241" i="62"/>
  <c r="G241" i="62"/>
  <c r="F241" i="62"/>
  <c r="J241" i="62" s="1"/>
  <c r="E241" i="62"/>
  <c r="N240" i="62"/>
  <c r="K240" i="62"/>
  <c r="G240" i="62"/>
  <c r="F240" i="62"/>
  <c r="J240" i="62" s="1"/>
  <c r="E240" i="62"/>
  <c r="N239" i="62"/>
  <c r="K239" i="62"/>
  <c r="G239" i="62"/>
  <c r="F239" i="62"/>
  <c r="J239" i="62" s="1"/>
  <c r="E239" i="62"/>
  <c r="N238" i="62"/>
  <c r="K238" i="62"/>
  <c r="G238" i="62"/>
  <c r="F238" i="62"/>
  <c r="J238" i="62" s="1"/>
  <c r="E238" i="62"/>
  <c r="N237" i="62"/>
  <c r="K237" i="62"/>
  <c r="G237" i="62"/>
  <c r="F237" i="62"/>
  <c r="J237" i="62" s="1"/>
  <c r="E237" i="62"/>
  <c r="N236" i="62"/>
  <c r="K236" i="62"/>
  <c r="G236" i="62"/>
  <c r="F236" i="62"/>
  <c r="J236" i="62" s="1"/>
  <c r="E236" i="62"/>
  <c r="N235" i="62"/>
  <c r="K235" i="62"/>
  <c r="G235" i="62"/>
  <c r="F235" i="62"/>
  <c r="J235" i="62" s="1"/>
  <c r="E235" i="62"/>
  <c r="N234" i="62"/>
  <c r="K234" i="62"/>
  <c r="G234" i="62"/>
  <c r="F234" i="62"/>
  <c r="J234" i="62" s="1"/>
  <c r="E234" i="62"/>
  <c r="N233" i="62"/>
  <c r="K233" i="62"/>
  <c r="G233" i="62"/>
  <c r="F233" i="62"/>
  <c r="J233" i="62" s="1"/>
  <c r="E233" i="62"/>
  <c r="N232" i="62"/>
  <c r="K232" i="62"/>
  <c r="G232" i="62"/>
  <c r="F232" i="62"/>
  <c r="J232" i="62" s="1"/>
  <c r="E232" i="62"/>
  <c r="N231" i="62"/>
  <c r="K231" i="62"/>
  <c r="G231" i="62"/>
  <c r="F231" i="62"/>
  <c r="J231" i="62" s="1"/>
  <c r="E231" i="62"/>
  <c r="N230" i="62"/>
  <c r="K230" i="62"/>
  <c r="G230" i="62"/>
  <c r="F230" i="62"/>
  <c r="J230" i="62" s="1"/>
  <c r="E230" i="62"/>
  <c r="N229" i="62"/>
  <c r="K229" i="62"/>
  <c r="G229" i="62"/>
  <c r="F229" i="62"/>
  <c r="J229" i="62" s="1"/>
  <c r="E229" i="62"/>
  <c r="N228" i="62"/>
  <c r="K228" i="62"/>
  <c r="G228" i="62"/>
  <c r="F228" i="62"/>
  <c r="J228" i="62" s="1"/>
  <c r="E228" i="62"/>
  <c r="N227" i="62"/>
  <c r="K227" i="62"/>
  <c r="G227" i="62"/>
  <c r="F227" i="62"/>
  <c r="J227" i="62" s="1"/>
  <c r="E227" i="62"/>
  <c r="N226" i="62"/>
  <c r="K226" i="62"/>
  <c r="G226" i="62"/>
  <c r="F226" i="62"/>
  <c r="J226" i="62" s="1"/>
  <c r="E226" i="62"/>
  <c r="N225" i="62"/>
  <c r="K225" i="62"/>
  <c r="G225" i="62"/>
  <c r="F225" i="62"/>
  <c r="J225" i="62" s="1"/>
  <c r="E225" i="62"/>
  <c r="N224" i="62"/>
  <c r="K224" i="62"/>
  <c r="G224" i="62"/>
  <c r="F224" i="62"/>
  <c r="J224" i="62" s="1"/>
  <c r="E224" i="62"/>
  <c r="N223" i="62"/>
  <c r="K223" i="62"/>
  <c r="G223" i="62"/>
  <c r="F223" i="62"/>
  <c r="J223" i="62" s="1"/>
  <c r="E223" i="62"/>
  <c r="N222" i="62"/>
  <c r="K222" i="62"/>
  <c r="G222" i="62"/>
  <c r="F222" i="62"/>
  <c r="J222" i="62" s="1"/>
  <c r="E222" i="62"/>
  <c r="N221" i="62"/>
  <c r="K221" i="62"/>
  <c r="G221" i="62"/>
  <c r="F221" i="62"/>
  <c r="J221" i="62" s="1"/>
  <c r="E221" i="62"/>
  <c r="N220" i="62"/>
  <c r="K220" i="62"/>
  <c r="G220" i="62"/>
  <c r="F220" i="62"/>
  <c r="J220" i="62" s="1"/>
  <c r="E220" i="62"/>
  <c r="N219" i="62"/>
  <c r="K219" i="62"/>
  <c r="G219" i="62"/>
  <c r="F219" i="62"/>
  <c r="J219" i="62" s="1"/>
  <c r="E219" i="62"/>
  <c r="N218" i="62"/>
  <c r="K218" i="62"/>
  <c r="G218" i="62"/>
  <c r="F218" i="62"/>
  <c r="J218" i="62" s="1"/>
  <c r="E218" i="62"/>
  <c r="N217" i="62"/>
  <c r="K217" i="62"/>
  <c r="G217" i="62"/>
  <c r="F217" i="62"/>
  <c r="J217" i="62" s="1"/>
  <c r="E217" i="62"/>
  <c r="N216" i="62"/>
  <c r="K216" i="62"/>
  <c r="G216" i="62"/>
  <c r="F216" i="62"/>
  <c r="J216" i="62" s="1"/>
  <c r="E216" i="62"/>
  <c r="N215" i="62"/>
  <c r="K215" i="62"/>
  <c r="G215" i="62"/>
  <c r="F215" i="62"/>
  <c r="J215" i="62" s="1"/>
  <c r="E215" i="62"/>
  <c r="N214" i="62"/>
  <c r="K214" i="62"/>
  <c r="G214" i="62"/>
  <c r="F214" i="62"/>
  <c r="J214" i="62" s="1"/>
  <c r="E214" i="62"/>
  <c r="N213" i="62"/>
  <c r="K213" i="62"/>
  <c r="G213" i="62"/>
  <c r="F213" i="62"/>
  <c r="J213" i="62" s="1"/>
  <c r="E213" i="62"/>
  <c r="N212" i="62"/>
  <c r="K212" i="62"/>
  <c r="G212" i="62"/>
  <c r="F212" i="62"/>
  <c r="J212" i="62" s="1"/>
  <c r="E212" i="62"/>
  <c r="N211" i="62"/>
  <c r="K211" i="62"/>
  <c r="G211" i="62"/>
  <c r="F211" i="62"/>
  <c r="J211" i="62" s="1"/>
  <c r="E211" i="62"/>
  <c r="N210" i="62"/>
  <c r="K210" i="62"/>
  <c r="G210" i="62"/>
  <c r="F210" i="62"/>
  <c r="J210" i="62" s="1"/>
  <c r="E210" i="62"/>
  <c r="N209" i="62"/>
  <c r="K209" i="62"/>
  <c r="G209" i="62"/>
  <c r="F209" i="62"/>
  <c r="J209" i="62" s="1"/>
  <c r="E209" i="62"/>
  <c r="N208" i="62"/>
  <c r="K208" i="62"/>
  <c r="G208" i="62"/>
  <c r="F208" i="62"/>
  <c r="J208" i="62" s="1"/>
  <c r="E208" i="62"/>
  <c r="N207" i="62"/>
  <c r="K207" i="62"/>
  <c r="G207" i="62"/>
  <c r="F207" i="62"/>
  <c r="J207" i="62" s="1"/>
  <c r="E207" i="62"/>
  <c r="N206" i="62"/>
  <c r="K206" i="62"/>
  <c r="G206" i="62"/>
  <c r="F206" i="62"/>
  <c r="J206" i="62" s="1"/>
  <c r="E206" i="62"/>
  <c r="N205" i="62"/>
  <c r="K205" i="62"/>
  <c r="G205" i="62"/>
  <c r="F205" i="62"/>
  <c r="J205" i="62" s="1"/>
  <c r="E205" i="62"/>
  <c r="N204" i="62"/>
  <c r="K204" i="62"/>
  <c r="G204" i="62"/>
  <c r="F204" i="62"/>
  <c r="J204" i="62" s="1"/>
  <c r="E204" i="62"/>
  <c r="N203" i="62"/>
  <c r="K203" i="62"/>
  <c r="G203" i="62"/>
  <c r="F203" i="62"/>
  <c r="J203" i="62" s="1"/>
  <c r="E203" i="62"/>
  <c r="N202" i="62"/>
  <c r="K202" i="62"/>
  <c r="G202" i="62"/>
  <c r="F202" i="62"/>
  <c r="J202" i="62" s="1"/>
  <c r="E202" i="62"/>
  <c r="N201" i="62"/>
  <c r="K201" i="62"/>
  <c r="G201" i="62"/>
  <c r="F201" i="62"/>
  <c r="J201" i="62" s="1"/>
  <c r="E201" i="62"/>
  <c r="N200" i="62"/>
  <c r="K200" i="62"/>
  <c r="G200" i="62"/>
  <c r="F200" i="62"/>
  <c r="J200" i="62" s="1"/>
  <c r="E200" i="62"/>
  <c r="N199" i="62"/>
  <c r="K199" i="62"/>
  <c r="G199" i="62"/>
  <c r="F199" i="62"/>
  <c r="J199" i="62" s="1"/>
  <c r="E199" i="62"/>
  <c r="N198" i="62"/>
  <c r="K198" i="62"/>
  <c r="G198" i="62"/>
  <c r="F198" i="62"/>
  <c r="J198" i="62" s="1"/>
  <c r="E198" i="62"/>
  <c r="N197" i="62"/>
  <c r="K197" i="62"/>
  <c r="G197" i="62"/>
  <c r="F197" i="62"/>
  <c r="J197" i="62" s="1"/>
  <c r="E197" i="62"/>
  <c r="N196" i="62"/>
  <c r="K196" i="62"/>
  <c r="G196" i="62"/>
  <c r="F196" i="62"/>
  <c r="J196" i="62" s="1"/>
  <c r="E196" i="62"/>
  <c r="N195" i="62"/>
  <c r="K195" i="62"/>
  <c r="G195" i="62"/>
  <c r="F195" i="62"/>
  <c r="J195" i="62" s="1"/>
  <c r="E195" i="62"/>
  <c r="N194" i="62"/>
  <c r="K194" i="62"/>
  <c r="G194" i="62"/>
  <c r="F194" i="62"/>
  <c r="J194" i="62" s="1"/>
  <c r="E194" i="62"/>
  <c r="N193" i="62"/>
  <c r="K193" i="62"/>
  <c r="G193" i="62"/>
  <c r="F193" i="62"/>
  <c r="J193" i="62" s="1"/>
  <c r="E193" i="62"/>
  <c r="N192" i="62"/>
  <c r="K192" i="62"/>
  <c r="G192" i="62"/>
  <c r="F192" i="62"/>
  <c r="J192" i="62" s="1"/>
  <c r="E192" i="62"/>
  <c r="N191" i="62"/>
  <c r="K191" i="62"/>
  <c r="G191" i="62"/>
  <c r="F191" i="62"/>
  <c r="J191" i="62" s="1"/>
  <c r="E191" i="62"/>
  <c r="N190" i="62"/>
  <c r="K190" i="62"/>
  <c r="G190" i="62"/>
  <c r="F190" i="62"/>
  <c r="J190" i="62" s="1"/>
  <c r="E190" i="62"/>
  <c r="N189" i="62"/>
  <c r="K189" i="62"/>
  <c r="G189" i="62"/>
  <c r="F189" i="62"/>
  <c r="J189" i="62" s="1"/>
  <c r="E189" i="62"/>
  <c r="N188" i="62"/>
  <c r="K188" i="62"/>
  <c r="G188" i="62"/>
  <c r="F188" i="62"/>
  <c r="J188" i="62" s="1"/>
  <c r="E188" i="62"/>
  <c r="N187" i="62"/>
  <c r="K187" i="62"/>
  <c r="G187" i="62"/>
  <c r="F187" i="62"/>
  <c r="J187" i="62" s="1"/>
  <c r="E187" i="62"/>
  <c r="N186" i="62"/>
  <c r="K186" i="62"/>
  <c r="G186" i="62"/>
  <c r="F186" i="62"/>
  <c r="J186" i="62" s="1"/>
  <c r="E186" i="62"/>
  <c r="N185" i="62"/>
  <c r="K185" i="62"/>
  <c r="G185" i="62"/>
  <c r="F185" i="62"/>
  <c r="J185" i="62" s="1"/>
  <c r="E185" i="62"/>
  <c r="N184" i="62"/>
  <c r="K184" i="62"/>
  <c r="G184" i="62"/>
  <c r="F184" i="62"/>
  <c r="J184" i="62" s="1"/>
  <c r="E184" i="62"/>
  <c r="N183" i="62"/>
  <c r="K183" i="62"/>
  <c r="G183" i="62"/>
  <c r="F183" i="62"/>
  <c r="J183" i="62" s="1"/>
  <c r="E183" i="62"/>
  <c r="N182" i="62"/>
  <c r="K182" i="62"/>
  <c r="G182" i="62"/>
  <c r="F182" i="62"/>
  <c r="J182" i="62" s="1"/>
  <c r="E182" i="62"/>
  <c r="N181" i="62"/>
  <c r="K181" i="62"/>
  <c r="G181" i="62"/>
  <c r="F181" i="62"/>
  <c r="J181" i="62" s="1"/>
  <c r="E181" i="62"/>
  <c r="N180" i="62"/>
  <c r="K180" i="62"/>
  <c r="G180" i="62"/>
  <c r="F180" i="62"/>
  <c r="J180" i="62" s="1"/>
  <c r="E180" i="62"/>
  <c r="N179" i="62"/>
  <c r="K179" i="62"/>
  <c r="G179" i="62"/>
  <c r="F179" i="62"/>
  <c r="J179" i="62" s="1"/>
  <c r="E179" i="62"/>
  <c r="N178" i="62"/>
  <c r="K178" i="62"/>
  <c r="G178" i="62"/>
  <c r="F178" i="62"/>
  <c r="J178" i="62" s="1"/>
  <c r="E178" i="62"/>
  <c r="N177" i="62"/>
  <c r="K177" i="62"/>
  <c r="G177" i="62"/>
  <c r="F177" i="62"/>
  <c r="J177" i="62" s="1"/>
  <c r="E177" i="62"/>
  <c r="N176" i="62"/>
  <c r="K176" i="62"/>
  <c r="G176" i="62"/>
  <c r="F176" i="62"/>
  <c r="J176" i="62" s="1"/>
  <c r="E176" i="62"/>
  <c r="N175" i="62"/>
  <c r="K175" i="62"/>
  <c r="G175" i="62"/>
  <c r="F175" i="62"/>
  <c r="J175" i="62" s="1"/>
  <c r="E175" i="62"/>
  <c r="N174" i="62"/>
  <c r="K174" i="62"/>
  <c r="G174" i="62"/>
  <c r="F174" i="62"/>
  <c r="J174" i="62" s="1"/>
  <c r="E174" i="62"/>
  <c r="N173" i="62"/>
  <c r="K173" i="62"/>
  <c r="G173" i="62"/>
  <c r="F173" i="62"/>
  <c r="J173" i="62" s="1"/>
  <c r="E173" i="62"/>
  <c r="N172" i="62"/>
  <c r="K172" i="62"/>
  <c r="G172" i="62"/>
  <c r="F172" i="62"/>
  <c r="J172" i="62" s="1"/>
  <c r="E172" i="62"/>
  <c r="N171" i="62"/>
  <c r="K171" i="62"/>
  <c r="G171" i="62"/>
  <c r="F171" i="62"/>
  <c r="J171" i="62" s="1"/>
  <c r="E171" i="62"/>
  <c r="N170" i="62"/>
  <c r="K170" i="62"/>
  <c r="G170" i="62"/>
  <c r="F170" i="62"/>
  <c r="J170" i="62" s="1"/>
  <c r="E170" i="62"/>
  <c r="N169" i="62"/>
  <c r="K169" i="62"/>
  <c r="G169" i="62"/>
  <c r="F169" i="62"/>
  <c r="J169" i="62" s="1"/>
  <c r="E169" i="62"/>
  <c r="N168" i="62"/>
  <c r="K168" i="62"/>
  <c r="G168" i="62"/>
  <c r="F168" i="62"/>
  <c r="J168" i="62" s="1"/>
  <c r="E168" i="62"/>
  <c r="N167" i="62"/>
  <c r="K167" i="62"/>
  <c r="G167" i="62"/>
  <c r="F167" i="62"/>
  <c r="J167" i="62" s="1"/>
  <c r="E167" i="62"/>
  <c r="N166" i="62"/>
  <c r="K166" i="62"/>
  <c r="G166" i="62"/>
  <c r="F166" i="62"/>
  <c r="J166" i="62" s="1"/>
  <c r="E166" i="62"/>
  <c r="N165" i="62"/>
  <c r="K165" i="62"/>
  <c r="G165" i="62"/>
  <c r="F165" i="62"/>
  <c r="J165" i="62" s="1"/>
  <c r="E165" i="62"/>
  <c r="N164" i="62"/>
  <c r="K164" i="62"/>
  <c r="G164" i="62"/>
  <c r="F164" i="62"/>
  <c r="J164" i="62" s="1"/>
  <c r="E164" i="62"/>
  <c r="N163" i="62"/>
  <c r="K163" i="62"/>
  <c r="G163" i="62"/>
  <c r="F163" i="62"/>
  <c r="J163" i="62" s="1"/>
  <c r="E163" i="62"/>
  <c r="N162" i="62"/>
  <c r="K162" i="62"/>
  <c r="G162" i="62"/>
  <c r="F162" i="62"/>
  <c r="J162" i="62" s="1"/>
  <c r="E162" i="62"/>
  <c r="N161" i="62"/>
  <c r="K161" i="62"/>
  <c r="G161" i="62"/>
  <c r="F161" i="62"/>
  <c r="J161" i="62" s="1"/>
  <c r="E161" i="62"/>
  <c r="N160" i="62"/>
  <c r="K160" i="62"/>
  <c r="G160" i="62"/>
  <c r="F160" i="62"/>
  <c r="J160" i="62" s="1"/>
  <c r="E160" i="62"/>
  <c r="N159" i="62"/>
  <c r="K159" i="62"/>
  <c r="G159" i="62"/>
  <c r="F159" i="62"/>
  <c r="J159" i="62" s="1"/>
  <c r="E159" i="62"/>
  <c r="N158" i="62"/>
  <c r="K158" i="62"/>
  <c r="G158" i="62"/>
  <c r="F158" i="62"/>
  <c r="J158" i="62" s="1"/>
  <c r="E158" i="62"/>
  <c r="N157" i="62"/>
  <c r="K157" i="62"/>
  <c r="G157" i="62"/>
  <c r="F157" i="62"/>
  <c r="J157" i="62" s="1"/>
  <c r="E157" i="62"/>
  <c r="N156" i="62"/>
  <c r="K156" i="62"/>
  <c r="G156" i="62"/>
  <c r="F156" i="62"/>
  <c r="J156" i="62" s="1"/>
  <c r="E156" i="62"/>
  <c r="N155" i="62"/>
  <c r="K155" i="62"/>
  <c r="G155" i="62"/>
  <c r="F155" i="62"/>
  <c r="J155" i="62" s="1"/>
  <c r="E155" i="62"/>
  <c r="N154" i="62"/>
  <c r="K154" i="62"/>
  <c r="G154" i="62"/>
  <c r="F154" i="62"/>
  <c r="J154" i="62" s="1"/>
  <c r="E154" i="62"/>
  <c r="N153" i="62"/>
  <c r="K153" i="62"/>
  <c r="G153" i="62"/>
  <c r="F153" i="62"/>
  <c r="J153" i="62" s="1"/>
  <c r="E153" i="62"/>
  <c r="N152" i="62"/>
  <c r="K152" i="62"/>
  <c r="G152" i="62"/>
  <c r="F152" i="62"/>
  <c r="J152" i="62" s="1"/>
  <c r="E152" i="62"/>
  <c r="N151" i="62"/>
  <c r="K151" i="62"/>
  <c r="G151" i="62"/>
  <c r="F151" i="62"/>
  <c r="J151" i="62" s="1"/>
  <c r="E151" i="62"/>
  <c r="N150" i="62"/>
  <c r="K150" i="62"/>
  <c r="G150" i="62"/>
  <c r="F150" i="62"/>
  <c r="J150" i="62" s="1"/>
  <c r="E150" i="62"/>
  <c r="N149" i="62"/>
  <c r="K149" i="62"/>
  <c r="G149" i="62"/>
  <c r="F149" i="62"/>
  <c r="J149" i="62" s="1"/>
  <c r="E149" i="62"/>
  <c r="N148" i="62"/>
  <c r="K148" i="62"/>
  <c r="G148" i="62"/>
  <c r="F148" i="62"/>
  <c r="J148" i="62" s="1"/>
  <c r="E148" i="62"/>
  <c r="N147" i="62"/>
  <c r="K147" i="62"/>
  <c r="G147" i="62"/>
  <c r="F147" i="62"/>
  <c r="J147" i="62" s="1"/>
  <c r="E147" i="62"/>
  <c r="N146" i="62"/>
  <c r="K146" i="62"/>
  <c r="G146" i="62"/>
  <c r="F146" i="62"/>
  <c r="J146" i="62" s="1"/>
  <c r="E146" i="62"/>
  <c r="N145" i="62"/>
  <c r="K145" i="62"/>
  <c r="G145" i="62"/>
  <c r="F145" i="62"/>
  <c r="J145" i="62" s="1"/>
  <c r="E145" i="62"/>
  <c r="N144" i="62"/>
  <c r="K144" i="62"/>
  <c r="G144" i="62"/>
  <c r="F144" i="62"/>
  <c r="J144" i="62" s="1"/>
  <c r="E144" i="62"/>
  <c r="N143" i="62"/>
  <c r="K143" i="62"/>
  <c r="G143" i="62"/>
  <c r="F143" i="62"/>
  <c r="J143" i="62" s="1"/>
  <c r="E143" i="62"/>
  <c r="N142" i="62"/>
  <c r="K142" i="62"/>
  <c r="G142" i="62"/>
  <c r="F142" i="62"/>
  <c r="J142" i="62" s="1"/>
  <c r="E142" i="62"/>
  <c r="N141" i="62"/>
  <c r="K141" i="62"/>
  <c r="G141" i="62"/>
  <c r="F141" i="62"/>
  <c r="J141" i="62" s="1"/>
  <c r="E141" i="62"/>
  <c r="N140" i="62"/>
  <c r="K140" i="62"/>
  <c r="G140" i="62"/>
  <c r="F140" i="62"/>
  <c r="J140" i="62" s="1"/>
  <c r="E140" i="62"/>
  <c r="N139" i="62"/>
  <c r="K139" i="62"/>
  <c r="G139" i="62"/>
  <c r="F139" i="62"/>
  <c r="J139" i="62" s="1"/>
  <c r="E139" i="62"/>
  <c r="N138" i="62"/>
  <c r="K138" i="62"/>
  <c r="G138" i="62"/>
  <c r="F138" i="62"/>
  <c r="J138" i="62" s="1"/>
  <c r="E138" i="62"/>
  <c r="N137" i="62"/>
  <c r="K137" i="62"/>
  <c r="G137" i="62"/>
  <c r="F137" i="62"/>
  <c r="J137" i="62" s="1"/>
  <c r="E137" i="62"/>
  <c r="N136" i="62"/>
  <c r="K136" i="62"/>
  <c r="G136" i="62"/>
  <c r="F136" i="62"/>
  <c r="J136" i="62" s="1"/>
  <c r="E136" i="62"/>
  <c r="N135" i="62"/>
  <c r="K135" i="62"/>
  <c r="G135" i="62"/>
  <c r="F135" i="62"/>
  <c r="J135" i="62" s="1"/>
  <c r="E135" i="62"/>
  <c r="N134" i="62"/>
  <c r="K134" i="62"/>
  <c r="G134" i="62"/>
  <c r="F134" i="62"/>
  <c r="J134" i="62" s="1"/>
  <c r="E134" i="62"/>
  <c r="N133" i="62"/>
  <c r="K133" i="62"/>
  <c r="G133" i="62"/>
  <c r="F133" i="62"/>
  <c r="J133" i="62" s="1"/>
  <c r="E133" i="62"/>
  <c r="N132" i="62"/>
  <c r="K132" i="62"/>
  <c r="G132" i="62"/>
  <c r="F132" i="62"/>
  <c r="J132" i="62" s="1"/>
  <c r="E132" i="62"/>
  <c r="N131" i="62"/>
  <c r="K131" i="62"/>
  <c r="G131" i="62"/>
  <c r="F131" i="62"/>
  <c r="J131" i="62" s="1"/>
  <c r="E131" i="62"/>
  <c r="N130" i="62"/>
  <c r="K130" i="62"/>
  <c r="G130" i="62"/>
  <c r="F130" i="62"/>
  <c r="J130" i="62" s="1"/>
  <c r="E130" i="62"/>
  <c r="N129" i="62"/>
  <c r="K129" i="62"/>
  <c r="G129" i="62"/>
  <c r="F129" i="62"/>
  <c r="J129" i="62" s="1"/>
  <c r="E129" i="62"/>
  <c r="N128" i="62"/>
  <c r="K128" i="62"/>
  <c r="G128" i="62"/>
  <c r="F128" i="62"/>
  <c r="J128" i="62" s="1"/>
  <c r="E128" i="62"/>
  <c r="N127" i="62"/>
  <c r="K127" i="62"/>
  <c r="G127" i="62"/>
  <c r="F127" i="62"/>
  <c r="J127" i="62" s="1"/>
  <c r="E127" i="62"/>
  <c r="N126" i="62"/>
  <c r="K126" i="62"/>
  <c r="G126" i="62"/>
  <c r="F126" i="62"/>
  <c r="J126" i="62" s="1"/>
  <c r="E126" i="62"/>
  <c r="N125" i="62"/>
  <c r="K125" i="62"/>
  <c r="G125" i="62"/>
  <c r="F125" i="62"/>
  <c r="J125" i="62" s="1"/>
  <c r="E125" i="62"/>
  <c r="N124" i="62"/>
  <c r="K124" i="62"/>
  <c r="G124" i="62"/>
  <c r="F124" i="62"/>
  <c r="J124" i="62" s="1"/>
  <c r="E124" i="62"/>
  <c r="N123" i="62"/>
  <c r="K123" i="62"/>
  <c r="G123" i="62"/>
  <c r="F123" i="62"/>
  <c r="J123" i="62" s="1"/>
  <c r="E123" i="62"/>
  <c r="N122" i="62"/>
  <c r="K122" i="62"/>
  <c r="G122" i="62"/>
  <c r="F122" i="62"/>
  <c r="J122" i="62" s="1"/>
  <c r="E122" i="62"/>
  <c r="N121" i="62"/>
  <c r="K121" i="62"/>
  <c r="G121" i="62"/>
  <c r="F121" i="62"/>
  <c r="J121" i="62" s="1"/>
  <c r="E121" i="62"/>
  <c r="N120" i="62"/>
  <c r="K120" i="62"/>
  <c r="G120" i="62"/>
  <c r="F120" i="62"/>
  <c r="J120" i="62" s="1"/>
  <c r="E120" i="62"/>
  <c r="N119" i="62"/>
  <c r="K119" i="62"/>
  <c r="G119" i="62"/>
  <c r="F119" i="62"/>
  <c r="J119" i="62" s="1"/>
  <c r="E119" i="62"/>
  <c r="N118" i="62"/>
  <c r="K118" i="62"/>
  <c r="G118" i="62"/>
  <c r="F118" i="62"/>
  <c r="J118" i="62" s="1"/>
  <c r="E118" i="62"/>
  <c r="N117" i="62"/>
  <c r="K117" i="62"/>
  <c r="G117" i="62"/>
  <c r="F117" i="62"/>
  <c r="J117" i="62" s="1"/>
  <c r="E117" i="62"/>
  <c r="N116" i="62"/>
  <c r="K116" i="62"/>
  <c r="G116" i="62"/>
  <c r="F116" i="62"/>
  <c r="J116" i="62" s="1"/>
  <c r="E116" i="62"/>
  <c r="N115" i="62"/>
  <c r="K115" i="62"/>
  <c r="G115" i="62"/>
  <c r="F115" i="62"/>
  <c r="J115" i="62" s="1"/>
  <c r="E115" i="62"/>
  <c r="N114" i="62"/>
  <c r="K114" i="62"/>
  <c r="G114" i="62"/>
  <c r="F114" i="62"/>
  <c r="J114" i="62" s="1"/>
  <c r="E114" i="62"/>
  <c r="N113" i="62"/>
  <c r="K113" i="62"/>
  <c r="G113" i="62"/>
  <c r="F113" i="62"/>
  <c r="J113" i="62" s="1"/>
  <c r="E113" i="62"/>
  <c r="N112" i="62"/>
  <c r="K112" i="62"/>
  <c r="G112" i="62"/>
  <c r="F112" i="62"/>
  <c r="J112" i="62" s="1"/>
  <c r="E112" i="62"/>
  <c r="N111" i="62"/>
  <c r="K111" i="62"/>
  <c r="G111" i="62"/>
  <c r="F111" i="62"/>
  <c r="J111" i="62" s="1"/>
  <c r="E111" i="62"/>
  <c r="N110" i="62"/>
  <c r="K110" i="62"/>
  <c r="G110" i="62"/>
  <c r="F110" i="62"/>
  <c r="J110" i="62" s="1"/>
  <c r="E110" i="62"/>
  <c r="N109" i="62"/>
  <c r="K109" i="62"/>
  <c r="G109" i="62"/>
  <c r="F109" i="62"/>
  <c r="J109" i="62" s="1"/>
  <c r="E109" i="62"/>
  <c r="N108" i="62"/>
  <c r="K108" i="62"/>
  <c r="G108" i="62"/>
  <c r="F108" i="62"/>
  <c r="J108" i="62" s="1"/>
  <c r="E108" i="62"/>
  <c r="N107" i="62"/>
  <c r="K107" i="62"/>
  <c r="G107" i="62"/>
  <c r="F107" i="62"/>
  <c r="J107" i="62" s="1"/>
  <c r="E107" i="62"/>
  <c r="N106" i="62"/>
  <c r="K106" i="62"/>
  <c r="G106" i="62"/>
  <c r="F106" i="62"/>
  <c r="J106" i="62" s="1"/>
  <c r="E106" i="62"/>
  <c r="N105" i="62"/>
  <c r="K105" i="62"/>
  <c r="G105" i="62"/>
  <c r="F105" i="62"/>
  <c r="J105" i="62" s="1"/>
  <c r="E105" i="62"/>
  <c r="N104" i="62"/>
  <c r="K104" i="62"/>
  <c r="G104" i="62"/>
  <c r="F104" i="62"/>
  <c r="J104" i="62" s="1"/>
  <c r="E104" i="62"/>
  <c r="N103" i="62"/>
  <c r="K103" i="62"/>
  <c r="G103" i="62"/>
  <c r="F103" i="62"/>
  <c r="J103" i="62" s="1"/>
  <c r="E103" i="62"/>
  <c r="N102" i="62"/>
  <c r="K102" i="62"/>
  <c r="G102" i="62"/>
  <c r="F102" i="62"/>
  <c r="J102" i="62" s="1"/>
  <c r="E102" i="62"/>
  <c r="N101" i="62"/>
  <c r="K101" i="62"/>
  <c r="G101" i="62"/>
  <c r="F101" i="62"/>
  <c r="J101" i="62" s="1"/>
  <c r="E101" i="62"/>
  <c r="N100" i="62"/>
  <c r="K100" i="62"/>
  <c r="G100" i="62"/>
  <c r="F100" i="62"/>
  <c r="J100" i="62" s="1"/>
  <c r="E100" i="62"/>
  <c r="N99" i="62"/>
  <c r="K99" i="62"/>
  <c r="G99" i="62"/>
  <c r="F99" i="62"/>
  <c r="J99" i="62" s="1"/>
  <c r="E99" i="62"/>
  <c r="N98" i="62"/>
  <c r="K98" i="62"/>
  <c r="G98" i="62"/>
  <c r="F98" i="62"/>
  <c r="J98" i="62" s="1"/>
  <c r="E98" i="62"/>
  <c r="N97" i="62"/>
  <c r="K97" i="62"/>
  <c r="G97" i="62"/>
  <c r="F97" i="62"/>
  <c r="J97" i="62" s="1"/>
  <c r="E97" i="62"/>
  <c r="N96" i="62"/>
  <c r="K96" i="62"/>
  <c r="G96" i="62"/>
  <c r="F96" i="62"/>
  <c r="J96" i="62" s="1"/>
  <c r="E96" i="62"/>
  <c r="N95" i="62"/>
  <c r="K95" i="62"/>
  <c r="G95" i="62"/>
  <c r="F95" i="62"/>
  <c r="J95" i="62" s="1"/>
  <c r="E95" i="62"/>
  <c r="N94" i="62"/>
  <c r="K94" i="62"/>
  <c r="G94" i="62"/>
  <c r="F94" i="62"/>
  <c r="J94" i="62" s="1"/>
  <c r="E94" i="62"/>
  <c r="N93" i="62"/>
  <c r="K93" i="62"/>
  <c r="G93" i="62"/>
  <c r="F93" i="62"/>
  <c r="J93" i="62" s="1"/>
  <c r="E93" i="62"/>
  <c r="N92" i="62"/>
  <c r="K92" i="62"/>
  <c r="G92" i="62"/>
  <c r="F92" i="62"/>
  <c r="J92" i="62" s="1"/>
  <c r="E92" i="62"/>
  <c r="N91" i="62"/>
  <c r="K91" i="62"/>
  <c r="G91" i="62"/>
  <c r="F91" i="62"/>
  <c r="J91" i="62" s="1"/>
  <c r="E91" i="62"/>
  <c r="N90" i="62"/>
  <c r="K90" i="62"/>
  <c r="G90" i="62"/>
  <c r="F90" i="62"/>
  <c r="J90" i="62" s="1"/>
  <c r="E90" i="62"/>
  <c r="N89" i="62"/>
  <c r="K89" i="62"/>
  <c r="G89" i="62"/>
  <c r="F89" i="62"/>
  <c r="J89" i="62" s="1"/>
  <c r="E89" i="62"/>
  <c r="K88" i="62"/>
  <c r="G88" i="62"/>
  <c r="E88" i="62"/>
  <c r="F88" i="62" s="1"/>
  <c r="J88" i="62" s="1"/>
  <c r="N87" i="62"/>
  <c r="K87" i="62"/>
  <c r="G87" i="62"/>
  <c r="E87" i="62"/>
  <c r="F87" i="62" s="1"/>
  <c r="J87" i="62" s="1"/>
  <c r="N86" i="62"/>
  <c r="K86" i="62"/>
  <c r="G86" i="62"/>
  <c r="E86" i="62"/>
  <c r="F86" i="62" s="1"/>
  <c r="J86" i="62" s="1"/>
  <c r="N85" i="62"/>
  <c r="K85" i="62"/>
  <c r="G85" i="62"/>
  <c r="E85" i="62"/>
  <c r="F85" i="62" s="1"/>
  <c r="J85" i="62" s="1"/>
  <c r="N84" i="62"/>
  <c r="K84" i="62"/>
  <c r="G84" i="62"/>
  <c r="E84" i="62"/>
  <c r="F84" i="62" s="1"/>
  <c r="J84" i="62" s="1"/>
  <c r="N83" i="62"/>
  <c r="K83" i="62"/>
  <c r="G83" i="62"/>
  <c r="E83" i="62"/>
  <c r="F83" i="62" s="1"/>
  <c r="J83" i="62" s="1"/>
  <c r="N82" i="62"/>
  <c r="K82" i="62"/>
  <c r="G82" i="62"/>
  <c r="E82" i="62"/>
  <c r="F82" i="62" s="1"/>
  <c r="J82" i="62" s="1"/>
  <c r="N81" i="62"/>
  <c r="K81" i="62"/>
  <c r="G81" i="62"/>
  <c r="E81" i="62"/>
  <c r="F81" i="62" s="1"/>
  <c r="J81" i="62" s="1"/>
  <c r="N80" i="62"/>
  <c r="K80" i="62"/>
  <c r="G80" i="62"/>
  <c r="E80" i="62"/>
  <c r="F80" i="62" s="1"/>
  <c r="J80" i="62" s="1"/>
  <c r="N79" i="62"/>
  <c r="K79" i="62"/>
  <c r="G79" i="62"/>
  <c r="E79" i="62"/>
  <c r="F79" i="62" s="1"/>
  <c r="J79" i="62" s="1"/>
  <c r="N78" i="62"/>
  <c r="K78" i="62"/>
  <c r="G78" i="62"/>
  <c r="E78" i="62"/>
  <c r="F78" i="62" s="1"/>
  <c r="J78" i="62" s="1"/>
  <c r="N77" i="62"/>
  <c r="K77" i="62"/>
  <c r="G77" i="62"/>
  <c r="E77" i="62"/>
  <c r="F77" i="62" s="1"/>
  <c r="J77" i="62" s="1"/>
  <c r="N76" i="62"/>
  <c r="K76" i="62"/>
  <c r="G76" i="62"/>
  <c r="E76" i="62"/>
  <c r="F76" i="62" s="1"/>
  <c r="J76" i="62" s="1"/>
  <c r="N75" i="62"/>
  <c r="K75" i="62"/>
  <c r="G75" i="62"/>
  <c r="E75" i="62"/>
  <c r="F75" i="62" s="1"/>
  <c r="J75" i="62" s="1"/>
  <c r="N74" i="62"/>
  <c r="K74" i="62"/>
  <c r="G74" i="62"/>
  <c r="E74" i="62"/>
  <c r="F74" i="62" s="1"/>
  <c r="J74" i="62" s="1"/>
  <c r="N73" i="62"/>
  <c r="K73" i="62"/>
  <c r="G73" i="62"/>
  <c r="E73" i="62"/>
  <c r="F73" i="62" s="1"/>
  <c r="J73" i="62" s="1"/>
  <c r="N72" i="62"/>
  <c r="K72" i="62"/>
  <c r="G72" i="62"/>
  <c r="E72" i="62"/>
  <c r="F72" i="62" s="1"/>
  <c r="J72" i="62" s="1"/>
  <c r="N71" i="62"/>
  <c r="K71" i="62"/>
  <c r="G71" i="62"/>
  <c r="E71" i="62"/>
  <c r="F71" i="62" s="1"/>
  <c r="J71" i="62" s="1"/>
  <c r="N70" i="62"/>
  <c r="K70" i="62"/>
  <c r="G70" i="62"/>
  <c r="E70" i="62"/>
  <c r="F70" i="62" s="1"/>
  <c r="J70" i="62" s="1"/>
  <c r="N69" i="62"/>
  <c r="K69" i="62"/>
  <c r="G69" i="62"/>
  <c r="E69" i="62"/>
  <c r="F69" i="62" s="1"/>
  <c r="J69" i="62" s="1"/>
  <c r="N68" i="62"/>
  <c r="K68" i="62"/>
  <c r="G68" i="62"/>
  <c r="E68" i="62"/>
  <c r="F68" i="62" s="1"/>
  <c r="J68" i="62" s="1"/>
  <c r="N67" i="62"/>
  <c r="K67" i="62"/>
  <c r="G67" i="62"/>
  <c r="E67" i="62"/>
  <c r="F67" i="62" s="1"/>
  <c r="J67" i="62" s="1"/>
  <c r="N66" i="62"/>
  <c r="K66" i="62"/>
  <c r="G66" i="62"/>
  <c r="E66" i="62"/>
  <c r="F66" i="62" s="1"/>
  <c r="J66" i="62" s="1"/>
  <c r="N65" i="62"/>
  <c r="K65" i="62"/>
  <c r="G65" i="62"/>
  <c r="E65" i="62"/>
  <c r="F65" i="62" s="1"/>
  <c r="J65" i="62" s="1"/>
  <c r="N64" i="62"/>
  <c r="K64" i="62"/>
  <c r="G64" i="62"/>
  <c r="E64" i="62"/>
  <c r="F64" i="62" s="1"/>
  <c r="J64" i="62" s="1"/>
  <c r="N63" i="62"/>
  <c r="K63" i="62"/>
  <c r="G63" i="62"/>
  <c r="E63" i="62"/>
  <c r="F63" i="62" s="1"/>
  <c r="J63" i="62" s="1"/>
  <c r="N62" i="62"/>
  <c r="K62" i="62"/>
  <c r="G62" i="62"/>
  <c r="E62" i="62"/>
  <c r="F62" i="62" s="1"/>
  <c r="J62" i="62" s="1"/>
  <c r="N61" i="62"/>
  <c r="K61" i="62"/>
  <c r="G61" i="62"/>
  <c r="E61" i="62"/>
  <c r="F61" i="62" s="1"/>
  <c r="J61" i="62" s="1"/>
  <c r="N60" i="62"/>
  <c r="K60" i="62"/>
  <c r="G60" i="62"/>
  <c r="E60" i="62"/>
  <c r="F60" i="62" s="1"/>
  <c r="J60" i="62" s="1"/>
  <c r="N59" i="62"/>
  <c r="K59" i="62"/>
  <c r="G59" i="62"/>
  <c r="E59" i="62"/>
  <c r="F59" i="62" s="1"/>
  <c r="J59" i="62" s="1"/>
  <c r="N58" i="62"/>
  <c r="K58" i="62"/>
  <c r="G58" i="62"/>
  <c r="E58" i="62"/>
  <c r="F58" i="62" s="1"/>
  <c r="J58" i="62" s="1"/>
  <c r="N57" i="62"/>
  <c r="K57" i="62"/>
  <c r="G57" i="62"/>
  <c r="E57" i="62"/>
  <c r="F57" i="62" s="1"/>
  <c r="J57" i="62" s="1"/>
  <c r="N56" i="62"/>
  <c r="K56" i="62"/>
  <c r="G56" i="62"/>
  <c r="E56" i="62"/>
  <c r="F56" i="62" s="1"/>
  <c r="J56" i="62" s="1"/>
  <c r="N55" i="62"/>
  <c r="K55" i="62"/>
  <c r="G55" i="62"/>
  <c r="E55" i="62"/>
  <c r="F55" i="62" s="1"/>
  <c r="J55" i="62" s="1"/>
  <c r="N54" i="62"/>
  <c r="K54" i="62"/>
  <c r="G54" i="62"/>
  <c r="E54" i="62"/>
  <c r="F54" i="62" s="1"/>
  <c r="J54" i="62" s="1"/>
  <c r="N53" i="62"/>
  <c r="K53" i="62"/>
  <c r="G53" i="62"/>
  <c r="E53" i="62"/>
  <c r="F53" i="62" s="1"/>
  <c r="J53" i="62" s="1"/>
  <c r="N52" i="62"/>
  <c r="K52" i="62"/>
  <c r="G52" i="62"/>
  <c r="E52" i="62"/>
  <c r="F52" i="62" s="1"/>
  <c r="J52" i="62" s="1"/>
  <c r="N51" i="62"/>
  <c r="K51" i="62"/>
  <c r="G51" i="62"/>
  <c r="E51" i="62"/>
  <c r="F51" i="62" s="1"/>
  <c r="J51" i="62" s="1"/>
  <c r="N50" i="62"/>
  <c r="K50" i="62"/>
  <c r="G50" i="62"/>
  <c r="E50" i="62"/>
  <c r="F50" i="62" s="1"/>
  <c r="J50" i="62" s="1"/>
  <c r="N49" i="62"/>
  <c r="K49" i="62"/>
  <c r="G49" i="62"/>
  <c r="E49" i="62"/>
  <c r="F49" i="62" s="1"/>
  <c r="J49" i="62" s="1"/>
  <c r="N48" i="62"/>
  <c r="K48" i="62"/>
  <c r="G48" i="62"/>
  <c r="E48" i="62"/>
  <c r="F48" i="62" s="1"/>
  <c r="J48" i="62" s="1"/>
  <c r="N47" i="62"/>
  <c r="K47" i="62"/>
  <c r="G47" i="62"/>
  <c r="E47" i="62"/>
  <c r="F47" i="62" s="1"/>
  <c r="J47" i="62" s="1"/>
  <c r="N46" i="62"/>
  <c r="K46" i="62"/>
  <c r="G46" i="62"/>
  <c r="E46" i="62"/>
  <c r="F46" i="62" s="1"/>
  <c r="J46" i="62" s="1"/>
  <c r="N45" i="62"/>
  <c r="K45" i="62"/>
  <c r="G45" i="62"/>
  <c r="E45" i="62"/>
  <c r="F45" i="62" s="1"/>
  <c r="J45" i="62" s="1"/>
  <c r="N44" i="62"/>
  <c r="K44" i="62"/>
  <c r="G44" i="62"/>
  <c r="E44" i="62"/>
  <c r="F44" i="62" s="1"/>
  <c r="J44" i="62" s="1"/>
  <c r="N43" i="62"/>
  <c r="K43" i="62"/>
  <c r="G43" i="62"/>
  <c r="E43" i="62"/>
  <c r="F43" i="62" s="1"/>
  <c r="J43" i="62" s="1"/>
  <c r="N42" i="62"/>
  <c r="K42" i="62"/>
  <c r="G42" i="62"/>
  <c r="E42" i="62"/>
  <c r="F42" i="62" s="1"/>
  <c r="J42" i="62" s="1"/>
  <c r="N41" i="62"/>
  <c r="K41" i="62"/>
  <c r="G41" i="62"/>
  <c r="E41" i="62"/>
  <c r="F41" i="62" s="1"/>
  <c r="J41" i="62" s="1"/>
  <c r="N40" i="62"/>
  <c r="K40" i="62"/>
  <c r="G40" i="62"/>
  <c r="E40" i="62"/>
  <c r="F40" i="62" s="1"/>
  <c r="J40" i="62" s="1"/>
  <c r="N39" i="62"/>
  <c r="K39" i="62"/>
  <c r="G39" i="62"/>
  <c r="E39" i="62"/>
  <c r="F39" i="62" s="1"/>
  <c r="J39" i="62" s="1"/>
  <c r="N38" i="62"/>
  <c r="K38" i="62"/>
  <c r="G38" i="62"/>
  <c r="E38" i="62"/>
  <c r="F38" i="62" s="1"/>
  <c r="J38" i="62" s="1"/>
  <c r="N37" i="62"/>
  <c r="K37" i="62"/>
  <c r="G37" i="62"/>
  <c r="E37" i="62"/>
  <c r="F37" i="62" s="1"/>
  <c r="J37" i="62" s="1"/>
  <c r="N36" i="62"/>
  <c r="K36" i="62"/>
  <c r="G36" i="62"/>
  <c r="E36" i="62"/>
  <c r="F36" i="62" s="1"/>
  <c r="J36" i="62" s="1"/>
  <c r="N35" i="62"/>
  <c r="K35" i="62"/>
  <c r="G35" i="62"/>
  <c r="E35" i="62"/>
  <c r="F35" i="62" s="1"/>
  <c r="J35" i="62" s="1"/>
  <c r="N34" i="62"/>
  <c r="K34" i="62"/>
  <c r="G34" i="62"/>
  <c r="E34" i="62"/>
  <c r="F34" i="62" s="1"/>
  <c r="J34" i="62" s="1"/>
  <c r="N33" i="62"/>
  <c r="K33" i="62"/>
  <c r="G33" i="62"/>
  <c r="E33" i="62"/>
  <c r="F33" i="62" s="1"/>
  <c r="J33" i="62" s="1"/>
  <c r="N32" i="62"/>
  <c r="K32" i="62"/>
  <c r="G32" i="62"/>
  <c r="E32" i="62"/>
  <c r="F32" i="62" s="1"/>
  <c r="J32" i="62" s="1"/>
  <c r="N31" i="62"/>
  <c r="K31" i="62"/>
  <c r="G31" i="62"/>
  <c r="E31" i="62"/>
  <c r="F31" i="62" s="1"/>
  <c r="J31" i="62" s="1"/>
  <c r="N30" i="62"/>
  <c r="K30" i="62"/>
  <c r="G30" i="62"/>
  <c r="E30" i="62"/>
  <c r="F30" i="62" s="1"/>
  <c r="J30" i="62" s="1"/>
  <c r="N29" i="62"/>
  <c r="K29" i="62"/>
  <c r="G29" i="62"/>
  <c r="E29" i="62"/>
  <c r="F29" i="62" s="1"/>
  <c r="J29" i="62" s="1"/>
  <c r="N28" i="62"/>
  <c r="K28" i="62"/>
  <c r="G28" i="62"/>
  <c r="E28" i="62"/>
  <c r="F28" i="62" s="1"/>
  <c r="J28" i="62" s="1"/>
  <c r="N27" i="62"/>
  <c r="K27" i="62"/>
  <c r="G27" i="62"/>
  <c r="E27" i="62"/>
  <c r="F27" i="62" s="1"/>
  <c r="J27" i="62" s="1"/>
  <c r="N26" i="62"/>
  <c r="K26" i="62"/>
  <c r="G26" i="62"/>
  <c r="E26" i="62"/>
  <c r="F26" i="62" s="1"/>
  <c r="J26" i="62" s="1"/>
  <c r="N25" i="62"/>
  <c r="K25" i="62"/>
  <c r="G25" i="62"/>
  <c r="E25" i="62"/>
  <c r="F25" i="62" s="1"/>
  <c r="J25" i="62" s="1"/>
  <c r="N24" i="62"/>
  <c r="K24" i="62"/>
  <c r="G24" i="62"/>
  <c r="E24" i="62"/>
  <c r="F24" i="62" s="1"/>
  <c r="J24" i="62" s="1"/>
  <c r="N23" i="62"/>
  <c r="K23" i="62"/>
  <c r="G23" i="62"/>
  <c r="E23" i="62"/>
  <c r="F23" i="62" s="1"/>
  <c r="J23" i="62" s="1"/>
  <c r="N22" i="62"/>
  <c r="K22" i="62"/>
  <c r="G22" i="62"/>
  <c r="E22" i="62"/>
  <c r="F22" i="62" s="1"/>
  <c r="J22" i="62" s="1"/>
  <c r="K21" i="62"/>
  <c r="G21" i="62"/>
  <c r="F21" i="62"/>
  <c r="J21" i="62" s="1"/>
  <c r="E21" i="62"/>
  <c r="N20" i="62"/>
  <c r="K20" i="62"/>
  <c r="G20" i="62"/>
  <c r="F20" i="62"/>
  <c r="J20" i="62" s="1"/>
  <c r="E20" i="62"/>
  <c r="N19" i="62"/>
  <c r="K19" i="62"/>
  <c r="G19" i="62"/>
  <c r="F19" i="62"/>
  <c r="J19" i="62" s="1"/>
  <c r="E19" i="62"/>
  <c r="N18" i="62"/>
  <c r="K18" i="62"/>
  <c r="G18" i="62"/>
  <c r="F18" i="62"/>
  <c r="J18" i="62" s="1"/>
  <c r="E18" i="62"/>
  <c r="K17" i="62"/>
  <c r="G17" i="62"/>
  <c r="E17" i="62"/>
  <c r="F17" i="62" s="1"/>
  <c r="J17" i="62" s="1"/>
  <c r="N16" i="62"/>
  <c r="K16" i="62"/>
  <c r="G16" i="62"/>
  <c r="E16" i="62"/>
  <c r="F16" i="62" s="1"/>
  <c r="J16" i="62" s="1"/>
  <c r="N15" i="62"/>
  <c r="K15" i="62"/>
  <c r="G15" i="62"/>
  <c r="E15" i="62"/>
  <c r="F15" i="62" s="1"/>
  <c r="J15" i="62" s="1"/>
  <c r="N14" i="62"/>
  <c r="K14" i="62"/>
  <c r="G14" i="62"/>
  <c r="E14" i="62"/>
  <c r="F14" i="62" s="1"/>
  <c r="J14" i="62" s="1"/>
  <c r="N13" i="62"/>
  <c r="K13" i="62"/>
  <c r="G13" i="62"/>
  <c r="E13" i="62"/>
  <c r="F13" i="62" s="1"/>
  <c r="J13" i="62" s="1"/>
  <c r="N12" i="62"/>
  <c r="K12" i="62"/>
  <c r="G12" i="62"/>
  <c r="E12" i="62"/>
  <c r="F12" i="62" s="1"/>
  <c r="J12" i="62" s="1"/>
  <c r="N11" i="62"/>
  <c r="K11" i="62"/>
  <c r="G11" i="62"/>
  <c r="E11" i="62"/>
  <c r="F11" i="62" s="1"/>
  <c r="J11" i="62" s="1"/>
  <c r="N10" i="62"/>
  <c r="K10" i="62"/>
  <c r="G10" i="62"/>
  <c r="E10" i="62"/>
  <c r="F10" i="62" s="1"/>
  <c r="J10" i="62" s="1"/>
  <c r="N9" i="62"/>
  <c r="K9" i="62"/>
  <c r="G9" i="62"/>
  <c r="E9" i="62"/>
  <c r="F9" i="62" s="1"/>
  <c r="J9" i="62" s="1"/>
  <c r="N8" i="62"/>
  <c r="K8" i="62"/>
  <c r="G8" i="62"/>
  <c r="E8" i="62"/>
  <c r="F8" i="62" s="1"/>
  <c r="J8" i="62" s="1"/>
  <c r="N7" i="62"/>
  <c r="K7" i="62"/>
  <c r="G7" i="62"/>
  <c r="E7" i="62"/>
  <c r="F7" i="62" s="1"/>
  <c r="J7" i="62" s="1"/>
  <c r="N6" i="62"/>
  <c r="K6" i="62"/>
  <c r="G6" i="62"/>
  <c r="E6" i="62"/>
  <c r="F6" i="62" s="1"/>
  <c r="J6" i="62" s="1"/>
  <c r="N5" i="62"/>
  <c r="F5" i="62"/>
  <c r="J41" i="60"/>
  <c r="I41" i="60"/>
  <c r="J40" i="60"/>
  <c r="I40" i="60"/>
  <c r="J39" i="60"/>
  <c r="I39" i="60"/>
  <c r="J38" i="60"/>
  <c r="I38" i="60"/>
  <c r="J37" i="60"/>
  <c r="I37" i="60"/>
  <c r="J36" i="60"/>
  <c r="I36" i="60"/>
  <c r="J35" i="60"/>
  <c r="I35" i="60"/>
  <c r="J34" i="60"/>
  <c r="I34" i="60"/>
  <c r="J33" i="60"/>
  <c r="I33" i="60"/>
  <c r="J32" i="60"/>
  <c r="I32" i="60"/>
  <c r="J31" i="60"/>
  <c r="I31" i="60"/>
  <c r="J30" i="60"/>
  <c r="I30" i="60"/>
  <c r="J29" i="60"/>
  <c r="I29" i="60"/>
  <c r="J28" i="60"/>
  <c r="I28" i="60"/>
  <c r="J27" i="60"/>
  <c r="I27" i="60"/>
  <c r="J26" i="60"/>
  <c r="I26" i="60"/>
  <c r="J25" i="60"/>
  <c r="I25" i="60"/>
  <c r="J24" i="60"/>
  <c r="I24" i="60"/>
  <c r="J23" i="60"/>
  <c r="I23" i="60"/>
  <c r="J22" i="60"/>
  <c r="I22" i="60"/>
  <c r="J21" i="60"/>
  <c r="I21" i="60"/>
  <c r="J20" i="60"/>
  <c r="I20" i="60"/>
  <c r="J19" i="60"/>
  <c r="I19" i="60"/>
  <c r="J18" i="60"/>
  <c r="I18" i="60"/>
  <c r="J17" i="60"/>
  <c r="I17" i="60"/>
  <c r="J16" i="60"/>
  <c r="I16" i="60"/>
  <c r="J15" i="60"/>
  <c r="I15" i="60"/>
  <c r="J14" i="60"/>
  <c r="I14" i="60"/>
  <c r="J13" i="60"/>
  <c r="I13" i="60"/>
  <c r="J12" i="60"/>
  <c r="I12" i="60"/>
  <c r="J11" i="60"/>
  <c r="I11" i="60"/>
  <c r="J10" i="60"/>
  <c r="I10" i="60"/>
  <c r="J9" i="60"/>
  <c r="I9" i="60"/>
  <c r="J8" i="60"/>
  <c r="I8" i="60"/>
  <c r="G17" i="56"/>
  <c r="E8" i="56"/>
  <c r="E9" i="56"/>
  <c r="E10" i="56"/>
  <c r="E11" i="56"/>
  <c r="E12" i="56"/>
  <c r="E13" i="56"/>
  <c r="E14" i="56"/>
  <c r="E15" i="56"/>
  <c r="E16" i="56"/>
  <c r="E17" i="56"/>
  <c r="E18" i="56"/>
  <c r="E19" i="56"/>
  <c r="E20" i="56"/>
  <c r="E21" i="56"/>
  <c r="E22" i="56"/>
  <c r="E23" i="56"/>
  <c r="E24" i="56"/>
  <c r="E25" i="56"/>
  <c r="E26" i="56"/>
  <c r="E27" i="56"/>
  <c r="E28" i="56"/>
  <c r="E29" i="56"/>
  <c r="E30" i="56"/>
  <c r="E31" i="56"/>
  <c r="E32" i="56"/>
  <c r="E33" i="56"/>
  <c r="E34" i="56"/>
  <c r="E35" i="56"/>
  <c r="E36" i="56"/>
  <c r="E37" i="56"/>
  <c r="E38" i="56"/>
  <c r="E39" i="56"/>
  <c r="E40" i="56"/>
  <c r="E41" i="56"/>
  <c r="E42" i="56"/>
  <c r="E43" i="56"/>
  <c r="E44" i="56"/>
  <c r="E45" i="56"/>
  <c r="E46" i="56"/>
  <c r="E47" i="56"/>
  <c r="E48" i="56"/>
  <c r="E49" i="56"/>
  <c r="E50" i="56"/>
  <c r="E51" i="56"/>
  <c r="E52" i="56"/>
  <c r="E53" i="56"/>
  <c r="E54" i="56"/>
  <c r="E55" i="56"/>
  <c r="E56" i="56"/>
  <c r="E57" i="56"/>
  <c r="E58" i="56"/>
  <c r="E59" i="56"/>
  <c r="E60" i="56"/>
  <c r="E61" i="56"/>
  <c r="E62" i="56"/>
  <c r="E63" i="56"/>
  <c r="E64" i="56"/>
  <c r="E65" i="56"/>
  <c r="E66" i="56"/>
  <c r="E67" i="56"/>
  <c r="E68" i="56"/>
  <c r="E69" i="56"/>
  <c r="E70" i="56"/>
  <c r="E71" i="56"/>
  <c r="E72" i="56"/>
  <c r="E73" i="56"/>
  <c r="E74" i="56"/>
  <c r="E75" i="56"/>
  <c r="E76" i="56"/>
  <c r="E77" i="56"/>
  <c r="E78" i="56"/>
  <c r="E79" i="56"/>
  <c r="E80" i="56"/>
  <c r="E81" i="56"/>
  <c r="E82" i="56"/>
  <c r="E83" i="56"/>
  <c r="E84" i="56"/>
  <c r="E85" i="56"/>
  <c r="E86" i="56"/>
  <c r="E87" i="56"/>
  <c r="E88" i="56"/>
  <c r="E89" i="56"/>
  <c r="E90" i="56"/>
  <c r="E91" i="56"/>
  <c r="E92" i="56"/>
  <c r="E93" i="56"/>
  <c r="E94" i="56"/>
  <c r="E95" i="56"/>
  <c r="E96" i="56"/>
  <c r="E97" i="56"/>
  <c r="E98" i="56"/>
  <c r="E99" i="56"/>
  <c r="E100" i="56"/>
  <c r="E101" i="56"/>
  <c r="E102" i="56"/>
  <c r="E103" i="56"/>
  <c r="E104" i="56"/>
  <c r="E105" i="56"/>
  <c r="E106" i="56"/>
  <c r="E107" i="56"/>
  <c r="E108" i="56"/>
  <c r="E109" i="56"/>
  <c r="E110" i="56"/>
  <c r="E111" i="56"/>
  <c r="E112" i="56"/>
  <c r="E113" i="56"/>
  <c r="E114" i="56"/>
  <c r="E115" i="56"/>
  <c r="E116" i="56"/>
  <c r="E117" i="56"/>
  <c r="E118" i="56"/>
  <c r="E119" i="56"/>
  <c r="E120" i="56"/>
  <c r="E121" i="56"/>
  <c r="E122" i="56"/>
  <c r="E123" i="56"/>
  <c r="E124" i="56"/>
  <c r="E125" i="56"/>
  <c r="E126" i="56"/>
  <c r="E127" i="56"/>
  <c r="E128" i="56"/>
  <c r="E129" i="56"/>
  <c r="E130" i="56"/>
  <c r="E131" i="56"/>
  <c r="E132" i="56"/>
  <c r="E133" i="56"/>
  <c r="F26" i="25" l="1"/>
  <c r="C113" i="17"/>
  <c r="C140" i="17" s="1"/>
  <c r="C47" i="41"/>
  <c r="C44" i="39"/>
  <c r="C45" i="39" s="1"/>
  <c r="C40" i="40"/>
  <c r="C41" i="40" s="1"/>
  <c r="F26" i="63" a="1"/>
  <c r="F26" i="63" s="1"/>
  <c r="F22" i="63" a="1"/>
  <c r="F22" i="63" s="1"/>
  <c r="F18" i="63" a="1"/>
  <c r="F18" i="63" s="1"/>
  <c r="F14" i="63" a="1"/>
  <c r="F14" i="63" s="1"/>
  <c r="F23" i="63" a="1"/>
  <c r="F23" i="63" s="1"/>
  <c r="F19" i="63" a="1"/>
  <c r="F19" i="63" s="1"/>
  <c r="F15" i="63" a="1"/>
  <c r="F15" i="63" s="1"/>
  <c r="F24" i="63" a="1"/>
  <c r="F24" i="63" s="1"/>
  <c r="F20" i="63" a="1"/>
  <c r="F20" i="63" s="1"/>
  <c r="F16" i="63" a="1"/>
  <c r="F16" i="63" s="1"/>
  <c r="F25" i="63" a="1"/>
  <c r="F25" i="63" s="1"/>
  <c r="F21" i="63" a="1"/>
  <c r="F21" i="63" s="1"/>
  <c r="F17" i="63" a="1"/>
  <c r="F17" i="63" s="1"/>
  <c r="F24" i="64" a="1"/>
  <c r="F24" i="64" s="1"/>
  <c r="F25" i="64" a="1"/>
  <c r="F25" i="64" s="1"/>
  <c r="F27" i="64" a="1"/>
  <c r="F27" i="64" s="1"/>
  <c r="C33" i="42"/>
  <c r="C34" i="42" s="1"/>
  <c r="H85" i="17" s="1"/>
  <c r="C33" i="38"/>
  <c r="C35" i="47"/>
  <c r="C36" i="47" s="1"/>
  <c r="C37" i="47" s="1"/>
  <c r="L11" i="71"/>
  <c r="L11" i="70"/>
  <c r="L11" i="69"/>
  <c r="L11" i="59"/>
  <c r="L11" i="68"/>
  <c r="L11" i="66"/>
  <c r="G11" i="71"/>
  <c r="G11" i="70"/>
  <c r="G11" i="69"/>
  <c r="G11" i="59"/>
  <c r="G11" i="68"/>
  <c r="D11" i="67"/>
  <c r="L11" i="65"/>
  <c r="C36" i="52"/>
  <c r="C34" i="53"/>
  <c r="C36" i="54"/>
  <c r="C35" i="53"/>
  <c r="C37" i="54"/>
  <c r="C36" i="55"/>
  <c r="G27" i="66"/>
  <c r="E28" i="66" s="1"/>
  <c r="L11" i="64"/>
  <c r="F504" i="62"/>
  <c r="J5" i="62"/>
  <c r="N504" i="62"/>
  <c r="D27" i="25" l="1"/>
  <c r="F27" i="25" s="1"/>
  <c r="D28" i="25"/>
  <c r="F28" i="25" s="1"/>
  <c r="D29" i="25"/>
  <c r="C167" i="17"/>
  <c r="G90" i="17"/>
  <c r="H90" i="17" s="1"/>
  <c r="H99" i="17"/>
  <c r="G92" i="17"/>
  <c r="H92" i="17" s="1"/>
  <c r="G94" i="17"/>
  <c r="H94" i="17" s="1"/>
  <c r="G96" i="17"/>
  <c r="G98" i="17"/>
  <c r="H97" i="17"/>
  <c r="G91" i="17"/>
  <c r="H91" i="17" s="1"/>
  <c r="G93" i="17"/>
  <c r="H93" i="17" s="1"/>
  <c r="G95" i="17"/>
  <c r="H95" i="17" s="1"/>
  <c r="G97" i="17"/>
  <c r="G99" i="17"/>
  <c r="H96" i="17"/>
  <c r="H98" i="17"/>
  <c r="C48" i="41"/>
  <c r="F29" i="63"/>
  <c r="C46" i="39"/>
  <c r="C42" i="40"/>
  <c r="C43" i="40" s="1"/>
  <c r="C35" i="42"/>
  <c r="C36" i="42" s="1"/>
  <c r="C37" i="42" s="1"/>
  <c r="C38" i="42" s="1"/>
  <c r="C39" i="42" s="1"/>
  <c r="C34" i="38"/>
  <c r="C37" i="52"/>
  <c r="C38" i="52" s="1"/>
  <c r="C38" i="47"/>
  <c r="C37" i="55"/>
  <c r="C36" i="53"/>
  <c r="C39" i="47"/>
  <c r="C40" i="47" s="1"/>
  <c r="C38" i="55"/>
  <c r="C38" i="54"/>
  <c r="J504" i="62"/>
  <c r="K504" i="62" s="1"/>
  <c r="G5" i="62"/>
  <c r="K5" i="62"/>
  <c r="H166" i="17" l="1"/>
  <c r="G171" i="17" s="1"/>
  <c r="H112" i="17"/>
  <c r="H126" i="17" s="1"/>
  <c r="H139" i="17"/>
  <c r="H100" i="17"/>
  <c r="C49" i="41"/>
  <c r="C50" i="41" s="1"/>
  <c r="C51" i="41" s="1"/>
  <c r="C52" i="41" s="1"/>
  <c r="C47" i="39"/>
  <c r="C49" i="39"/>
  <c r="C48" i="39"/>
  <c r="C44" i="40"/>
  <c r="C45" i="40" s="1"/>
  <c r="E30" i="63"/>
  <c r="C40" i="42"/>
  <c r="C41" i="42" s="1"/>
  <c r="C35" i="38"/>
  <c r="C36" i="38" s="1"/>
  <c r="C37" i="38" s="1"/>
  <c r="C39" i="52"/>
  <c r="C39" i="55"/>
  <c r="C37" i="53"/>
  <c r="C39" i="54"/>
  <c r="C40" i="54" s="1"/>
  <c r="C41" i="47"/>
  <c r="B49" i="42"/>
  <c r="B50" i="42"/>
  <c r="B51" i="42"/>
  <c r="B52" i="42"/>
  <c r="B53" i="42"/>
  <c r="B54" i="42"/>
  <c r="B48" i="41"/>
  <c r="B49" i="41"/>
  <c r="B50" i="41"/>
  <c r="B51" i="41"/>
  <c r="B52" i="41"/>
  <c r="B53" i="41"/>
  <c r="B54" i="41"/>
  <c r="H171" i="17" l="1"/>
  <c r="H181" i="17" s="1"/>
  <c r="G125" i="17"/>
  <c r="G121" i="17"/>
  <c r="H121" i="17" s="1"/>
  <c r="H125" i="17"/>
  <c r="G126" i="17"/>
  <c r="G122" i="17"/>
  <c r="H122" i="17" s="1"/>
  <c r="G118" i="17"/>
  <c r="H118" i="17" s="1"/>
  <c r="G117" i="17"/>
  <c r="H117" i="17" s="1"/>
  <c r="G123" i="17"/>
  <c r="G119" i="17"/>
  <c r="H119" i="17" s="1"/>
  <c r="H123" i="17"/>
  <c r="G124" i="17"/>
  <c r="H124" i="17" s="1"/>
  <c r="G120" i="17"/>
  <c r="H120" i="17" s="1"/>
  <c r="C53" i="41"/>
  <c r="C54" i="41" s="1"/>
  <c r="C55" i="41" s="1"/>
  <c r="C56" i="41" s="1"/>
  <c r="C57" i="41" s="1"/>
  <c r="C194" i="17"/>
  <c r="C221" i="17" s="1"/>
  <c r="C59" i="41"/>
  <c r="C50" i="39"/>
  <c r="C51" i="39" s="1"/>
  <c r="C46" i="40"/>
  <c r="C47" i="40" s="1"/>
  <c r="C42" i="42"/>
  <c r="C43" i="42" s="1"/>
  <c r="C38" i="38"/>
  <c r="C40" i="52"/>
  <c r="C41" i="52" s="1"/>
  <c r="L23" i="64"/>
  <c r="G23" i="71"/>
  <c r="G23" i="70"/>
  <c r="G23" i="69"/>
  <c r="G23" i="59"/>
  <c r="G23" i="68"/>
  <c r="L23" i="71"/>
  <c r="L23" i="70"/>
  <c r="L23" i="69"/>
  <c r="L23" i="59"/>
  <c r="L23" i="68"/>
  <c r="L23" i="66"/>
  <c r="L24" i="65"/>
  <c r="L21" i="64"/>
  <c r="G21" i="71"/>
  <c r="G21" i="70"/>
  <c r="G21" i="69"/>
  <c r="G21" i="59"/>
  <c r="G21" i="68"/>
  <c r="L21" i="66"/>
  <c r="L21" i="71"/>
  <c r="L21" i="59"/>
  <c r="L22" i="65"/>
  <c r="L21" i="70"/>
  <c r="L21" i="69"/>
  <c r="L21" i="68"/>
  <c r="D21" i="67"/>
  <c r="L19" i="64"/>
  <c r="G19" i="71"/>
  <c r="G19" i="70"/>
  <c r="G19" i="69"/>
  <c r="G19" i="59"/>
  <c r="L19" i="71"/>
  <c r="L19" i="70"/>
  <c r="L19" i="69"/>
  <c r="L19" i="59"/>
  <c r="L19" i="68"/>
  <c r="L19" i="66"/>
  <c r="L20" i="65"/>
  <c r="G19" i="68"/>
  <c r="D19" i="67"/>
  <c r="L17" i="64"/>
  <c r="G17" i="71"/>
  <c r="G17" i="70"/>
  <c r="G17" i="69"/>
  <c r="G17" i="59"/>
  <c r="L17" i="68"/>
  <c r="L17" i="66"/>
  <c r="L17" i="69"/>
  <c r="G17" i="68"/>
  <c r="L17" i="71"/>
  <c r="L17" i="70"/>
  <c r="L17" i="59"/>
  <c r="L18" i="65"/>
  <c r="D17" i="67"/>
  <c r="L15" i="64"/>
  <c r="G15" i="71"/>
  <c r="G15" i="70"/>
  <c r="G15" i="69"/>
  <c r="G15" i="59"/>
  <c r="L15" i="71"/>
  <c r="L15" i="70"/>
  <c r="L15" i="69"/>
  <c r="L15" i="59"/>
  <c r="L15" i="68"/>
  <c r="L15" i="66"/>
  <c r="G15" i="68"/>
  <c r="L16" i="65"/>
  <c r="D15" i="67"/>
  <c r="L13" i="64"/>
  <c r="L13" i="71"/>
  <c r="G13" i="71"/>
  <c r="L13" i="70"/>
  <c r="G13" i="70"/>
  <c r="L13" i="69"/>
  <c r="G13" i="69"/>
  <c r="L13" i="59"/>
  <c r="G13" i="59"/>
  <c r="G13" i="68"/>
  <c r="L13" i="65"/>
  <c r="D13" i="67"/>
  <c r="L13" i="66"/>
  <c r="L13" i="68"/>
  <c r="L22" i="64"/>
  <c r="L22" i="71"/>
  <c r="L22" i="70"/>
  <c r="L22" i="69"/>
  <c r="L22" i="59"/>
  <c r="L22" i="68"/>
  <c r="G22" i="71"/>
  <c r="G22" i="70"/>
  <c r="G22" i="69"/>
  <c r="G22" i="59"/>
  <c r="G22" i="68"/>
  <c r="L22" i="66"/>
  <c r="L23" i="65"/>
  <c r="D22" i="67"/>
  <c r="L20" i="64"/>
  <c r="L20" i="71"/>
  <c r="L20" i="70"/>
  <c r="L20" i="69"/>
  <c r="L20" i="59"/>
  <c r="G20" i="68"/>
  <c r="L20" i="66"/>
  <c r="G20" i="71"/>
  <c r="G20" i="70"/>
  <c r="G20" i="59"/>
  <c r="L21" i="65"/>
  <c r="G20" i="69"/>
  <c r="L20" i="68"/>
  <c r="D20" i="67"/>
  <c r="L18" i="64"/>
  <c r="L18" i="71"/>
  <c r="L18" i="70"/>
  <c r="L18" i="69"/>
  <c r="L18" i="59"/>
  <c r="G18" i="71"/>
  <c r="G18" i="70"/>
  <c r="G18" i="69"/>
  <c r="G18" i="59"/>
  <c r="G18" i="68"/>
  <c r="L18" i="68"/>
  <c r="L18" i="66"/>
  <c r="L19" i="65"/>
  <c r="D18" i="67"/>
  <c r="L16" i="64"/>
  <c r="L16" i="71"/>
  <c r="L16" i="70"/>
  <c r="L16" i="69"/>
  <c r="L16" i="59"/>
  <c r="G16" i="68"/>
  <c r="L16" i="66"/>
  <c r="G16" i="71"/>
  <c r="G16" i="69"/>
  <c r="L17" i="65"/>
  <c r="G16" i="70"/>
  <c r="G16" i="59"/>
  <c r="L16" i="68"/>
  <c r="D16" i="67"/>
  <c r="L14" i="64"/>
  <c r="L14" i="71"/>
  <c r="G14" i="71"/>
  <c r="L14" i="70"/>
  <c r="G14" i="70"/>
  <c r="L14" i="69"/>
  <c r="G14" i="69"/>
  <c r="L14" i="59"/>
  <c r="G14" i="59"/>
  <c r="G14" i="68"/>
  <c r="L14" i="65"/>
  <c r="L14" i="68"/>
  <c r="L14" i="66"/>
  <c r="D14" i="67"/>
  <c r="L12" i="64"/>
  <c r="L12" i="71"/>
  <c r="G12" i="71"/>
  <c r="L12" i="70"/>
  <c r="G12" i="70"/>
  <c r="L12" i="69"/>
  <c r="G12" i="69"/>
  <c r="L12" i="59"/>
  <c r="G12" i="59"/>
  <c r="L12" i="68"/>
  <c r="L12" i="66"/>
  <c r="G12" i="68"/>
  <c r="D12" i="67"/>
  <c r="L12" i="65"/>
  <c r="C38" i="53"/>
  <c r="C42" i="47"/>
  <c r="C43" i="47" s="1"/>
  <c r="C41" i="54"/>
  <c r="C42" i="54" s="1"/>
  <c r="C39" i="53"/>
  <c r="C40" i="55"/>
  <c r="K11" i="64"/>
  <c r="K11" i="65"/>
  <c r="K23" i="64"/>
  <c r="K24" i="65"/>
  <c r="K21" i="64"/>
  <c r="K22" i="65"/>
  <c r="K19" i="64"/>
  <c r="K20" i="65"/>
  <c r="K17" i="64"/>
  <c r="K18" i="65"/>
  <c r="K15" i="64"/>
  <c r="K16" i="65"/>
  <c r="K13" i="64"/>
  <c r="K13" i="65"/>
  <c r="K22" i="64"/>
  <c r="K23" i="65"/>
  <c r="K20" i="64"/>
  <c r="K21" i="65"/>
  <c r="K18" i="64"/>
  <c r="K19" i="65"/>
  <c r="K16" i="64"/>
  <c r="K17" i="65"/>
  <c r="K14" i="64"/>
  <c r="K14" i="65"/>
  <c r="K12" i="64"/>
  <c r="K12" i="65"/>
  <c r="F88" i="56"/>
  <c r="F21" i="56"/>
  <c r="J21" i="56" s="1"/>
  <c r="K21" i="56" s="1"/>
  <c r="F17" i="56"/>
  <c r="J17" i="56" s="1"/>
  <c r="K17" i="56" s="1"/>
  <c r="C248" i="17" l="1"/>
  <c r="H220" i="17"/>
  <c r="H127" i="17"/>
  <c r="G153" i="17"/>
  <c r="G151" i="17"/>
  <c r="G149" i="17"/>
  <c r="H149" i="17" s="1"/>
  <c r="G147" i="17"/>
  <c r="H147" i="17" s="1"/>
  <c r="G145" i="17"/>
  <c r="H145" i="17" s="1"/>
  <c r="H152" i="17"/>
  <c r="H150" i="17"/>
  <c r="G152" i="17"/>
  <c r="G150" i="17"/>
  <c r="G148" i="17"/>
  <c r="H148" i="17" s="1"/>
  <c r="G146" i="17"/>
  <c r="H146" i="17" s="1"/>
  <c r="H153" i="17"/>
  <c r="H151" i="17"/>
  <c r="H193" i="17"/>
  <c r="G144" i="17"/>
  <c r="H144" i="17" s="1"/>
  <c r="C52" i="39"/>
  <c r="C53" i="39" s="1"/>
  <c r="C54" i="39" s="1"/>
  <c r="C55" i="39" s="1"/>
  <c r="C48" i="40"/>
  <c r="C49" i="40" s="1"/>
  <c r="C50" i="40" s="1"/>
  <c r="C51" i="40" s="1"/>
  <c r="C52" i="40" s="1"/>
  <c r="C53" i="40" s="1"/>
  <c r="C54" i="40" s="1"/>
  <c r="C61" i="39"/>
  <c r="C39" i="38"/>
  <c r="C40" i="38" s="1"/>
  <c r="C44" i="42"/>
  <c r="C45" i="42" s="1"/>
  <c r="C42" i="52"/>
  <c r="C43" i="52" s="1"/>
  <c r="C44" i="52" s="1"/>
  <c r="C45" i="52" s="1"/>
  <c r="C46" i="52" s="1"/>
  <c r="C47" i="52" s="1"/>
  <c r="C48" i="52" s="1"/>
  <c r="C49" i="52" s="1"/>
  <c r="C50" i="52" s="1"/>
  <c r="C51" i="52" s="1"/>
  <c r="C52" i="52" s="1"/>
  <c r="C53" i="52" s="1"/>
  <c r="C54" i="52" s="1"/>
  <c r="G27" i="59"/>
  <c r="E28" i="59" s="1"/>
  <c r="G27" i="69"/>
  <c r="E28" i="69" s="1"/>
  <c r="G27" i="68"/>
  <c r="E28" i="68" s="1"/>
  <c r="G27" i="70"/>
  <c r="E28" i="70" s="1"/>
  <c r="G27" i="71"/>
  <c r="E28" i="71" s="1"/>
  <c r="C44" i="47"/>
  <c r="C45" i="47" s="1"/>
  <c r="C43" i="54"/>
  <c r="C44" i="54" s="1"/>
  <c r="C40" i="53"/>
  <c r="C41" i="53" s="1"/>
  <c r="C41" i="55"/>
  <c r="J88" i="56"/>
  <c r="K88" i="56" s="1"/>
  <c r="G21" i="56"/>
  <c r="C275" i="17" l="1"/>
  <c r="H247" i="17"/>
  <c r="H154" i="17"/>
  <c r="G204" i="17"/>
  <c r="G201" i="17"/>
  <c r="H201" i="17"/>
  <c r="G199" i="17"/>
  <c r="H199" i="17" s="1"/>
  <c r="G203" i="17"/>
  <c r="H203" i="17" s="1"/>
  <c r="H204" i="17"/>
  <c r="G200" i="17"/>
  <c r="H200" i="17" s="1"/>
  <c r="G202" i="17"/>
  <c r="H202" i="17" s="1"/>
  <c r="G198" i="17"/>
  <c r="H198" i="17" s="1"/>
  <c r="C56" i="39"/>
  <c r="C57" i="39" s="1"/>
  <c r="C55" i="40"/>
  <c r="C41" i="38"/>
  <c r="C42" i="38" s="1"/>
  <c r="C43" i="38" s="1"/>
  <c r="C46" i="42"/>
  <c r="C46" i="47"/>
  <c r="C47" i="47" s="1"/>
  <c r="C48" i="47" s="1"/>
  <c r="C49" i="47" s="1"/>
  <c r="C50" i="47" s="1"/>
  <c r="C51" i="47" s="1"/>
  <c r="C52" i="47" s="1"/>
  <c r="C53" i="47" s="1"/>
  <c r="C54" i="47" s="1"/>
  <c r="C42" i="53"/>
  <c r="C43" i="53" s="1"/>
  <c r="C44" i="53" s="1"/>
  <c r="C45" i="53" s="1"/>
  <c r="C46" i="53" s="1"/>
  <c r="C47" i="53" s="1"/>
  <c r="C49" i="53" s="1"/>
  <c r="C50" i="53" s="1"/>
  <c r="C51" i="53" s="1"/>
  <c r="C52" i="53" s="1"/>
  <c r="C53" i="53" s="1"/>
  <c r="C54" i="53" s="1"/>
  <c r="C45" i="54"/>
  <c r="C46" i="54" s="1"/>
  <c r="C47" i="54" s="1"/>
  <c r="C48" i="54" s="1"/>
  <c r="C49" i="54" s="1"/>
  <c r="C50" i="54" s="1"/>
  <c r="C51" i="54" s="1"/>
  <c r="C52" i="54" s="1"/>
  <c r="C53" i="54" s="1"/>
  <c r="C54" i="54" s="1"/>
  <c r="C42" i="55"/>
  <c r="C43" i="55" s="1"/>
  <c r="C44" i="55" s="1"/>
  <c r="G88" i="56"/>
  <c r="C302" i="17" l="1"/>
  <c r="H274" i="17"/>
  <c r="H208" i="17"/>
  <c r="C56" i="40"/>
  <c r="C57" i="40" s="1"/>
  <c r="C58" i="40" s="1"/>
  <c r="C44" i="38"/>
  <c r="C45" i="38" s="1"/>
  <c r="C46" i="38" s="1"/>
  <c r="C47" i="38" s="1"/>
  <c r="C47" i="42"/>
  <c r="C45" i="55"/>
  <c r="C46" i="55" s="1"/>
  <c r="C47" i="55" s="1"/>
  <c r="C48" i="55" s="1"/>
  <c r="C49" i="55" s="1"/>
  <c r="C50" i="55" s="1"/>
  <c r="C51" i="55" s="1"/>
  <c r="C52" i="55" s="1"/>
  <c r="C53" i="55" s="1"/>
  <c r="C54" i="55" s="1"/>
  <c r="N22" i="56"/>
  <c r="N23" i="56"/>
  <c r="N24" i="56"/>
  <c r="N25" i="56"/>
  <c r="N26" i="56"/>
  <c r="N27" i="56"/>
  <c r="N28" i="56"/>
  <c r="N29" i="56"/>
  <c r="N30" i="56"/>
  <c r="N31" i="56"/>
  <c r="N18" i="56"/>
  <c r="N19" i="56"/>
  <c r="N20" i="56"/>
  <c r="E134" i="56"/>
  <c r="E135" i="56"/>
  <c r="E136" i="56"/>
  <c r="E137" i="56"/>
  <c r="E138" i="56"/>
  <c r="E139" i="56"/>
  <c r="E140" i="56"/>
  <c r="E141" i="56"/>
  <c r="E142" i="56"/>
  <c r="E143" i="56"/>
  <c r="E144" i="56"/>
  <c r="E145" i="56"/>
  <c r="E146" i="56"/>
  <c r="E147" i="56"/>
  <c r="E148" i="56"/>
  <c r="E149" i="56"/>
  <c r="E150" i="56"/>
  <c r="E151" i="56"/>
  <c r="E152" i="56"/>
  <c r="E153" i="56"/>
  <c r="E154" i="56"/>
  <c r="E155" i="56"/>
  <c r="E156" i="56"/>
  <c r="E157" i="56"/>
  <c r="E158" i="56"/>
  <c r="E159" i="56"/>
  <c r="E160" i="56"/>
  <c r="E161" i="56"/>
  <c r="E162" i="56"/>
  <c r="E163" i="56"/>
  <c r="E164" i="56"/>
  <c r="E165" i="56"/>
  <c r="E166" i="56"/>
  <c r="E167" i="56"/>
  <c r="E168" i="56"/>
  <c r="E169" i="56"/>
  <c r="E170" i="56"/>
  <c r="E171" i="56"/>
  <c r="E172" i="56"/>
  <c r="E173" i="56"/>
  <c r="E174" i="56"/>
  <c r="E175" i="56"/>
  <c r="E176" i="56"/>
  <c r="E177" i="56"/>
  <c r="E178" i="56"/>
  <c r="E179" i="56"/>
  <c r="E180" i="56"/>
  <c r="E181" i="56"/>
  <c r="E182" i="56"/>
  <c r="E183" i="56"/>
  <c r="E184" i="56"/>
  <c r="E185" i="56"/>
  <c r="E186" i="56"/>
  <c r="E187" i="56"/>
  <c r="E188" i="56"/>
  <c r="E189" i="56"/>
  <c r="E190" i="56"/>
  <c r="E191" i="56"/>
  <c r="E192" i="56"/>
  <c r="E193" i="56"/>
  <c r="E194" i="56"/>
  <c r="E195" i="56"/>
  <c r="E196" i="56"/>
  <c r="E197" i="56"/>
  <c r="E198" i="56"/>
  <c r="E199" i="56"/>
  <c r="E200" i="56"/>
  <c r="E201" i="56"/>
  <c r="E202" i="56"/>
  <c r="E203" i="56"/>
  <c r="E204" i="56"/>
  <c r="E205" i="56"/>
  <c r="E206" i="56"/>
  <c r="E207" i="56"/>
  <c r="E208" i="56"/>
  <c r="E209" i="56"/>
  <c r="E210" i="56"/>
  <c r="E211" i="56"/>
  <c r="E212" i="56"/>
  <c r="E213" i="56"/>
  <c r="E214" i="56"/>
  <c r="E215" i="56"/>
  <c r="E216" i="56"/>
  <c r="E217" i="56"/>
  <c r="E218" i="56"/>
  <c r="E219" i="56"/>
  <c r="E220" i="56"/>
  <c r="E221" i="56"/>
  <c r="E222" i="56"/>
  <c r="E223" i="56"/>
  <c r="E224" i="56"/>
  <c r="E225" i="56"/>
  <c r="E226" i="56"/>
  <c r="E227" i="56"/>
  <c r="E228" i="56"/>
  <c r="E229" i="56"/>
  <c r="E230" i="56"/>
  <c r="E231" i="56"/>
  <c r="E232" i="56"/>
  <c r="E233" i="56"/>
  <c r="E234" i="56"/>
  <c r="E235" i="56"/>
  <c r="E236" i="56"/>
  <c r="E237" i="56"/>
  <c r="E238" i="56"/>
  <c r="E239" i="56"/>
  <c r="E240" i="56"/>
  <c r="E241" i="56"/>
  <c r="E242" i="56"/>
  <c r="E243" i="56"/>
  <c r="E244" i="56"/>
  <c r="E245" i="56"/>
  <c r="E246" i="56"/>
  <c r="E247" i="56"/>
  <c r="E248" i="56"/>
  <c r="E249" i="56"/>
  <c r="E250" i="56"/>
  <c r="E251" i="56"/>
  <c r="E252" i="56"/>
  <c r="E253" i="56"/>
  <c r="E254" i="56"/>
  <c r="E255" i="56"/>
  <c r="E256" i="56"/>
  <c r="E257" i="56"/>
  <c r="E258" i="56"/>
  <c r="E259" i="56"/>
  <c r="E260" i="56"/>
  <c r="E261" i="56"/>
  <c r="E262" i="56"/>
  <c r="E263" i="56"/>
  <c r="E264" i="56"/>
  <c r="E265" i="56"/>
  <c r="E266" i="56"/>
  <c r="E267" i="56"/>
  <c r="E268" i="56"/>
  <c r="E269" i="56"/>
  <c r="E270" i="56"/>
  <c r="E271" i="56"/>
  <c r="E272" i="56"/>
  <c r="E273" i="56"/>
  <c r="E274" i="56"/>
  <c r="E275" i="56"/>
  <c r="E276" i="56"/>
  <c r="E277" i="56"/>
  <c r="E278" i="56"/>
  <c r="E279" i="56"/>
  <c r="E280" i="56"/>
  <c r="E281" i="56"/>
  <c r="E282" i="56"/>
  <c r="E283" i="56"/>
  <c r="E284" i="56"/>
  <c r="E285" i="56"/>
  <c r="E286" i="56"/>
  <c r="E287" i="56"/>
  <c r="E288" i="56"/>
  <c r="E289" i="56"/>
  <c r="E290" i="56"/>
  <c r="E291" i="56"/>
  <c r="E292" i="56"/>
  <c r="E293" i="56"/>
  <c r="E294" i="56"/>
  <c r="E295" i="56"/>
  <c r="E296" i="56"/>
  <c r="E297" i="56"/>
  <c r="E298" i="56"/>
  <c r="E299" i="56"/>
  <c r="E300" i="56"/>
  <c r="E301" i="56"/>
  <c r="E302" i="56"/>
  <c r="E303" i="56"/>
  <c r="E304" i="56"/>
  <c r="E305" i="56"/>
  <c r="E306" i="56"/>
  <c r="E307" i="56"/>
  <c r="E308" i="56"/>
  <c r="E309" i="56"/>
  <c r="E310" i="56"/>
  <c r="E311" i="56"/>
  <c r="E312" i="56"/>
  <c r="E313" i="56"/>
  <c r="E314" i="56"/>
  <c r="E315" i="56"/>
  <c r="E316" i="56"/>
  <c r="E317" i="56"/>
  <c r="E318" i="56"/>
  <c r="E319" i="56"/>
  <c r="E320" i="56"/>
  <c r="E321" i="56"/>
  <c r="E322" i="56"/>
  <c r="E323" i="56"/>
  <c r="E324" i="56"/>
  <c r="E325" i="56"/>
  <c r="E326" i="56"/>
  <c r="E327" i="56"/>
  <c r="E328" i="56"/>
  <c r="E329" i="56"/>
  <c r="E330" i="56"/>
  <c r="E331" i="56"/>
  <c r="E332" i="56"/>
  <c r="E333" i="56"/>
  <c r="E334" i="56"/>
  <c r="E335" i="56"/>
  <c r="E336" i="56"/>
  <c r="E337" i="56"/>
  <c r="E338" i="56"/>
  <c r="E339" i="56"/>
  <c r="E340" i="56"/>
  <c r="E341" i="56"/>
  <c r="E342" i="56"/>
  <c r="E343" i="56"/>
  <c r="E344" i="56"/>
  <c r="E345" i="56"/>
  <c r="E346" i="56"/>
  <c r="E347" i="56"/>
  <c r="E348" i="56"/>
  <c r="E349" i="56"/>
  <c r="E350" i="56"/>
  <c r="E351" i="56"/>
  <c r="E352" i="56"/>
  <c r="E353" i="56"/>
  <c r="E354" i="56"/>
  <c r="E355" i="56"/>
  <c r="E356" i="56"/>
  <c r="E357" i="56"/>
  <c r="E358" i="56"/>
  <c r="E359" i="56"/>
  <c r="E360" i="56"/>
  <c r="E361" i="56"/>
  <c r="E362" i="56"/>
  <c r="E363" i="56"/>
  <c r="E364" i="56"/>
  <c r="E365" i="56"/>
  <c r="E366" i="56"/>
  <c r="E367" i="56"/>
  <c r="E368" i="56"/>
  <c r="E369" i="56"/>
  <c r="E370" i="56"/>
  <c r="E371" i="56"/>
  <c r="E372" i="56"/>
  <c r="E373" i="56"/>
  <c r="E374" i="56"/>
  <c r="E375" i="56"/>
  <c r="E376" i="56"/>
  <c r="E377" i="56"/>
  <c r="E378" i="56"/>
  <c r="E379" i="56"/>
  <c r="E380" i="56"/>
  <c r="E381" i="56"/>
  <c r="E382" i="56"/>
  <c r="E383" i="56"/>
  <c r="E384" i="56"/>
  <c r="E385" i="56"/>
  <c r="E386" i="56"/>
  <c r="E387" i="56"/>
  <c r="E388" i="56"/>
  <c r="E389" i="56"/>
  <c r="E390" i="56"/>
  <c r="E391" i="56"/>
  <c r="E392" i="56"/>
  <c r="E393" i="56"/>
  <c r="E394" i="56"/>
  <c r="E395" i="56"/>
  <c r="E396" i="56"/>
  <c r="E397" i="56"/>
  <c r="E398" i="56"/>
  <c r="E399" i="56"/>
  <c r="E400" i="56"/>
  <c r="E401" i="56"/>
  <c r="E402" i="56"/>
  <c r="E403" i="56"/>
  <c r="E404" i="56"/>
  <c r="E405" i="56"/>
  <c r="E406" i="56"/>
  <c r="E407" i="56"/>
  <c r="E408" i="56"/>
  <c r="E409" i="56"/>
  <c r="E410" i="56"/>
  <c r="E411" i="56"/>
  <c r="E412" i="56"/>
  <c r="E413" i="56"/>
  <c r="E414" i="56"/>
  <c r="E415" i="56"/>
  <c r="E416" i="56"/>
  <c r="E417" i="56"/>
  <c r="E418" i="56"/>
  <c r="E419" i="56"/>
  <c r="E420" i="56"/>
  <c r="E421" i="56"/>
  <c r="E422" i="56"/>
  <c r="E423" i="56"/>
  <c r="E424" i="56"/>
  <c r="E425" i="56"/>
  <c r="E426" i="56"/>
  <c r="E427" i="56"/>
  <c r="E428" i="56"/>
  <c r="E429" i="56"/>
  <c r="E430" i="56"/>
  <c r="E431" i="56"/>
  <c r="E432" i="56"/>
  <c r="E433" i="56"/>
  <c r="E434" i="56"/>
  <c r="E435" i="56"/>
  <c r="E436" i="56"/>
  <c r="E437" i="56"/>
  <c r="E438" i="56"/>
  <c r="E439" i="56"/>
  <c r="E440" i="56"/>
  <c r="E441" i="56"/>
  <c r="E442" i="56"/>
  <c r="E443" i="56"/>
  <c r="E444" i="56"/>
  <c r="E445" i="56"/>
  <c r="E446" i="56"/>
  <c r="E447" i="56"/>
  <c r="E448" i="56"/>
  <c r="E449" i="56"/>
  <c r="E450" i="56"/>
  <c r="E451" i="56"/>
  <c r="E452" i="56"/>
  <c r="E453" i="56"/>
  <c r="E454" i="56"/>
  <c r="E455" i="56"/>
  <c r="E456" i="56"/>
  <c r="E457" i="56"/>
  <c r="E458" i="56"/>
  <c r="E459" i="56"/>
  <c r="E460" i="56"/>
  <c r="E461" i="56"/>
  <c r="E462" i="56"/>
  <c r="E463" i="56"/>
  <c r="E464" i="56"/>
  <c r="E465" i="56"/>
  <c r="E466" i="56"/>
  <c r="E467" i="56"/>
  <c r="E468" i="56"/>
  <c r="E469" i="56"/>
  <c r="E470" i="56"/>
  <c r="E471" i="56"/>
  <c r="E472" i="56"/>
  <c r="E473" i="56"/>
  <c r="E474" i="56"/>
  <c r="E475" i="56"/>
  <c r="E476" i="56"/>
  <c r="E477" i="56"/>
  <c r="E478" i="56"/>
  <c r="E479" i="56"/>
  <c r="E480" i="56"/>
  <c r="E481" i="56"/>
  <c r="E482" i="56"/>
  <c r="E483" i="56"/>
  <c r="E484" i="56"/>
  <c r="E485" i="56"/>
  <c r="E486" i="56"/>
  <c r="E487" i="56"/>
  <c r="E488" i="56"/>
  <c r="E489" i="56"/>
  <c r="E490" i="56"/>
  <c r="E491" i="56"/>
  <c r="E492" i="56"/>
  <c r="E493" i="56"/>
  <c r="E494" i="56"/>
  <c r="E495" i="56"/>
  <c r="E496" i="56"/>
  <c r="E497" i="56"/>
  <c r="E498" i="56"/>
  <c r="E499" i="56"/>
  <c r="E500" i="56"/>
  <c r="E501" i="56"/>
  <c r="E502" i="56"/>
  <c r="N1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150" i="56"/>
  <c r="N151" i="56"/>
  <c r="N152" i="56"/>
  <c r="N153" i="56"/>
  <c r="N154" i="56"/>
  <c r="N155" i="56"/>
  <c r="N156" i="56"/>
  <c r="N157" i="56"/>
  <c r="N158" i="56"/>
  <c r="N159" i="56"/>
  <c r="N160" i="56"/>
  <c r="N161" i="56"/>
  <c r="N162" i="56"/>
  <c r="N163" i="56"/>
  <c r="N164" i="56"/>
  <c r="N165" i="56"/>
  <c r="N166" i="56"/>
  <c r="N167" i="56"/>
  <c r="N168" i="56"/>
  <c r="N169" i="56"/>
  <c r="N170" i="56"/>
  <c r="N171" i="56"/>
  <c r="N172" i="56"/>
  <c r="N173" i="56"/>
  <c r="N174" i="56"/>
  <c r="N175" i="56"/>
  <c r="N176" i="56"/>
  <c r="N177" i="56"/>
  <c r="N178" i="56"/>
  <c r="N179" i="56"/>
  <c r="N180" i="56"/>
  <c r="N181" i="56"/>
  <c r="N182" i="56"/>
  <c r="N183" i="56"/>
  <c r="N184" i="56"/>
  <c r="N185" i="56"/>
  <c r="N186" i="56"/>
  <c r="N187" i="56"/>
  <c r="N188" i="56"/>
  <c r="N189" i="56"/>
  <c r="N190" i="56"/>
  <c r="N191" i="56"/>
  <c r="N192" i="56"/>
  <c r="N193" i="56"/>
  <c r="N194" i="56"/>
  <c r="N195" i="56"/>
  <c r="N196" i="56"/>
  <c r="N197" i="56"/>
  <c r="N198" i="56"/>
  <c r="N199" i="56"/>
  <c r="N200" i="56"/>
  <c r="N201" i="56"/>
  <c r="N202" i="56"/>
  <c r="N203" i="56"/>
  <c r="N204" i="56"/>
  <c r="N205" i="56"/>
  <c r="N206" i="56"/>
  <c r="N207" i="56"/>
  <c r="N208" i="56"/>
  <c r="N209" i="56"/>
  <c r="N210" i="56"/>
  <c r="N211" i="56"/>
  <c r="N212" i="56"/>
  <c r="N213" i="56"/>
  <c r="N214" i="56"/>
  <c r="N215" i="56"/>
  <c r="N216" i="56"/>
  <c r="N217" i="56"/>
  <c r="N218" i="56"/>
  <c r="N219" i="56"/>
  <c r="N220" i="56"/>
  <c r="N221" i="56"/>
  <c r="N222" i="56"/>
  <c r="N223" i="56"/>
  <c r="N224" i="56"/>
  <c r="N225" i="56"/>
  <c r="N226" i="56"/>
  <c r="N227" i="56"/>
  <c r="N228" i="56"/>
  <c r="N229" i="56"/>
  <c r="N230" i="56"/>
  <c r="N231" i="56"/>
  <c r="N232" i="56"/>
  <c r="N233" i="56"/>
  <c r="N234" i="56"/>
  <c r="N235" i="56"/>
  <c r="N236" i="56"/>
  <c r="N237" i="56"/>
  <c r="N238" i="56"/>
  <c r="N239" i="56"/>
  <c r="N240" i="56"/>
  <c r="N241" i="56"/>
  <c r="N242" i="56"/>
  <c r="N243" i="56"/>
  <c r="N244" i="56"/>
  <c r="N245" i="56"/>
  <c r="N246" i="56"/>
  <c r="N247" i="56"/>
  <c r="N248" i="56"/>
  <c r="N249" i="56"/>
  <c r="N250" i="56"/>
  <c r="N251" i="56"/>
  <c r="N252" i="56"/>
  <c r="N253" i="56"/>
  <c r="N254" i="56"/>
  <c r="N255" i="56"/>
  <c r="N256" i="56"/>
  <c r="N257" i="56"/>
  <c r="N258" i="56"/>
  <c r="N259" i="56"/>
  <c r="N260" i="56"/>
  <c r="N261" i="56"/>
  <c r="N262" i="56"/>
  <c r="N263" i="56"/>
  <c r="N264" i="56"/>
  <c r="N265" i="56"/>
  <c r="N266" i="56"/>
  <c r="N267" i="56"/>
  <c r="N268" i="56"/>
  <c r="N269" i="56"/>
  <c r="N270" i="56"/>
  <c r="N271" i="56"/>
  <c r="N272" i="56"/>
  <c r="N273" i="56"/>
  <c r="N274" i="56"/>
  <c r="N275" i="56"/>
  <c r="N276" i="56"/>
  <c r="N277" i="56"/>
  <c r="N278" i="56"/>
  <c r="N279" i="56"/>
  <c r="N280" i="56"/>
  <c r="N281" i="56"/>
  <c r="N282" i="56"/>
  <c r="N283" i="56"/>
  <c r="N284" i="56"/>
  <c r="N285" i="56"/>
  <c r="N286" i="56"/>
  <c r="N287" i="56"/>
  <c r="N288" i="56"/>
  <c r="N289" i="56"/>
  <c r="N290" i="56"/>
  <c r="N291" i="56"/>
  <c r="N292" i="56"/>
  <c r="N293" i="56"/>
  <c r="N294" i="56"/>
  <c r="N295" i="56"/>
  <c r="N296" i="56"/>
  <c r="N297" i="56"/>
  <c r="N298" i="56"/>
  <c r="N299" i="56"/>
  <c r="N300" i="56"/>
  <c r="N301" i="56"/>
  <c r="N302" i="56"/>
  <c r="N303" i="56"/>
  <c r="N304" i="56"/>
  <c r="N305" i="56"/>
  <c r="N306" i="56"/>
  <c r="N307" i="56"/>
  <c r="N308" i="56"/>
  <c r="N309" i="56"/>
  <c r="N310" i="56"/>
  <c r="N311" i="56"/>
  <c r="N312" i="56"/>
  <c r="N313" i="56"/>
  <c r="N314" i="56"/>
  <c r="N315" i="56"/>
  <c r="N316" i="56"/>
  <c r="N317" i="56"/>
  <c r="N318" i="56"/>
  <c r="N319" i="56"/>
  <c r="N320" i="56"/>
  <c r="N321" i="56"/>
  <c r="N322" i="56"/>
  <c r="N323" i="56"/>
  <c r="N324" i="56"/>
  <c r="N325" i="56"/>
  <c r="N326" i="56"/>
  <c r="N327" i="56"/>
  <c r="N328" i="56"/>
  <c r="N329" i="56"/>
  <c r="N330" i="56"/>
  <c r="N331" i="56"/>
  <c r="N332" i="56"/>
  <c r="N333" i="56"/>
  <c r="N334" i="56"/>
  <c r="N335" i="56"/>
  <c r="N336" i="56"/>
  <c r="N337" i="56"/>
  <c r="N338" i="56"/>
  <c r="N339" i="56"/>
  <c r="N340" i="56"/>
  <c r="N341" i="56"/>
  <c r="N342" i="56"/>
  <c r="N343" i="56"/>
  <c r="N344" i="56"/>
  <c r="N345" i="56"/>
  <c r="N346" i="56"/>
  <c r="N347" i="56"/>
  <c r="N348" i="56"/>
  <c r="N349" i="56"/>
  <c r="N350" i="56"/>
  <c r="N351" i="56"/>
  <c r="N352" i="56"/>
  <c r="N353" i="56"/>
  <c r="N354" i="56"/>
  <c r="N355" i="56"/>
  <c r="N356" i="56"/>
  <c r="N357" i="56"/>
  <c r="N358" i="56"/>
  <c r="N359" i="56"/>
  <c r="N360" i="56"/>
  <c r="N361" i="56"/>
  <c r="N362" i="56"/>
  <c r="N363" i="56"/>
  <c r="N364" i="56"/>
  <c r="N365" i="56"/>
  <c r="N366" i="56"/>
  <c r="N367" i="56"/>
  <c r="N368" i="56"/>
  <c r="N369" i="56"/>
  <c r="N370" i="56"/>
  <c r="N371" i="56"/>
  <c r="N372" i="56"/>
  <c r="N373" i="56"/>
  <c r="N374" i="56"/>
  <c r="N375" i="56"/>
  <c r="N376" i="56"/>
  <c r="N377" i="56"/>
  <c r="N378" i="56"/>
  <c r="N379" i="56"/>
  <c r="N380" i="56"/>
  <c r="N381" i="56"/>
  <c r="N382" i="56"/>
  <c r="N383" i="56"/>
  <c r="N384" i="56"/>
  <c r="N385" i="56"/>
  <c r="N386" i="56"/>
  <c r="N387" i="56"/>
  <c r="N388" i="56"/>
  <c r="N389" i="56"/>
  <c r="N390" i="56"/>
  <c r="N391" i="56"/>
  <c r="N392" i="56"/>
  <c r="N393" i="56"/>
  <c r="N394" i="56"/>
  <c r="N395" i="56"/>
  <c r="N396" i="56"/>
  <c r="N397" i="56"/>
  <c r="N398" i="56"/>
  <c r="N399" i="56"/>
  <c r="N400" i="56"/>
  <c r="N401" i="56"/>
  <c r="N402" i="56"/>
  <c r="N403" i="56"/>
  <c r="N404" i="56"/>
  <c r="N405" i="56"/>
  <c r="N406" i="56"/>
  <c r="N407" i="56"/>
  <c r="N408" i="56"/>
  <c r="N409" i="56"/>
  <c r="N410" i="56"/>
  <c r="N411" i="56"/>
  <c r="N412" i="56"/>
  <c r="N413" i="56"/>
  <c r="N414" i="56"/>
  <c r="N415" i="56"/>
  <c r="N416" i="56"/>
  <c r="N417" i="56"/>
  <c r="N418" i="56"/>
  <c r="N419" i="56"/>
  <c r="N420" i="56"/>
  <c r="N421" i="56"/>
  <c r="N422" i="56"/>
  <c r="N423" i="56"/>
  <c r="N424" i="56"/>
  <c r="N425" i="56"/>
  <c r="N426" i="56"/>
  <c r="N427" i="56"/>
  <c r="N428" i="56"/>
  <c r="N429" i="56"/>
  <c r="N430" i="56"/>
  <c r="N431" i="56"/>
  <c r="N432" i="56"/>
  <c r="N433" i="56"/>
  <c r="N434" i="56"/>
  <c r="N435" i="56"/>
  <c r="N436" i="56"/>
  <c r="N437" i="56"/>
  <c r="N438" i="56"/>
  <c r="N439" i="56"/>
  <c r="N440" i="56"/>
  <c r="N441" i="56"/>
  <c r="N442" i="56"/>
  <c r="N443" i="56"/>
  <c r="N444" i="56"/>
  <c r="N445" i="56"/>
  <c r="N446" i="56"/>
  <c r="N447" i="56"/>
  <c r="N448" i="56"/>
  <c r="N449" i="56"/>
  <c r="N450" i="56"/>
  <c r="N451" i="56"/>
  <c r="N452" i="56"/>
  <c r="N453" i="56"/>
  <c r="N454" i="56"/>
  <c r="N455" i="56"/>
  <c r="N456" i="56"/>
  <c r="N457" i="56"/>
  <c r="N458" i="56"/>
  <c r="N459" i="56"/>
  <c r="N460" i="56"/>
  <c r="N461" i="56"/>
  <c r="N462" i="56"/>
  <c r="N463" i="56"/>
  <c r="N464" i="56"/>
  <c r="N465" i="56"/>
  <c r="N466" i="56"/>
  <c r="N467" i="56"/>
  <c r="N468" i="56"/>
  <c r="N469" i="56"/>
  <c r="N470" i="56"/>
  <c r="N471" i="56"/>
  <c r="N472" i="56"/>
  <c r="N473" i="56"/>
  <c r="N474" i="56"/>
  <c r="N475" i="56"/>
  <c r="N476" i="56"/>
  <c r="N477" i="56"/>
  <c r="N478" i="56"/>
  <c r="N479" i="56"/>
  <c r="N480" i="56"/>
  <c r="N481" i="56"/>
  <c r="N482" i="56"/>
  <c r="N483" i="56"/>
  <c r="N484" i="56"/>
  <c r="N485" i="56"/>
  <c r="N486" i="56"/>
  <c r="N487" i="56"/>
  <c r="N488" i="56"/>
  <c r="N489" i="56"/>
  <c r="N490" i="56"/>
  <c r="N491" i="56"/>
  <c r="N492" i="56"/>
  <c r="N493" i="56"/>
  <c r="N494" i="56"/>
  <c r="N495" i="56"/>
  <c r="N496" i="56"/>
  <c r="N497" i="56"/>
  <c r="N498" i="56"/>
  <c r="N499" i="56"/>
  <c r="N500" i="56"/>
  <c r="N501" i="56"/>
  <c r="N502" i="56"/>
  <c r="M504" i="56"/>
  <c r="F4" i="22"/>
  <c r="I4" i="22"/>
  <c r="L4" i="22"/>
  <c r="O4" i="22"/>
  <c r="F5" i="22"/>
  <c r="I5" i="22"/>
  <c r="L5" i="22"/>
  <c r="O5" i="22"/>
  <c r="F6" i="22"/>
  <c r="I6" i="22"/>
  <c r="L6" i="22"/>
  <c r="O6" i="22"/>
  <c r="F7" i="22"/>
  <c r="I7" i="22"/>
  <c r="L7" i="22"/>
  <c r="O7" i="22"/>
  <c r="F8" i="22"/>
  <c r="I8" i="22"/>
  <c r="L8" i="22"/>
  <c r="O8" i="22"/>
  <c r="F9" i="22"/>
  <c r="I9" i="22"/>
  <c r="L9" i="22"/>
  <c r="O9" i="22"/>
  <c r="F10" i="22"/>
  <c r="I10" i="22"/>
  <c r="L10" i="22"/>
  <c r="O10" i="22"/>
  <c r="F11" i="22"/>
  <c r="I11" i="22"/>
  <c r="L11" i="22"/>
  <c r="O11" i="22"/>
  <c r="F12" i="22"/>
  <c r="I12" i="22"/>
  <c r="L12" i="22"/>
  <c r="O12" i="22"/>
  <c r="F13" i="22"/>
  <c r="I13" i="22"/>
  <c r="L13" i="22"/>
  <c r="O13" i="22"/>
  <c r="F14" i="22"/>
  <c r="I14" i="22"/>
  <c r="L14" i="22"/>
  <c r="O14" i="22"/>
  <c r="F15" i="22"/>
  <c r="I15" i="22"/>
  <c r="L15" i="22"/>
  <c r="O15" i="22"/>
  <c r="F16" i="22"/>
  <c r="I16" i="22"/>
  <c r="L16" i="22"/>
  <c r="O16" i="22"/>
  <c r="F17" i="22"/>
  <c r="I17" i="22"/>
  <c r="L17" i="22"/>
  <c r="O17" i="22"/>
  <c r="F18" i="22"/>
  <c r="I18" i="22"/>
  <c r="L18" i="22"/>
  <c r="O18" i="22"/>
  <c r="F19" i="22"/>
  <c r="I19" i="22"/>
  <c r="L19" i="22"/>
  <c r="O19" i="22"/>
  <c r="C329" i="17" l="1"/>
  <c r="H301" i="17"/>
  <c r="C59" i="40"/>
  <c r="C60" i="40" s="1"/>
  <c r="C61" i="40" s="1"/>
  <c r="C48" i="38"/>
  <c r="C49" i="38" s="1"/>
  <c r="C50" i="38" s="1"/>
  <c r="C51" i="38" s="1"/>
  <c r="C48" i="42"/>
  <c r="C49" i="42" s="1"/>
  <c r="H328" i="17" l="1"/>
  <c r="C356" i="17"/>
  <c r="C58" i="39"/>
  <c r="C52" i="38"/>
  <c r="C53" i="38" s="1"/>
  <c r="C54" i="38" s="1"/>
  <c r="C50" i="42"/>
  <c r="C51" i="42" s="1"/>
  <c r="H355" i="17" l="1"/>
  <c r="C383" i="17"/>
  <c r="C410" i="17" s="1"/>
  <c r="C59" i="39"/>
  <c r="C60" i="39"/>
  <c r="C52" i="42"/>
  <c r="C53" i="42" s="1"/>
  <c r="C54" i="42" s="1"/>
  <c r="C55" i="38"/>
  <c r="C56" i="38" s="1"/>
  <c r="G134" i="56"/>
  <c r="G135" i="56"/>
  <c r="G136" i="56"/>
  <c r="G137" i="56"/>
  <c r="G138" i="56"/>
  <c r="G139" i="56"/>
  <c r="G140" i="56"/>
  <c r="G141" i="56"/>
  <c r="G142" i="56"/>
  <c r="G143" i="56"/>
  <c r="G144" i="56"/>
  <c r="G145" i="56"/>
  <c r="G146" i="56"/>
  <c r="G147" i="56"/>
  <c r="G148" i="56"/>
  <c r="G149" i="56"/>
  <c r="G150" i="56"/>
  <c r="G151" i="56"/>
  <c r="G152" i="56"/>
  <c r="G153" i="56"/>
  <c r="G154" i="56"/>
  <c r="G155" i="56"/>
  <c r="G156" i="56"/>
  <c r="G157" i="56"/>
  <c r="G158" i="56"/>
  <c r="G159" i="56"/>
  <c r="G160" i="56"/>
  <c r="G161" i="56"/>
  <c r="G162" i="56"/>
  <c r="G163" i="56"/>
  <c r="G164" i="56"/>
  <c r="G165" i="56"/>
  <c r="G166" i="56"/>
  <c r="G167" i="56"/>
  <c r="G168" i="56"/>
  <c r="G169" i="56"/>
  <c r="G170" i="56"/>
  <c r="G171" i="56"/>
  <c r="G172" i="56"/>
  <c r="G173" i="56"/>
  <c r="G174" i="56"/>
  <c r="G175" i="56"/>
  <c r="G176" i="56"/>
  <c r="G177" i="56"/>
  <c r="G178" i="56"/>
  <c r="G179" i="56"/>
  <c r="G180" i="56"/>
  <c r="G181" i="56"/>
  <c r="G182" i="56"/>
  <c r="G183" i="56"/>
  <c r="G184" i="56"/>
  <c r="G185" i="56"/>
  <c r="G186" i="56"/>
  <c r="G187" i="56"/>
  <c r="G188" i="56"/>
  <c r="G189" i="56"/>
  <c r="G190" i="56"/>
  <c r="G191" i="56"/>
  <c r="G192" i="56"/>
  <c r="G193" i="56"/>
  <c r="G194" i="56"/>
  <c r="G195" i="56"/>
  <c r="G196" i="56"/>
  <c r="G197" i="56"/>
  <c r="G198" i="56"/>
  <c r="G199" i="56"/>
  <c r="G200" i="56"/>
  <c r="G201" i="56"/>
  <c r="G202" i="56"/>
  <c r="G203" i="56"/>
  <c r="G204" i="56"/>
  <c r="G205" i="56"/>
  <c r="G206" i="56"/>
  <c r="G207" i="56"/>
  <c r="G208" i="56"/>
  <c r="G209" i="56"/>
  <c r="G210" i="56"/>
  <c r="G211" i="56"/>
  <c r="G212" i="56"/>
  <c r="G213" i="56"/>
  <c r="G214" i="56"/>
  <c r="G215" i="56"/>
  <c r="G216" i="56"/>
  <c r="G217" i="56"/>
  <c r="G218" i="56"/>
  <c r="G219" i="56"/>
  <c r="G220" i="56"/>
  <c r="G221" i="56"/>
  <c r="G222" i="56"/>
  <c r="G223" i="56"/>
  <c r="G224" i="56"/>
  <c r="G225" i="56"/>
  <c r="G226" i="56"/>
  <c r="G227" i="56"/>
  <c r="G228" i="56"/>
  <c r="G229" i="56"/>
  <c r="G230" i="56"/>
  <c r="G231" i="56"/>
  <c r="G232" i="56"/>
  <c r="G233" i="56"/>
  <c r="G234" i="56"/>
  <c r="G235" i="56"/>
  <c r="G236" i="56"/>
  <c r="G237" i="56"/>
  <c r="G238" i="56"/>
  <c r="G239" i="56"/>
  <c r="G240" i="56"/>
  <c r="G241" i="56"/>
  <c r="G242" i="56"/>
  <c r="G243" i="56"/>
  <c r="G244" i="56"/>
  <c r="G245" i="56"/>
  <c r="G246" i="56"/>
  <c r="G247" i="56"/>
  <c r="G248" i="56"/>
  <c r="G249" i="56"/>
  <c r="G250" i="56"/>
  <c r="G251" i="56"/>
  <c r="G252" i="56"/>
  <c r="G253" i="56"/>
  <c r="G254" i="56"/>
  <c r="G255" i="56"/>
  <c r="G256" i="56"/>
  <c r="G257" i="56"/>
  <c r="G258" i="56"/>
  <c r="G259" i="56"/>
  <c r="G260" i="56"/>
  <c r="G261" i="56"/>
  <c r="G262" i="56"/>
  <c r="G263" i="56"/>
  <c r="G264" i="56"/>
  <c r="G265" i="56"/>
  <c r="G266" i="56"/>
  <c r="G267" i="56"/>
  <c r="G268" i="56"/>
  <c r="G269" i="56"/>
  <c r="G270" i="56"/>
  <c r="G271" i="56"/>
  <c r="G272" i="56"/>
  <c r="G273" i="56"/>
  <c r="G274" i="56"/>
  <c r="G275" i="56"/>
  <c r="G276" i="56"/>
  <c r="G277" i="56"/>
  <c r="G278" i="56"/>
  <c r="G279" i="56"/>
  <c r="G280" i="56"/>
  <c r="G281" i="56"/>
  <c r="G282" i="56"/>
  <c r="G283" i="56"/>
  <c r="G284" i="56"/>
  <c r="G285" i="56"/>
  <c r="G286" i="56"/>
  <c r="G287" i="56"/>
  <c r="G288" i="56"/>
  <c r="G289" i="56"/>
  <c r="G290" i="56"/>
  <c r="G291" i="56"/>
  <c r="G292" i="56"/>
  <c r="G293" i="56"/>
  <c r="G294" i="56"/>
  <c r="G295" i="56"/>
  <c r="G296" i="56"/>
  <c r="G297" i="56"/>
  <c r="G298" i="56"/>
  <c r="G299" i="56"/>
  <c r="G300" i="56"/>
  <c r="G301" i="56"/>
  <c r="G302" i="56"/>
  <c r="G303" i="56"/>
  <c r="G304" i="56"/>
  <c r="G305" i="56"/>
  <c r="G306" i="56"/>
  <c r="G307" i="56"/>
  <c r="G308" i="56"/>
  <c r="G309" i="56"/>
  <c r="G310" i="56"/>
  <c r="G311" i="56"/>
  <c r="G312" i="56"/>
  <c r="G313" i="56"/>
  <c r="G314" i="56"/>
  <c r="G315" i="56"/>
  <c r="G316" i="56"/>
  <c r="G317" i="56"/>
  <c r="G318" i="56"/>
  <c r="G319" i="56"/>
  <c r="G320" i="56"/>
  <c r="G321" i="56"/>
  <c r="G322" i="56"/>
  <c r="G323" i="56"/>
  <c r="G324" i="56"/>
  <c r="G325" i="56"/>
  <c r="G326" i="56"/>
  <c r="G327" i="56"/>
  <c r="G328" i="56"/>
  <c r="G329" i="56"/>
  <c r="G330" i="56"/>
  <c r="G331" i="56"/>
  <c r="G332" i="56"/>
  <c r="G333" i="56"/>
  <c r="G334" i="56"/>
  <c r="G335" i="56"/>
  <c r="G336" i="56"/>
  <c r="G337" i="56"/>
  <c r="G338" i="56"/>
  <c r="G339" i="56"/>
  <c r="G340" i="56"/>
  <c r="G341" i="56"/>
  <c r="G342" i="56"/>
  <c r="G343" i="56"/>
  <c r="G344" i="56"/>
  <c r="G345" i="56"/>
  <c r="G346" i="56"/>
  <c r="G347" i="56"/>
  <c r="G348" i="56"/>
  <c r="G349" i="56"/>
  <c r="G350" i="56"/>
  <c r="G351" i="56"/>
  <c r="G352" i="56"/>
  <c r="G353" i="56"/>
  <c r="G354" i="56"/>
  <c r="G355" i="56"/>
  <c r="G356" i="56"/>
  <c r="G357" i="56"/>
  <c r="G358" i="56"/>
  <c r="G359" i="56"/>
  <c r="G360" i="56"/>
  <c r="G361" i="56"/>
  <c r="G362" i="56"/>
  <c r="G363" i="56"/>
  <c r="G364" i="56"/>
  <c r="G365" i="56"/>
  <c r="G366" i="56"/>
  <c r="G367" i="56"/>
  <c r="G368" i="56"/>
  <c r="G369" i="56"/>
  <c r="G370" i="56"/>
  <c r="G371" i="56"/>
  <c r="G372" i="56"/>
  <c r="G373" i="56"/>
  <c r="G374" i="56"/>
  <c r="G375" i="56"/>
  <c r="G376" i="56"/>
  <c r="G377" i="56"/>
  <c r="G378" i="56"/>
  <c r="G379" i="56"/>
  <c r="G380" i="56"/>
  <c r="G381" i="56"/>
  <c r="G382" i="56"/>
  <c r="G383" i="56"/>
  <c r="G384" i="56"/>
  <c r="G385" i="56"/>
  <c r="G386" i="56"/>
  <c r="G387" i="56"/>
  <c r="G388" i="56"/>
  <c r="G389" i="56"/>
  <c r="G390" i="56"/>
  <c r="G391" i="56"/>
  <c r="G392" i="56"/>
  <c r="G393" i="56"/>
  <c r="G394" i="56"/>
  <c r="G395" i="56"/>
  <c r="G396" i="56"/>
  <c r="G397" i="56"/>
  <c r="G398" i="56"/>
  <c r="G399" i="56"/>
  <c r="G400" i="56"/>
  <c r="G401" i="56"/>
  <c r="G402" i="56"/>
  <c r="G403" i="56"/>
  <c r="G404" i="56"/>
  <c r="G405" i="56"/>
  <c r="G406" i="56"/>
  <c r="G407" i="56"/>
  <c r="G408" i="56"/>
  <c r="G409" i="56"/>
  <c r="G410" i="56"/>
  <c r="G411" i="56"/>
  <c r="G412" i="56"/>
  <c r="G413" i="56"/>
  <c r="G414" i="56"/>
  <c r="G415" i="56"/>
  <c r="G416" i="56"/>
  <c r="G417" i="56"/>
  <c r="G418" i="56"/>
  <c r="G419" i="56"/>
  <c r="G420" i="56"/>
  <c r="G421" i="56"/>
  <c r="G422" i="56"/>
  <c r="G423" i="56"/>
  <c r="G424" i="56"/>
  <c r="G425" i="56"/>
  <c r="G426" i="56"/>
  <c r="G427" i="56"/>
  <c r="G428" i="56"/>
  <c r="G429" i="56"/>
  <c r="G430" i="56"/>
  <c r="G431" i="56"/>
  <c r="G432" i="56"/>
  <c r="G433" i="56"/>
  <c r="G434" i="56"/>
  <c r="G435" i="56"/>
  <c r="G436" i="56"/>
  <c r="G437" i="56"/>
  <c r="G438" i="56"/>
  <c r="G439" i="56"/>
  <c r="G440" i="56"/>
  <c r="G441" i="56"/>
  <c r="G442" i="56"/>
  <c r="G443" i="56"/>
  <c r="G444" i="56"/>
  <c r="G445" i="56"/>
  <c r="G446" i="56"/>
  <c r="G447" i="56"/>
  <c r="G448" i="56"/>
  <c r="G449" i="56"/>
  <c r="G450" i="56"/>
  <c r="G451" i="56"/>
  <c r="G452" i="56"/>
  <c r="G453" i="56"/>
  <c r="G454" i="56"/>
  <c r="G455" i="56"/>
  <c r="G456" i="56"/>
  <c r="G457" i="56"/>
  <c r="G458" i="56"/>
  <c r="G459" i="56"/>
  <c r="G460" i="56"/>
  <c r="G461" i="56"/>
  <c r="G462" i="56"/>
  <c r="G463" i="56"/>
  <c r="G464" i="56"/>
  <c r="G465" i="56"/>
  <c r="G466" i="56"/>
  <c r="G467" i="56"/>
  <c r="G468" i="56"/>
  <c r="G469" i="56"/>
  <c r="G470" i="56"/>
  <c r="G471" i="56"/>
  <c r="G472" i="56"/>
  <c r="G473" i="56"/>
  <c r="G474" i="56"/>
  <c r="G475" i="56"/>
  <c r="G476" i="56"/>
  <c r="G477" i="56"/>
  <c r="G478" i="56"/>
  <c r="G479" i="56"/>
  <c r="G480" i="56"/>
  <c r="G481" i="56"/>
  <c r="G482" i="56"/>
  <c r="G483" i="56"/>
  <c r="G484" i="56"/>
  <c r="G485" i="56"/>
  <c r="G486" i="56"/>
  <c r="G487" i="56"/>
  <c r="G488" i="56"/>
  <c r="G489" i="56"/>
  <c r="G490" i="56"/>
  <c r="G491" i="56"/>
  <c r="G492" i="56"/>
  <c r="G493" i="56"/>
  <c r="G494" i="56"/>
  <c r="G495" i="56"/>
  <c r="G496" i="56"/>
  <c r="G497" i="56"/>
  <c r="G498" i="56"/>
  <c r="G499" i="56"/>
  <c r="G500" i="56"/>
  <c r="G501" i="56"/>
  <c r="G502" i="56"/>
  <c r="K134" i="56"/>
  <c r="K135" i="56"/>
  <c r="K136" i="56"/>
  <c r="K137" i="56"/>
  <c r="K138" i="56"/>
  <c r="K139" i="56"/>
  <c r="K140" i="56"/>
  <c r="K141" i="56"/>
  <c r="K142" i="56"/>
  <c r="K143" i="56"/>
  <c r="K144" i="56"/>
  <c r="K145" i="56"/>
  <c r="K146" i="56"/>
  <c r="K147" i="56"/>
  <c r="K148" i="56"/>
  <c r="K149" i="56"/>
  <c r="K150" i="56"/>
  <c r="K151" i="56"/>
  <c r="K152" i="56"/>
  <c r="K153" i="56"/>
  <c r="K154" i="56"/>
  <c r="K155" i="56"/>
  <c r="K156" i="56"/>
  <c r="K157" i="56"/>
  <c r="K158" i="56"/>
  <c r="K159" i="56"/>
  <c r="K160" i="56"/>
  <c r="K161" i="56"/>
  <c r="K162" i="56"/>
  <c r="K163" i="56"/>
  <c r="K164" i="56"/>
  <c r="K165" i="56"/>
  <c r="K166" i="56"/>
  <c r="K167" i="56"/>
  <c r="K168" i="56"/>
  <c r="K169" i="56"/>
  <c r="K170" i="56"/>
  <c r="K171" i="56"/>
  <c r="K172" i="56"/>
  <c r="K173" i="56"/>
  <c r="K174" i="56"/>
  <c r="K175" i="56"/>
  <c r="K176" i="56"/>
  <c r="K177" i="56"/>
  <c r="K178" i="56"/>
  <c r="K179" i="56"/>
  <c r="K180" i="56"/>
  <c r="K181" i="56"/>
  <c r="K182" i="56"/>
  <c r="K183" i="56"/>
  <c r="K184" i="56"/>
  <c r="K185" i="56"/>
  <c r="K186" i="56"/>
  <c r="K187" i="56"/>
  <c r="K188" i="56"/>
  <c r="K189" i="56"/>
  <c r="K190" i="56"/>
  <c r="K191" i="56"/>
  <c r="K192" i="56"/>
  <c r="K193" i="56"/>
  <c r="K194" i="56"/>
  <c r="K195" i="56"/>
  <c r="K196" i="56"/>
  <c r="K197" i="56"/>
  <c r="K198" i="56"/>
  <c r="K199" i="56"/>
  <c r="K200" i="56"/>
  <c r="K201" i="56"/>
  <c r="K202" i="56"/>
  <c r="K203" i="56"/>
  <c r="K204" i="56"/>
  <c r="K205" i="56"/>
  <c r="K206" i="56"/>
  <c r="K207" i="56"/>
  <c r="K208" i="56"/>
  <c r="K209" i="56"/>
  <c r="K210" i="56"/>
  <c r="K211" i="56"/>
  <c r="K212" i="56"/>
  <c r="K213" i="56"/>
  <c r="K214" i="56"/>
  <c r="K215" i="56"/>
  <c r="K216" i="56"/>
  <c r="K217" i="56"/>
  <c r="K218" i="56"/>
  <c r="K219" i="56"/>
  <c r="K220" i="56"/>
  <c r="K221" i="56"/>
  <c r="K222" i="56"/>
  <c r="K223" i="56"/>
  <c r="K224" i="56"/>
  <c r="K225" i="56"/>
  <c r="K226" i="56"/>
  <c r="K227" i="56"/>
  <c r="K228" i="56"/>
  <c r="K229" i="56"/>
  <c r="K230" i="56"/>
  <c r="K231" i="56"/>
  <c r="K232" i="56"/>
  <c r="K233" i="56"/>
  <c r="K234" i="56"/>
  <c r="K235" i="56"/>
  <c r="K236" i="56"/>
  <c r="K237" i="56"/>
  <c r="K238" i="56"/>
  <c r="K239" i="56"/>
  <c r="K240" i="56"/>
  <c r="K241" i="56"/>
  <c r="K242" i="56"/>
  <c r="K243" i="56"/>
  <c r="K244" i="56"/>
  <c r="K245" i="56"/>
  <c r="K246" i="56"/>
  <c r="K247" i="56"/>
  <c r="K248" i="56"/>
  <c r="K249" i="56"/>
  <c r="K250" i="56"/>
  <c r="K251" i="56"/>
  <c r="K252" i="56"/>
  <c r="K253" i="56"/>
  <c r="K254" i="56"/>
  <c r="K255" i="56"/>
  <c r="K256" i="56"/>
  <c r="K257" i="56"/>
  <c r="K258" i="56"/>
  <c r="K259" i="56"/>
  <c r="K260" i="56"/>
  <c r="K261" i="56"/>
  <c r="K262" i="56"/>
  <c r="K263" i="56"/>
  <c r="K264" i="56"/>
  <c r="K265" i="56"/>
  <c r="K266" i="56"/>
  <c r="K267" i="56"/>
  <c r="K268" i="56"/>
  <c r="K269" i="56"/>
  <c r="K270" i="56"/>
  <c r="K271" i="56"/>
  <c r="K272" i="56"/>
  <c r="K273" i="56"/>
  <c r="K274" i="56"/>
  <c r="K275" i="56"/>
  <c r="K276" i="56"/>
  <c r="K277" i="56"/>
  <c r="K278" i="56"/>
  <c r="K279" i="56"/>
  <c r="K280" i="56"/>
  <c r="K281" i="56"/>
  <c r="K282" i="56"/>
  <c r="K283" i="56"/>
  <c r="K284" i="56"/>
  <c r="K285" i="56"/>
  <c r="K286" i="56"/>
  <c r="K287" i="56"/>
  <c r="K288" i="56"/>
  <c r="K289" i="56"/>
  <c r="K290" i="56"/>
  <c r="K291" i="56"/>
  <c r="K292" i="56"/>
  <c r="K293" i="56"/>
  <c r="K294" i="56"/>
  <c r="K295" i="56"/>
  <c r="K296" i="56"/>
  <c r="K297" i="56"/>
  <c r="K298" i="56"/>
  <c r="K299" i="56"/>
  <c r="K300" i="56"/>
  <c r="K301" i="56"/>
  <c r="K302" i="56"/>
  <c r="K303" i="56"/>
  <c r="K304" i="56"/>
  <c r="K305" i="56"/>
  <c r="K306" i="56"/>
  <c r="K307" i="56"/>
  <c r="K308" i="56"/>
  <c r="K309" i="56"/>
  <c r="K310" i="56"/>
  <c r="K311" i="56"/>
  <c r="K312" i="56"/>
  <c r="K313" i="56"/>
  <c r="K314" i="56"/>
  <c r="K315" i="56"/>
  <c r="K316" i="56"/>
  <c r="K317" i="56"/>
  <c r="K318" i="56"/>
  <c r="K319" i="56"/>
  <c r="K320" i="56"/>
  <c r="K321" i="56"/>
  <c r="K322" i="56"/>
  <c r="K323" i="56"/>
  <c r="K324" i="56"/>
  <c r="K325" i="56"/>
  <c r="K326" i="56"/>
  <c r="K327" i="56"/>
  <c r="K328" i="56"/>
  <c r="K329" i="56"/>
  <c r="K330" i="56"/>
  <c r="K331" i="56"/>
  <c r="K332" i="56"/>
  <c r="K333" i="56"/>
  <c r="K334" i="56"/>
  <c r="K335" i="56"/>
  <c r="K336" i="56"/>
  <c r="K337" i="56"/>
  <c r="K338" i="56"/>
  <c r="K339" i="56"/>
  <c r="K340" i="56"/>
  <c r="K341" i="56"/>
  <c r="K342" i="56"/>
  <c r="K343" i="56"/>
  <c r="K344" i="56"/>
  <c r="K345" i="56"/>
  <c r="K346" i="56"/>
  <c r="K347" i="56"/>
  <c r="K348" i="56"/>
  <c r="K349" i="56"/>
  <c r="K350" i="56"/>
  <c r="K351" i="56"/>
  <c r="K352" i="56"/>
  <c r="K353" i="56"/>
  <c r="K354" i="56"/>
  <c r="K355" i="56"/>
  <c r="K356" i="56"/>
  <c r="K357" i="56"/>
  <c r="K358" i="56"/>
  <c r="K359" i="56"/>
  <c r="K360" i="56"/>
  <c r="K361" i="56"/>
  <c r="K362" i="56"/>
  <c r="K363" i="56"/>
  <c r="K364" i="56"/>
  <c r="K365" i="56"/>
  <c r="K366" i="56"/>
  <c r="K367" i="56"/>
  <c r="K368" i="56"/>
  <c r="K369" i="56"/>
  <c r="K370" i="56"/>
  <c r="K371" i="56"/>
  <c r="K372" i="56"/>
  <c r="K373" i="56"/>
  <c r="K374" i="56"/>
  <c r="K375" i="56"/>
  <c r="K376" i="56"/>
  <c r="K377" i="56"/>
  <c r="K378" i="56"/>
  <c r="K379" i="56"/>
  <c r="K380" i="56"/>
  <c r="K381" i="56"/>
  <c r="K382" i="56"/>
  <c r="K383" i="56"/>
  <c r="K384" i="56"/>
  <c r="K385" i="56"/>
  <c r="K386" i="56"/>
  <c r="K387" i="56"/>
  <c r="K388" i="56"/>
  <c r="K389" i="56"/>
  <c r="K390" i="56"/>
  <c r="K391" i="56"/>
  <c r="K392" i="56"/>
  <c r="K393" i="56"/>
  <c r="K394" i="56"/>
  <c r="K395" i="56"/>
  <c r="K396" i="56"/>
  <c r="K397" i="56"/>
  <c r="K398" i="56"/>
  <c r="K399" i="56"/>
  <c r="K400" i="56"/>
  <c r="K401" i="56"/>
  <c r="K402" i="56"/>
  <c r="K403" i="56"/>
  <c r="K404" i="56"/>
  <c r="K405" i="56"/>
  <c r="K406" i="56"/>
  <c r="K407" i="56"/>
  <c r="K408" i="56"/>
  <c r="K409" i="56"/>
  <c r="K410" i="56"/>
  <c r="K411" i="56"/>
  <c r="K412" i="56"/>
  <c r="K413" i="56"/>
  <c r="K414" i="56"/>
  <c r="K415" i="56"/>
  <c r="K416" i="56"/>
  <c r="K417" i="56"/>
  <c r="K418" i="56"/>
  <c r="K419" i="56"/>
  <c r="K420" i="56"/>
  <c r="K421" i="56"/>
  <c r="K422" i="56"/>
  <c r="K423" i="56"/>
  <c r="K424" i="56"/>
  <c r="K425" i="56"/>
  <c r="K426" i="56"/>
  <c r="K427" i="56"/>
  <c r="K428" i="56"/>
  <c r="K429" i="56"/>
  <c r="K430" i="56"/>
  <c r="K431" i="56"/>
  <c r="K432" i="56"/>
  <c r="K433" i="56"/>
  <c r="K434" i="56"/>
  <c r="K435" i="56"/>
  <c r="K436" i="56"/>
  <c r="K437" i="56"/>
  <c r="K438" i="56"/>
  <c r="K439" i="56"/>
  <c r="K440" i="56"/>
  <c r="K441" i="56"/>
  <c r="K442" i="56"/>
  <c r="K443" i="56"/>
  <c r="K444" i="56"/>
  <c r="K445" i="56"/>
  <c r="K446" i="56"/>
  <c r="K447" i="56"/>
  <c r="K448" i="56"/>
  <c r="K449" i="56"/>
  <c r="K450" i="56"/>
  <c r="K451" i="56"/>
  <c r="K452" i="56"/>
  <c r="K453" i="56"/>
  <c r="K454" i="56"/>
  <c r="K455" i="56"/>
  <c r="K456" i="56"/>
  <c r="K457" i="56"/>
  <c r="K458" i="56"/>
  <c r="K459" i="56"/>
  <c r="K460" i="56"/>
  <c r="K461" i="56"/>
  <c r="K462" i="56"/>
  <c r="K463" i="56"/>
  <c r="K464" i="56"/>
  <c r="K465" i="56"/>
  <c r="K466" i="56"/>
  <c r="K467" i="56"/>
  <c r="K468" i="56"/>
  <c r="K469" i="56"/>
  <c r="K470" i="56"/>
  <c r="K471" i="56"/>
  <c r="K472" i="56"/>
  <c r="K473" i="56"/>
  <c r="K474" i="56"/>
  <c r="K475" i="56"/>
  <c r="K476" i="56"/>
  <c r="K477" i="56"/>
  <c r="K478" i="56"/>
  <c r="K479" i="56"/>
  <c r="K480" i="56"/>
  <c r="K481" i="56"/>
  <c r="K482" i="56"/>
  <c r="K483" i="56"/>
  <c r="K484" i="56"/>
  <c r="K485" i="56"/>
  <c r="K486" i="56"/>
  <c r="K487" i="56"/>
  <c r="K488" i="56"/>
  <c r="K489" i="56"/>
  <c r="K490" i="56"/>
  <c r="K491" i="56"/>
  <c r="K492" i="56"/>
  <c r="K493" i="56"/>
  <c r="K494" i="56"/>
  <c r="K495" i="56"/>
  <c r="K496" i="56"/>
  <c r="K497" i="56"/>
  <c r="K498" i="56"/>
  <c r="K499" i="56"/>
  <c r="K500" i="56"/>
  <c r="K501" i="56"/>
  <c r="K502" i="56"/>
  <c r="C437" i="17" l="1"/>
  <c r="H409" i="17"/>
  <c r="H382" i="17"/>
  <c r="C63" i="39"/>
  <c r="C57" i="38"/>
  <c r="C58" i="38" s="1"/>
  <c r="C59" i="38" s="1"/>
  <c r="C55" i="42"/>
  <c r="I504" i="56"/>
  <c r="D504" i="56"/>
  <c r="F502" i="56"/>
  <c r="J502" i="56" s="1"/>
  <c r="F501" i="56"/>
  <c r="J501" i="56" s="1"/>
  <c r="F500" i="56"/>
  <c r="J500" i="56" s="1"/>
  <c r="F499" i="56"/>
  <c r="J499" i="56" s="1"/>
  <c r="F498" i="56"/>
  <c r="J498" i="56" s="1"/>
  <c r="F497" i="56"/>
  <c r="J497" i="56" s="1"/>
  <c r="F496" i="56"/>
  <c r="J496" i="56" s="1"/>
  <c r="F495" i="56"/>
  <c r="J495" i="56" s="1"/>
  <c r="F494" i="56"/>
  <c r="J494" i="56" s="1"/>
  <c r="F493" i="56"/>
  <c r="J493" i="56" s="1"/>
  <c r="F492" i="56"/>
  <c r="J492" i="56" s="1"/>
  <c r="F491" i="56"/>
  <c r="J491" i="56" s="1"/>
  <c r="F490" i="56"/>
  <c r="J490" i="56" s="1"/>
  <c r="F489" i="56"/>
  <c r="J489" i="56" s="1"/>
  <c r="F488" i="56"/>
  <c r="J488" i="56" s="1"/>
  <c r="F487" i="56"/>
  <c r="J487" i="56" s="1"/>
  <c r="F486" i="56"/>
  <c r="J486" i="56" s="1"/>
  <c r="F485" i="56"/>
  <c r="J485" i="56" s="1"/>
  <c r="F484" i="56"/>
  <c r="J484" i="56" s="1"/>
  <c r="F483" i="56"/>
  <c r="J483" i="56" s="1"/>
  <c r="F482" i="56"/>
  <c r="J482" i="56" s="1"/>
  <c r="F481" i="56"/>
  <c r="J481" i="56" s="1"/>
  <c r="F480" i="56"/>
  <c r="J480" i="56" s="1"/>
  <c r="F479" i="56"/>
  <c r="J479" i="56" s="1"/>
  <c r="F478" i="56"/>
  <c r="J478" i="56" s="1"/>
  <c r="F477" i="56"/>
  <c r="J477" i="56" s="1"/>
  <c r="F476" i="56"/>
  <c r="J476" i="56" s="1"/>
  <c r="F475" i="56"/>
  <c r="J475" i="56" s="1"/>
  <c r="F474" i="56"/>
  <c r="J474" i="56" s="1"/>
  <c r="F473" i="56"/>
  <c r="J473" i="56" s="1"/>
  <c r="F472" i="56"/>
  <c r="J472" i="56" s="1"/>
  <c r="F471" i="56"/>
  <c r="J471" i="56" s="1"/>
  <c r="F470" i="56"/>
  <c r="J470" i="56" s="1"/>
  <c r="F469" i="56"/>
  <c r="J469" i="56" s="1"/>
  <c r="F468" i="56"/>
  <c r="J468" i="56" s="1"/>
  <c r="F467" i="56"/>
  <c r="J467" i="56" s="1"/>
  <c r="F466" i="56"/>
  <c r="J466" i="56" s="1"/>
  <c r="F465" i="56"/>
  <c r="J465" i="56" s="1"/>
  <c r="F464" i="56"/>
  <c r="J464" i="56" s="1"/>
  <c r="F463" i="56"/>
  <c r="J463" i="56" s="1"/>
  <c r="F462" i="56"/>
  <c r="J462" i="56" s="1"/>
  <c r="F461" i="56"/>
  <c r="J461" i="56" s="1"/>
  <c r="F460" i="56"/>
  <c r="J460" i="56" s="1"/>
  <c r="F459" i="56"/>
  <c r="J459" i="56" s="1"/>
  <c r="F458" i="56"/>
  <c r="J458" i="56" s="1"/>
  <c r="F457" i="56"/>
  <c r="J457" i="56" s="1"/>
  <c r="F456" i="56"/>
  <c r="J456" i="56" s="1"/>
  <c r="F455" i="56"/>
  <c r="J455" i="56" s="1"/>
  <c r="F454" i="56"/>
  <c r="J454" i="56" s="1"/>
  <c r="F453" i="56"/>
  <c r="J453" i="56" s="1"/>
  <c r="F452" i="56"/>
  <c r="J452" i="56" s="1"/>
  <c r="F451" i="56"/>
  <c r="J451" i="56" s="1"/>
  <c r="F450" i="56"/>
  <c r="J450" i="56" s="1"/>
  <c r="F449" i="56"/>
  <c r="J449" i="56" s="1"/>
  <c r="F448" i="56"/>
  <c r="J448" i="56" s="1"/>
  <c r="F447" i="56"/>
  <c r="J447" i="56" s="1"/>
  <c r="F446" i="56"/>
  <c r="J446" i="56" s="1"/>
  <c r="F445" i="56"/>
  <c r="J445" i="56" s="1"/>
  <c r="F444" i="56"/>
  <c r="J444" i="56" s="1"/>
  <c r="F443" i="56"/>
  <c r="J443" i="56" s="1"/>
  <c r="F442" i="56"/>
  <c r="J442" i="56" s="1"/>
  <c r="F441" i="56"/>
  <c r="J441" i="56" s="1"/>
  <c r="F440" i="56"/>
  <c r="J440" i="56" s="1"/>
  <c r="F439" i="56"/>
  <c r="J439" i="56" s="1"/>
  <c r="F438" i="56"/>
  <c r="J438" i="56" s="1"/>
  <c r="F437" i="56"/>
  <c r="J437" i="56" s="1"/>
  <c r="F436" i="56"/>
  <c r="J436" i="56" s="1"/>
  <c r="F435" i="56"/>
  <c r="J435" i="56" s="1"/>
  <c r="F434" i="56"/>
  <c r="J434" i="56" s="1"/>
  <c r="F433" i="56"/>
  <c r="J433" i="56" s="1"/>
  <c r="F432" i="56"/>
  <c r="J432" i="56" s="1"/>
  <c r="F431" i="56"/>
  <c r="J431" i="56" s="1"/>
  <c r="F430" i="56"/>
  <c r="J430" i="56" s="1"/>
  <c r="F429" i="56"/>
  <c r="J429" i="56" s="1"/>
  <c r="F428" i="56"/>
  <c r="J428" i="56" s="1"/>
  <c r="F427" i="56"/>
  <c r="J427" i="56" s="1"/>
  <c r="F426" i="56"/>
  <c r="J426" i="56" s="1"/>
  <c r="F425" i="56"/>
  <c r="J425" i="56" s="1"/>
  <c r="F424" i="56"/>
  <c r="J424" i="56" s="1"/>
  <c r="F423" i="56"/>
  <c r="J423" i="56" s="1"/>
  <c r="F422" i="56"/>
  <c r="J422" i="56" s="1"/>
  <c r="F421" i="56"/>
  <c r="J421" i="56" s="1"/>
  <c r="F420" i="56"/>
  <c r="J420" i="56" s="1"/>
  <c r="F419" i="56"/>
  <c r="J419" i="56" s="1"/>
  <c r="F418" i="56"/>
  <c r="J418" i="56" s="1"/>
  <c r="F417" i="56"/>
  <c r="J417" i="56" s="1"/>
  <c r="F416" i="56"/>
  <c r="J416" i="56" s="1"/>
  <c r="F415" i="56"/>
  <c r="J415" i="56" s="1"/>
  <c r="F414" i="56"/>
  <c r="J414" i="56" s="1"/>
  <c r="F413" i="56"/>
  <c r="J413" i="56" s="1"/>
  <c r="F412" i="56"/>
  <c r="J412" i="56" s="1"/>
  <c r="F411" i="56"/>
  <c r="J411" i="56" s="1"/>
  <c r="F410" i="56"/>
  <c r="J410" i="56" s="1"/>
  <c r="F409" i="56"/>
  <c r="J409" i="56" s="1"/>
  <c r="F408" i="56"/>
  <c r="J408" i="56" s="1"/>
  <c r="F407" i="56"/>
  <c r="J407" i="56" s="1"/>
  <c r="F406" i="56"/>
  <c r="J406" i="56" s="1"/>
  <c r="F405" i="56"/>
  <c r="J405" i="56" s="1"/>
  <c r="F404" i="56"/>
  <c r="J404" i="56" s="1"/>
  <c r="F403" i="56"/>
  <c r="J403" i="56" s="1"/>
  <c r="F402" i="56"/>
  <c r="J402" i="56" s="1"/>
  <c r="F401" i="56"/>
  <c r="J401" i="56" s="1"/>
  <c r="F400" i="56"/>
  <c r="J400" i="56" s="1"/>
  <c r="F399" i="56"/>
  <c r="J399" i="56" s="1"/>
  <c r="F398" i="56"/>
  <c r="J398" i="56" s="1"/>
  <c r="F397" i="56"/>
  <c r="J397" i="56" s="1"/>
  <c r="F396" i="56"/>
  <c r="J396" i="56" s="1"/>
  <c r="F395" i="56"/>
  <c r="J395" i="56" s="1"/>
  <c r="F394" i="56"/>
  <c r="J394" i="56" s="1"/>
  <c r="F393" i="56"/>
  <c r="J393" i="56" s="1"/>
  <c r="F392" i="56"/>
  <c r="J392" i="56" s="1"/>
  <c r="F391" i="56"/>
  <c r="J391" i="56" s="1"/>
  <c r="F390" i="56"/>
  <c r="J390" i="56" s="1"/>
  <c r="F389" i="56"/>
  <c r="J389" i="56" s="1"/>
  <c r="F388" i="56"/>
  <c r="J388" i="56" s="1"/>
  <c r="F387" i="56"/>
  <c r="J387" i="56" s="1"/>
  <c r="F386" i="56"/>
  <c r="J386" i="56" s="1"/>
  <c r="F385" i="56"/>
  <c r="J385" i="56" s="1"/>
  <c r="F384" i="56"/>
  <c r="J384" i="56" s="1"/>
  <c r="F383" i="56"/>
  <c r="J383" i="56" s="1"/>
  <c r="F382" i="56"/>
  <c r="J382" i="56" s="1"/>
  <c r="F381" i="56"/>
  <c r="J381" i="56" s="1"/>
  <c r="F380" i="56"/>
  <c r="J380" i="56" s="1"/>
  <c r="F379" i="56"/>
  <c r="J379" i="56" s="1"/>
  <c r="F378" i="56"/>
  <c r="J378" i="56" s="1"/>
  <c r="F377" i="56"/>
  <c r="J377" i="56" s="1"/>
  <c r="F376" i="56"/>
  <c r="J376" i="56" s="1"/>
  <c r="F375" i="56"/>
  <c r="J375" i="56" s="1"/>
  <c r="F374" i="56"/>
  <c r="J374" i="56" s="1"/>
  <c r="F373" i="56"/>
  <c r="J373" i="56" s="1"/>
  <c r="F372" i="56"/>
  <c r="J372" i="56" s="1"/>
  <c r="F371" i="56"/>
  <c r="J371" i="56" s="1"/>
  <c r="F370" i="56"/>
  <c r="J370" i="56" s="1"/>
  <c r="F369" i="56"/>
  <c r="J369" i="56" s="1"/>
  <c r="F368" i="56"/>
  <c r="J368" i="56" s="1"/>
  <c r="F367" i="56"/>
  <c r="J367" i="56" s="1"/>
  <c r="F366" i="56"/>
  <c r="J366" i="56" s="1"/>
  <c r="F365" i="56"/>
  <c r="J365" i="56" s="1"/>
  <c r="F364" i="56"/>
  <c r="J364" i="56" s="1"/>
  <c r="F363" i="56"/>
  <c r="J363" i="56" s="1"/>
  <c r="F362" i="56"/>
  <c r="J362" i="56" s="1"/>
  <c r="F361" i="56"/>
  <c r="J361" i="56" s="1"/>
  <c r="F360" i="56"/>
  <c r="J360" i="56" s="1"/>
  <c r="F359" i="56"/>
  <c r="J359" i="56" s="1"/>
  <c r="F358" i="56"/>
  <c r="J358" i="56" s="1"/>
  <c r="F357" i="56"/>
  <c r="J357" i="56" s="1"/>
  <c r="F356" i="56"/>
  <c r="J356" i="56" s="1"/>
  <c r="F355" i="56"/>
  <c r="J355" i="56" s="1"/>
  <c r="F354" i="56"/>
  <c r="J354" i="56" s="1"/>
  <c r="F353" i="56"/>
  <c r="J353" i="56" s="1"/>
  <c r="F352" i="56"/>
  <c r="J352" i="56" s="1"/>
  <c r="F351" i="56"/>
  <c r="J351" i="56" s="1"/>
  <c r="F350" i="56"/>
  <c r="J350" i="56" s="1"/>
  <c r="F349" i="56"/>
  <c r="J349" i="56" s="1"/>
  <c r="F348" i="56"/>
  <c r="J348" i="56" s="1"/>
  <c r="F347" i="56"/>
  <c r="J347" i="56" s="1"/>
  <c r="F346" i="56"/>
  <c r="J346" i="56" s="1"/>
  <c r="F345" i="56"/>
  <c r="J345" i="56" s="1"/>
  <c r="F344" i="56"/>
  <c r="J344" i="56" s="1"/>
  <c r="F343" i="56"/>
  <c r="J343" i="56" s="1"/>
  <c r="F342" i="56"/>
  <c r="J342" i="56" s="1"/>
  <c r="F341" i="56"/>
  <c r="J341" i="56" s="1"/>
  <c r="F340" i="56"/>
  <c r="J340" i="56" s="1"/>
  <c r="F339" i="56"/>
  <c r="J339" i="56" s="1"/>
  <c r="F338" i="56"/>
  <c r="J338" i="56" s="1"/>
  <c r="F337" i="56"/>
  <c r="J337" i="56" s="1"/>
  <c r="F336" i="56"/>
  <c r="J336" i="56" s="1"/>
  <c r="F335" i="56"/>
  <c r="J335" i="56" s="1"/>
  <c r="F334" i="56"/>
  <c r="J334" i="56" s="1"/>
  <c r="F333" i="56"/>
  <c r="J333" i="56" s="1"/>
  <c r="F332" i="56"/>
  <c r="J332" i="56" s="1"/>
  <c r="F331" i="56"/>
  <c r="J331" i="56" s="1"/>
  <c r="F330" i="56"/>
  <c r="J330" i="56" s="1"/>
  <c r="F329" i="56"/>
  <c r="J329" i="56" s="1"/>
  <c r="F328" i="56"/>
  <c r="J328" i="56" s="1"/>
  <c r="F327" i="56"/>
  <c r="J327" i="56" s="1"/>
  <c r="F326" i="56"/>
  <c r="J326" i="56" s="1"/>
  <c r="F325" i="56"/>
  <c r="J325" i="56" s="1"/>
  <c r="F324" i="56"/>
  <c r="J324" i="56" s="1"/>
  <c r="F323" i="56"/>
  <c r="J323" i="56" s="1"/>
  <c r="F322" i="56"/>
  <c r="J322" i="56" s="1"/>
  <c r="F321" i="56"/>
  <c r="J321" i="56" s="1"/>
  <c r="F320" i="56"/>
  <c r="J320" i="56" s="1"/>
  <c r="F319" i="56"/>
  <c r="J319" i="56" s="1"/>
  <c r="F318" i="56"/>
  <c r="J318" i="56" s="1"/>
  <c r="F317" i="56"/>
  <c r="J317" i="56" s="1"/>
  <c r="F316" i="56"/>
  <c r="J316" i="56" s="1"/>
  <c r="F315" i="56"/>
  <c r="J315" i="56" s="1"/>
  <c r="F314" i="56"/>
  <c r="J314" i="56" s="1"/>
  <c r="F313" i="56"/>
  <c r="J313" i="56" s="1"/>
  <c r="F312" i="56"/>
  <c r="J312" i="56" s="1"/>
  <c r="F311" i="56"/>
  <c r="J311" i="56" s="1"/>
  <c r="F310" i="56"/>
  <c r="J310" i="56" s="1"/>
  <c r="F309" i="56"/>
  <c r="J309" i="56" s="1"/>
  <c r="F308" i="56"/>
  <c r="J308" i="56" s="1"/>
  <c r="F307" i="56"/>
  <c r="J307" i="56" s="1"/>
  <c r="F306" i="56"/>
  <c r="J306" i="56" s="1"/>
  <c r="F305" i="56"/>
  <c r="J305" i="56" s="1"/>
  <c r="F304" i="56"/>
  <c r="J304" i="56" s="1"/>
  <c r="F303" i="56"/>
  <c r="J303" i="56" s="1"/>
  <c r="F302" i="56"/>
  <c r="J302" i="56" s="1"/>
  <c r="F301" i="56"/>
  <c r="J301" i="56" s="1"/>
  <c r="F300" i="56"/>
  <c r="J300" i="56" s="1"/>
  <c r="F299" i="56"/>
  <c r="J299" i="56" s="1"/>
  <c r="F298" i="56"/>
  <c r="J298" i="56" s="1"/>
  <c r="F297" i="56"/>
  <c r="J297" i="56" s="1"/>
  <c r="F296" i="56"/>
  <c r="J296" i="56" s="1"/>
  <c r="F295" i="56"/>
  <c r="J295" i="56" s="1"/>
  <c r="F294" i="56"/>
  <c r="J294" i="56" s="1"/>
  <c r="F293" i="56"/>
  <c r="J293" i="56" s="1"/>
  <c r="F292" i="56"/>
  <c r="J292" i="56" s="1"/>
  <c r="F291" i="56"/>
  <c r="J291" i="56" s="1"/>
  <c r="F290" i="56"/>
  <c r="J290" i="56" s="1"/>
  <c r="F289" i="56"/>
  <c r="J289" i="56" s="1"/>
  <c r="F288" i="56"/>
  <c r="J288" i="56" s="1"/>
  <c r="F287" i="56"/>
  <c r="J287" i="56" s="1"/>
  <c r="F286" i="56"/>
  <c r="J286" i="56" s="1"/>
  <c r="F285" i="56"/>
  <c r="J285" i="56" s="1"/>
  <c r="F284" i="56"/>
  <c r="J284" i="56" s="1"/>
  <c r="F283" i="56"/>
  <c r="J283" i="56" s="1"/>
  <c r="F282" i="56"/>
  <c r="J282" i="56" s="1"/>
  <c r="F281" i="56"/>
  <c r="J281" i="56" s="1"/>
  <c r="F280" i="56"/>
  <c r="J280" i="56" s="1"/>
  <c r="F279" i="56"/>
  <c r="J279" i="56" s="1"/>
  <c r="F278" i="56"/>
  <c r="J278" i="56" s="1"/>
  <c r="F277" i="56"/>
  <c r="J277" i="56" s="1"/>
  <c r="F276" i="56"/>
  <c r="J276" i="56" s="1"/>
  <c r="F275" i="56"/>
  <c r="J275" i="56" s="1"/>
  <c r="F274" i="56"/>
  <c r="J274" i="56" s="1"/>
  <c r="F273" i="56"/>
  <c r="J273" i="56" s="1"/>
  <c r="F272" i="56"/>
  <c r="J272" i="56" s="1"/>
  <c r="F271" i="56"/>
  <c r="J271" i="56" s="1"/>
  <c r="F270" i="56"/>
  <c r="J270" i="56" s="1"/>
  <c r="F269" i="56"/>
  <c r="J269" i="56" s="1"/>
  <c r="F268" i="56"/>
  <c r="J268" i="56" s="1"/>
  <c r="F267" i="56"/>
  <c r="J267" i="56" s="1"/>
  <c r="F266" i="56"/>
  <c r="J266" i="56" s="1"/>
  <c r="F265" i="56"/>
  <c r="J265" i="56" s="1"/>
  <c r="F264" i="56"/>
  <c r="J264" i="56" s="1"/>
  <c r="F263" i="56"/>
  <c r="J263" i="56" s="1"/>
  <c r="F262" i="56"/>
  <c r="J262" i="56" s="1"/>
  <c r="F261" i="56"/>
  <c r="J261" i="56" s="1"/>
  <c r="F260" i="56"/>
  <c r="J260" i="56" s="1"/>
  <c r="F259" i="56"/>
  <c r="J259" i="56" s="1"/>
  <c r="F258" i="56"/>
  <c r="J258" i="56" s="1"/>
  <c r="F257" i="56"/>
  <c r="J257" i="56" s="1"/>
  <c r="F256" i="56"/>
  <c r="J256" i="56" s="1"/>
  <c r="F255" i="56"/>
  <c r="J255" i="56" s="1"/>
  <c r="F254" i="56"/>
  <c r="J254" i="56" s="1"/>
  <c r="F253" i="56"/>
  <c r="J253" i="56" s="1"/>
  <c r="F252" i="56"/>
  <c r="J252" i="56" s="1"/>
  <c r="F251" i="56"/>
  <c r="J251" i="56" s="1"/>
  <c r="F250" i="56"/>
  <c r="J250" i="56" s="1"/>
  <c r="F249" i="56"/>
  <c r="J249" i="56" s="1"/>
  <c r="F248" i="56"/>
  <c r="J248" i="56" s="1"/>
  <c r="F247" i="56"/>
  <c r="J247" i="56" s="1"/>
  <c r="F246" i="56"/>
  <c r="J246" i="56" s="1"/>
  <c r="F245" i="56"/>
  <c r="J245" i="56" s="1"/>
  <c r="F244" i="56"/>
  <c r="J244" i="56" s="1"/>
  <c r="F243" i="56"/>
  <c r="J243" i="56" s="1"/>
  <c r="F242" i="56"/>
  <c r="J242" i="56" s="1"/>
  <c r="F241" i="56"/>
  <c r="J241" i="56" s="1"/>
  <c r="F240" i="56"/>
  <c r="J240" i="56" s="1"/>
  <c r="F239" i="56"/>
  <c r="J239" i="56" s="1"/>
  <c r="F238" i="56"/>
  <c r="J238" i="56" s="1"/>
  <c r="F237" i="56"/>
  <c r="J237" i="56" s="1"/>
  <c r="F236" i="56"/>
  <c r="J236" i="56" s="1"/>
  <c r="F235" i="56"/>
  <c r="J235" i="56" s="1"/>
  <c r="F234" i="56"/>
  <c r="J234" i="56" s="1"/>
  <c r="F233" i="56"/>
  <c r="J233" i="56" s="1"/>
  <c r="F232" i="56"/>
  <c r="J232" i="56" s="1"/>
  <c r="F231" i="56"/>
  <c r="J231" i="56" s="1"/>
  <c r="F230" i="56"/>
  <c r="J230" i="56" s="1"/>
  <c r="F229" i="56"/>
  <c r="J229" i="56" s="1"/>
  <c r="F228" i="56"/>
  <c r="J228" i="56" s="1"/>
  <c r="F227" i="56"/>
  <c r="J227" i="56" s="1"/>
  <c r="F226" i="56"/>
  <c r="J226" i="56" s="1"/>
  <c r="F225" i="56"/>
  <c r="J225" i="56" s="1"/>
  <c r="F224" i="56"/>
  <c r="J224" i="56" s="1"/>
  <c r="F223" i="56"/>
  <c r="J223" i="56" s="1"/>
  <c r="F222" i="56"/>
  <c r="J222" i="56" s="1"/>
  <c r="F221" i="56"/>
  <c r="J221" i="56" s="1"/>
  <c r="F220" i="56"/>
  <c r="J220" i="56" s="1"/>
  <c r="F219" i="56"/>
  <c r="J219" i="56" s="1"/>
  <c r="F218" i="56"/>
  <c r="J218" i="56" s="1"/>
  <c r="F217" i="56"/>
  <c r="J217" i="56" s="1"/>
  <c r="F216" i="56"/>
  <c r="J216" i="56" s="1"/>
  <c r="F215" i="56"/>
  <c r="J215" i="56" s="1"/>
  <c r="F214" i="56"/>
  <c r="J214" i="56" s="1"/>
  <c r="F213" i="56"/>
  <c r="J213" i="56" s="1"/>
  <c r="F212" i="56"/>
  <c r="J212" i="56" s="1"/>
  <c r="F211" i="56"/>
  <c r="J211" i="56" s="1"/>
  <c r="F210" i="56"/>
  <c r="J210" i="56" s="1"/>
  <c r="F209" i="56"/>
  <c r="J209" i="56" s="1"/>
  <c r="F208" i="56"/>
  <c r="J208" i="56" s="1"/>
  <c r="F207" i="56"/>
  <c r="J207" i="56" s="1"/>
  <c r="F206" i="56"/>
  <c r="J206" i="56" s="1"/>
  <c r="F205" i="56"/>
  <c r="J205" i="56" s="1"/>
  <c r="F204" i="56"/>
  <c r="J204" i="56" s="1"/>
  <c r="F203" i="56"/>
  <c r="J203" i="56" s="1"/>
  <c r="F202" i="56"/>
  <c r="J202" i="56" s="1"/>
  <c r="F201" i="56"/>
  <c r="J201" i="56" s="1"/>
  <c r="F200" i="56"/>
  <c r="J200" i="56" s="1"/>
  <c r="F199" i="56"/>
  <c r="J199" i="56" s="1"/>
  <c r="F198" i="56"/>
  <c r="J198" i="56" s="1"/>
  <c r="F197" i="56"/>
  <c r="J197" i="56" s="1"/>
  <c r="F196" i="56"/>
  <c r="J196" i="56" s="1"/>
  <c r="F195" i="56"/>
  <c r="J195" i="56" s="1"/>
  <c r="F194" i="56"/>
  <c r="J194" i="56" s="1"/>
  <c r="F193" i="56"/>
  <c r="J193" i="56" s="1"/>
  <c r="F192" i="56"/>
  <c r="J192" i="56" s="1"/>
  <c r="F191" i="56"/>
  <c r="J191" i="56" s="1"/>
  <c r="F190" i="56"/>
  <c r="J190" i="56" s="1"/>
  <c r="F189" i="56"/>
  <c r="J189" i="56" s="1"/>
  <c r="F188" i="56"/>
  <c r="J188" i="56" s="1"/>
  <c r="F187" i="56"/>
  <c r="J187" i="56" s="1"/>
  <c r="F186" i="56"/>
  <c r="J186" i="56" s="1"/>
  <c r="F185" i="56"/>
  <c r="J185" i="56" s="1"/>
  <c r="F184" i="56"/>
  <c r="J184" i="56" s="1"/>
  <c r="F183" i="56"/>
  <c r="J183" i="56" s="1"/>
  <c r="F182" i="56"/>
  <c r="J182" i="56" s="1"/>
  <c r="F181" i="56"/>
  <c r="J181" i="56" s="1"/>
  <c r="F180" i="56"/>
  <c r="J180" i="56" s="1"/>
  <c r="F179" i="56"/>
  <c r="J179" i="56" s="1"/>
  <c r="F178" i="56"/>
  <c r="J178" i="56" s="1"/>
  <c r="F177" i="56"/>
  <c r="J177" i="56" s="1"/>
  <c r="F176" i="56"/>
  <c r="J176" i="56" s="1"/>
  <c r="F175" i="56"/>
  <c r="J175" i="56" s="1"/>
  <c r="F174" i="56"/>
  <c r="J174" i="56" s="1"/>
  <c r="F173" i="56"/>
  <c r="J173" i="56" s="1"/>
  <c r="F172" i="56"/>
  <c r="J172" i="56" s="1"/>
  <c r="F171" i="56"/>
  <c r="J171" i="56" s="1"/>
  <c r="F170" i="56"/>
  <c r="J170" i="56" s="1"/>
  <c r="F169" i="56"/>
  <c r="J169" i="56" s="1"/>
  <c r="F168" i="56"/>
  <c r="J168" i="56" s="1"/>
  <c r="F167" i="56"/>
  <c r="J167" i="56" s="1"/>
  <c r="F166" i="56"/>
  <c r="J166" i="56" s="1"/>
  <c r="F165" i="56"/>
  <c r="J165" i="56" s="1"/>
  <c r="F164" i="56"/>
  <c r="J164" i="56" s="1"/>
  <c r="F163" i="56"/>
  <c r="J163" i="56" s="1"/>
  <c r="F162" i="56"/>
  <c r="J162" i="56" s="1"/>
  <c r="F161" i="56"/>
  <c r="J161" i="56" s="1"/>
  <c r="F160" i="56"/>
  <c r="J160" i="56" s="1"/>
  <c r="F159" i="56"/>
  <c r="J159" i="56" s="1"/>
  <c r="F158" i="56"/>
  <c r="J158" i="56" s="1"/>
  <c r="F157" i="56"/>
  <c r="J157" i="56" s="1"/>
  <c r="F156" i="56"/>
  <c r="J156" i="56" s="1"/>
  <c r="F155" i="56"/>
  <c r="J155" i="56" s="1"/>
  <c r="F154" i="56"/>
  <c r="J154" i="56" s="1"/>
  <c r="F153" i="56"/>
  <c r="J153" i="56" s="1"/>
  <c r="F152" i="56"/>
  <c r="J152" i="56" s="1"/>
  <c r="F151" i="56"/>
  <c r="J151" i="56" s="1"/>
  <c r="F150" i="56"/>
  <c r="J150" i="56" s="1"/>
  <c r="F149" i="56"/>
  <c r="J149" i="56" s="1"/>
  <c r="F148" i="56"/>
  <c r="J148" i="56" s="1"/>
  <c r="F147" i="56"/>
  <c r="J147" i="56" s="1"/>
  <c r="F146" i="56"/>
  <c r="J146" i="56" s="1"/>
  <c r="F145" i="56"/>
  <c r="J145" i="56" s="1"/>
  <c r="F144" i="56"/>
  <c r="J144" i="56" s="1"/>
  <c r="F143" i="56"/>
  <c r="J143" i="56" s="1"/>
  <c r="F142" i="56"/>
  <c r="J142" i="56" s="1"/>
  <c r="F141" i="56"/>
  <c r="J141" i="56" s="1"/>
  <c r="F140" i="56"/>
  <c r="J140" i="56" s="1"/>
  <c r="F139" i="56"/>
  <c r="J139" i="56" s="1"/>
  <c r="F138" i="56"/>
  <c r="J138" i="56" s="1"/>
  <c r="F137" i="56"/>
  <c r="J137" i="56" s="1"/>
  <c r="F136" i="56"/>
  <c r="J136" i="56" s="1"/>
  <c r="F135" i="56"/>
  <c r="J135" i="56" s="1"/>
  <c r="F134" i="56"/>
  <c r="J134" i="56" s="1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0" i="56"/>
  <c r="F19" i="56"/>
  <c r="F18" i="56"/>
  <c r="F16" i="56"/>
  <c r="F15" i="56"/>
  <c r="F14" i="56"/>
  <c r="J14" i="56" s="1"/>
  <c r="F13" i="56"/>
  <c r="F12" i="56"/>
  <c r="J12" i="56" s="1"/>
  <c r="F11" i="56"/>
  <c r="F10" i="56"/>
  <c r="F9" i="56"/>
  <c r="F8" i="56"/>
  <c r="F7" i="56"/>
  <c r="F6" i="56"/>
  <c r="C464" i="17" l="1"/>
  <c r="H436" i="17"/>
  <c r="C60" i="38"/>
  <c r="C61" i="38" s="1"/>
  <c r="C56" i="42"/>
  <c r="J133" i="56"/>
  <c r="K133" i="56" s="1"/>
  <c r="J132" i="56"/>
  <c r="K132" i="56" s="1"/>
  <c r="J131" i="56"/>
  <c r="K131" i="56" s="1"/>
  <c r="J130" i="56"/>
  <c r="K130" i="56" s="1"/>
  <c r="J125" i="56"/>
  <c r="K125" i="56" s="1"/>
  <c r="J127" i="56"/>
  <c r="K127" i="56" s="1"/>
  <c r="J126" i="56"/>
  <c r="K126" i="56" s="1"/>
  <c r="J129" i="56"/>
  <c r="K129" i="56" s="1"/>
  <c r="J128" i="56"/>
  <c r="K128" i="56" s="1"/>
  <c r="J124" i="56"/>
  <c r="K124" i="56" s="1"/>
  <c r="G124" i="56"/>
  <c r="J123" i="56"/>
  <c r="G123" i="56" s="1"/>
  <c r="J122" i="56"/>
  <c r="K122" i="56" s="1"/>
  <c r="J121" i="56"/>
  <c r="K121" i="56" s="1"/>
  <c r="J120" i="56"/>
  <c r="K120" i="56" s="1"/>
  <c r="J119" i="56"/>
  <c r="K119" i="56" s="1"/>
  <c r="J118" i="56"/>
  <c r="K118" i="56" s="1"/>
  <c r="J117" i="56"/>
  <c r="K117" i="56" s="1"/>
  <c r="J116" i="56"/>
  <c r="K116" i="56" s="1"/>
  <c r="J115" i="56"/>
  <c r="K115" i="56" s="1"/>
  <c r="J114" i="56"/>
  <c r="K114" i="56" s="1"/>
  <c r="J113" i="56"/>
  <c r="K113" i="56" s="1"/>
  <c r="J112" i="56"/>
  <c r="K112" i="56" s="1"/>
  <c r="J111" i="56"/>
  <c r="K111" i="56" s="1"/>
  <c r="J110" i="56"/>
  <c r="K110" i="56" s="1"/>
  <c r="J109" i="56"/>
  <c r="K109" i="56" s="1"/>
  <c r="J108" i="56"/>
  <c r="K108" i="56" s="1"/>
  <c r="J107" i="56"/>
  <c r="K107" i="56" s="1"/>
  <c r="J106" i="56"/>
  <c r="K106" i="56" s="1"/>
  <c r="J105" i="56"/>
  <c r="K105" i="56" s="1"/>
  <c r="J104" i="56"/>
  <c r="K104" i="56" s="1"/>
  <c r="J97" i="56"/>
  <c r="K97" i="56" s="1"/>
  <c r="J99" i="56"/>
  <c r="K99" i="56" s="1"/>
  <c r="J100" i="56"/>
  <c r="K100" i="56" s="1"/>
  <c r="J103" i="56"/>
  <c r="K103" i="56" s="1"/>
  <c r="J102" i="56"/>
  <c r="K102" i="56" s="1"/>
  <c r="J101" i="56"/>
  <c r="K101" i="56" s="1"/>
  <c r="J98" i="56"/>
  <c r="K98" i="56" s="1"/>
  <c r="J96" i="56"/>
  <c r="K96" i="56" s="1"/>
  <c r="G96" i="56"/>
  <c r="J95" i="56"/>
  <c r="K95" i="56" s="1"/>
  <c r="J94" i="56"/>
  <c r="K94" i="56" s="1"/>
  <c r="J93" i="56"/>
  <c r="K93" i="56" s="1"/>
  <c r="J92" i="56"/>
  <c r="K92" i="56" s="1"/>
  <c r="J91" i="56"/>
  <c r="K91" i="56" s="1"/>
  <c r="J90" i="56"/>
  <c r="K90" i="56" s="1"/>
  <c r="J89" i="56"/>
  <c r="K89" i="56" s="1"/>
  <c r="J87" i="56"/>
  <c r="K87" i="56" s="1"/>
  <c r="J86" i="56"/>
  <c r="K86" i="56" s="1"/>
  <c r="J57" i="56"/>
  <c r="J85" i="56"/>
  <c r="K85" i="56" s="1"/>
  <c r="J84" i="56"/>
  <c r="K84" i="56" s="1"/>
  <c r="J83" i="56"/>
  <c r="K83" i="56" s="1"/>
  <c r="J82" i="56"/>
  <c r="K82" i="56" s="1"/>
  <c r="J81" i="56"/>
  <c r="K81" i="56" s="1"/>
  <c r="G81" i="56"/>
  <c r="J80" i="56"/>
  <c r="K80" i="56" s="1"/>
  <c r="J79" i="56"/>
  <c r="K79" i="56" s="1"/>
  <c r="J78" i="56"/>
  <c r="K78" i="56" s="1"/>
  <c r="J77" i="56"/>
  <c r="K77" i="56" s="1"/>
  <c r="J76" i="56"/>
  <c r="K76" i="56" s="1"/>
  <c r="J75" i="56"/>
  <c r="K75" i="56" s="1"/>
  <c r="J74" i="56"/>
  <c r="J73" i="56"/>
  <c r="K73" i="56" s="1"/>
  <c r="J62" i="56"/>
  <c r="K62" i="56" s="1"/>
  <c r="J72" i="56"/>
  <c r="K72" i="56" s="1"/>
  <c r="J71" i="56"/>
  <c r="J70" i="56"/>
  <c r="K70" i="56" s="1"/>
  <c r="J69" i="56"/>
  <c r="K69" i="56" s="1"/>
  <c r="J68" i="56"/>
  <c r="K68" i="56" s="1"/>
  <c r="J67" i="56"/>
  <c r="K67" i="56" s="1"/>
  <c r="J66" i="56"/>
  <c r="K66" i="56" s="1"/>
  <c r="J65" i="56"/>
  <c r="K65" i="56" s="1"/>
  <c r="J64" i="56"/>
  <c r="K64" i="56" s="1"/>
  <c r="J63" i="56"/>
  <c r="K63" i="56" s="1"/>
  <c r="J61" i="56"/>
  <c r="K61" i="56" s="1"/>
  <c r="J60" i="56"/>
  <c r="K60" i="56" s="1"/>
  <c r="J56" i="56"/>
  <c r="K56" i="56" s="1"/>
  <c r="J59" i="56"/>
  <c r="K59" i="56" s="1"/>
  <c r="J58" i="56"/>
  <c r="K58" i="56" s="1"/>
  <c r="J55" i="56"/>
  <c r="K55" i="56" s="1"/>
  <c r="J54" i="56"/>
  <c r="K54" i="56" s="1"/>
  <c r="J53" i="56"/>
  <c r="K53" i="56" s="1"/>
  <c r="J52" i="56"/>
  <c r="K52" i="56" s="1"/>
  <c r="J51" i="56"/>
  <c r="K51" i="56" s="1"/>
  <c r="J50" i="56"/>
  <c r="K50" i="56" s="1"/>
  <c r="J49" i="56"/>
  <c r="K49" i="56" s="1"/>
  <c r="J48" i="56"/>
  <c r="K48" i="56" s="1"/>
  <c r="J47" i="56"/>
  <c r="K47" i="56" s="1"/>
  <c r="J46" i="56"/>
  <c r="K46" i="56" s="1"/>
  <c r="J45" i="56"/>
  <c r="G45" i="56"/>
  <c r="J44" i="56"/>
  <c r="K44" i="56" s="1"/>
  <c r="J43" i="56"/>
  <c r="K43" i="56" s="1"/>
  <c r="J42" i="56"/>
  <c r="K42" i="56" s="1"/>
  <c r="J41" i="56"/>
  <c r="K41" i="56" s="1"/>
  <c r="J40" i="56"/>
  <c r="K40" i="56" s="1"/>
  <c r="J36" i="56"/>
  <c r="K36" i="56" s="1"/>
  <c r="J37" i="56"/>
  <c r="K37" i="56" s="1"/>
  <c r="J38" i="56"/>
  <c r="K38" i="56" s="1"/>
  <c r="J39" i="56"/>
  <c r="K39" i="56" s="1"/>
  <c r="J7" i="56"/>
  <c r="J9" i="56"/>
  <c r="K9" i="56" s="1"/>
  <c r="J11" i="56"/>
  <c r="K11" i="56" s="1"/>
  <c r="J13" i="56"/>
  <c r="K13" i="56" s="1"/>
  <c r="J15" i="56"/>
  <c r="K15" i="56" s="1"/>
  <c r="J18" i="56"/>
  <c r="K18" i="56" s="1"/>
  <c r="J20" i="56"/>
  <c r="K20" i="56" s="1"/>
  <c r="J23" i="56"/>
  <c r="K23" i="56" s="1"/>
  <c r="J25" i="56"/>
  <c r="K25" i="56" s="1"/>
  <c r="J27" i="56"/>
  <c r="J29" i="56"/>
  <c r="K29" i="56" s="1"/>
  <c r="J31" i="56"/>
  <c r="K31" i="56" s="1"/>
  <c r="J33" i="56"/>
  <c r="J35" i="56"/>
  <c r="K35" i="56" s="1"/>
  <c r="J6" i="56"/>
  <c r="J8" i="56"/>
  <c r="J10" i="56"/>
  <c r="K10" i="56" s="1"/>
  <c r="J16" i="56"/>
  <c r="G16" i="56"/>
  <c r="J19" i="56"/>
  <c r="K19" i="56" s="1"/>
  <c r="J22" i="56"/>
  <c r="K22" i="56" s="1"/>
  <c r="J24" i="56"/>
  <c r="J26" i="56"/>
  <c r="K26" i="56" s="1"/>
  <c r="J28" i="56"/>
  <c r="K28" i="56" s="1"/>
  <c r="J30" i="56"/>
  <c r="J32" i="56"/>
  <c r="K32" i="56" s="1"/>
  <c r="J34" i="56"/>
  <c r="K34" i="56" s="1"/>
  <c r="G12" i="56"/>
  <c r="K12" i="56"/>
  <c r="G14" i="56"/>
  <c r="K14" i="56"/>
  <c r="F5" i="56"/>
  <c r="C491" i="17" l="1"/>
  <c r="H463" i="17"/>
  <c r="H392" i="17"/>
  <c r="G392" i="17"/>
  <c r="G390" i="17"/>
  <c r="H390" i="17" s="1"/>
  <c r="G388" i="17"/>
  <c r="H388" i="17" s="1"/>
  <c r="G393" i="17"/>
  <c r="G391" i="17"/>
  <c r="H391" i="17" s="1"/>
  <c r="G389" i="17"/>
  <c r="H389" i="17" s="1"/>
  <c r="H393" i="17"/>
  <c r="C63" i="38"/>
  <c r="C57" i="42"/>
  <c r="C58" i="42" s="1"/>
  <c r="C59" i="42" s="1"/>
  <c r="G115" i="56"/>
  <c r="G132" i="56"/>
  <c r="G133" i="56"/>
  <c r="G107" i="56"/>
  <c r="G77" i="56"/>
  <c r="G131" i="56"/>
  <c r="G130" i="56"/>
  <c r="G94" i="56"/>
  <c r="G122" i="56"/>
  <c r="G125" i="56"/>
  <c r="G92" i="56"/>
  <c r="G93" i="56"/>
  <c r="G126" i="56"/>
  <c r="G127" i="56"/>
  <c r="G118" i="56"/>
  <c r="G120" i="56"/>
  <c r="G129" i="56"/>
  <c r="G128" i="56"/>
  <c r="G121" i="56"/>
  <c r="N12" i="56"/>
  <c r="K123" i="56"/>
  <c r="G119" i="56"/>
  <c r="G108" i="56"/>
  <c r="G97" i="56"/>
  <c r="G104" i="56"/>
  <c r="G109" i="56"/>
  <c r="G110" i="56"/>
  <c r="G111" i="56"/>
  <c r="G112" i="56"/>
  <c r="G113" i="56"/>
  <c r="G114" i="56"/>
  <c r="G116" i="56"/>
  <c r="G117" i="56"/>
  <c r="G105" i="56"/>
  <c r="G106" i="56"/>
  <c r="G98" i="56"/>
  <c r="G100" i="56"/>
  <c r="G99" i="56"/>
  <c r="G84" i="56"/>
  <c r="G85" i="56"/>
  <c r="G86" i="56"/>
  <c r="G101" i="56"/>
  <c r="G102" i="56"/>
  <c r="G103" i="56"/>
  <c r="G90" i="56"/>
  <c r="G95" i="56"/>
  <c r="G91" i="56"/>
  <c r="G83" i="56"/>
  <c r="G82" i="56"/>
  <c r="G80" i="56"/>
  <c r="G60" i="56"/>
  <c r="G76" i="56"/>
  <c r="K27" i="56"/>
  <c r="N15" i="56"/>
  <c r="K71" i="56"/>
  <c r="N13" i="56"/>
  <c r="K74" i="56"/>
  <c r="N16" i="56"/>
  <c r="K57" i="56"/>
  <c r="N14" i="56"/>
  <c r="G70" i="56"/>
  <c r="G71" i="56"/>
  <c r="G74" i="56"/>
  <c r="G73" i="56"/>
  <c r="N9" i="56"/>
  <c r="G49" i="56"/>
  <c r="G52" i="56"/>
  <c r="G55" i="56"/>
  <c r="G59" i="56"/>
  <c r="G51" i="56"/>
  <c r="G61" i="56"/>
  <c r="G13" i="56"/>
  <c r="G62" i="56"/>
  <c r="G57" i="56"/>
  <c r="G56" i="56"/>
  <c r="G50" i="56"/>
  <c r="G53" i="56"/>
  <c r="K24" i="56"/>
  <c r="N6" i="56"/>
  <c r="K33" i="56"/>
  <c r="N7" i="56"/>
  <c r="K30" i="56"/>
  <c r="N8" i="56"/>
  <c r="K45" i="56"/>
  <c r="N10" i="56"/>
  <c r="K6" i="56"/>
  <c r="K16" i="56"/>
  <c r="K8" i="56"/>
  <c r="K7" i="56"/>
  <c r="G6" i="56"/>
  <c r="G7" i="56"/>
  <c r="G18" i="56"/>
  <c r="G10" i="56"/>
  <c r="G11" i="56"/>
  <c r="G89" i="56"/>
  <c r="G87" i="56"/>
  <c r="G63" i="56"/>
  <c r="G75" i="56"/>
  <c r="G79" i="56"/>
  <c r="G78" i="56"/>
  <c r="G72" i="56"/>
  <c r="G43" i="56"/>
  <c r="G44" i="56"/>
  <c r="G47" i="56"/>
  <c r="G48" i="56"/>
  <c r="G64" i="56"/>
  <c r="G65" i="56"/>
  <c r="G69" i="56"/>
  <c r="G66" i="56"/>
  <c r="G67" i="56"/>
  <c r="G68" i="56"/>
  <c r="G58" i="56"/>
  <c r="G54" i="56"/>
  <c r="G46" i="56"/>
  <c r="G42" i="56"/>
  <c r="G41" i="56"/>
  <c r="G39" i="56"/>
  <c r="G38" i="56"/>
  <c r="G37" i="56"/>
  <c r="G36" i="56"/>
  <c r="G40" i="56"/>
  <c r="G34" i="56"/>
  <c r="G32" i="56"/>
  <c r="G30" i="56"/>
  <c r="G28" i="56"/>
  <c r="G26" i="56"/>
  <c r="G24" i="56"/>
  <c r="G22" i="56"/>
  <c r="G19" i="56"/>
  <c r="G8" i="56"/>
  <c r="G35" i="56"/>
  <c r="G33" i="56"/>
  <c r="G31" i="56"/>
  <c r="G29" i="56"/>
  <c r="G27" i="56"/>
  <c r="G25" i="56"/>
  <c r="G23" i="56"/>
  <c r="G20" i="56"/>
  <c r="G15" i="56"/>
  <c r="G9" i="56"/>
  <c r="F504" i="56"/>
  <c r="J5" i="56"/>
  <c r="N5" i="56" s="1"/>
  <c r="C518" i="17" l="1"/>
  <c r="H490" i="17"/>
  <c r="H4" i="17"/>
  <c r="G387" i="17"/>
  <c r="H387" i="17" s="1"/>
  <c r="H397" i="17" s="1"/>
  <c r="C60" i="41"/>
  <c r="C61" i="41" s="1"/>
  <c r="C60" i="42"/>
  <c r="G5" i="56"/>
  <c r="N504" i="56"/>
  <c r="J504" i="56"/>
  <c r="K504" i="56" s="1"/>
  <c r="K5" i="56"/>
  <c r="B54" i="55"/>
  <c r="B53" i="55"/>
  <c r="B52" i="55"/>
  <c r="B51" i="55"/>
  <c r="B50" i="55"/>
  <c r="B49" i="55"/>
  <c r="B48" i="55"/>
  <c r="B47" i="55"/>
  <c r="B46" i="55"/>
  <c r="B45" i="55"/>
  <c r="B44" i="55"/>
  <c r="B43" i="55"/>
  <c r="B42" i="55"/>
  <c r="B41" i="55"/>
  <c r="B40" i="55"/>
  <c r="B39" i="55"/>
  <c r="B38" i="55"/>
  <c r="B37" i="55"/>
  <c r="B36" i="55"/>
  <c r="B35" i="55"/>
  <c r="B34" i="55"/>
  <c r="B33" i="55"/>
  <c r="B32" i="55"/>
  <c r="B31" i="55"/>
  <c r="S62" i="54"/>
  <c r="R62" i="54"/>
  <c r="Q62" i="54"/>
  <c r="P62" i="54"/>
  <c r="O62" i="54"/>
  <c r="N62" i="54"/>
  <c r="M62" i="54"/>
  <c r="L62" i="54"/>
  <c r="K62" i="54"/>
  <c r="J62" i="54"/>
  <c r="I62" i="54"/>
  <c r="H62" i="54"/>
  <c r="G62" i="54"/>
  <c r="F62" i="54"/>
  <c r="E62" i="54"/>
  <c r="D62" i="54"/>
  <c r="B54" i="54"/>
  <c r="B53" i="54"/>
  <c r="B52" i="54"/>
  <c r="B51" i="54"/>
  <c r="B50" i="54"/>
  <c r="B49" i="54"/>
  <c r="B48" i="54"/>
  <c r="B47" i="54"/>
  <c r="B46" i="54"/>
  <c r="B45" i="54"/>
  <c r="B44" i="54"/>
  <c r="B43" i="54"/>
  <c r="B42" i="54"/>
  <c r="B41" i="54"/>
  <c r="B40" i="54"/>
  <c r="B39" i="54"/>
  <c r="B38" i="54"/>
  <c r="B37" i="54"/>
  <c r="B36" i="54"/>
  <c r="B35" i="54"/>
  <c r="B34" i="54"/>
  <c r="B33" i="54"/>
  <c r="B32" i="54"/>
  <c r="B31" i="54"/>
  <c r="B54" i="53"/>
  <c r="B53" i="53"/>
  <c r="B52" i="53"/>
  <c r="B51" i="53"/>
  <c r="B50" i="53"/>
  <c r="B49" i="53"/>
  <c r="B48" i="53"/>
  <c r="B47" i="53"/>
  <c r="B46" i="53"/>
  <c r="B45" i="53"/>
  <c r="B44" i="53"/>
  <c r="B43" i="53"/>
  <c r="B42" i="53"/>
  <c r="B41" i="53"/>
  <c r="B40" i="53"/>
  <c r="B39" i="53"/>
  <c r="B38" i="53"/>
  <c r="B37" i="53"/>
  <c r="B36" i="53"/>
  <c r="B35" i="53"/>
  <c r="B34" i="53"/>
  <c r="B33" i="53"/>
  <c r="B32" i="53"/>
  <c r="B31" i="53"/>
  <c r="S62" i="52"/>
  <c r="R62" i="52"/>
  <c r="Q62" i="52"/>
  <c r="P62" i="52"/>
  <c r="O62" i="52"/>
  <c r="N62" i="52"/>
  <c r="M62" i="52"/>
  <c r="L62" i="52"/>
  <c r="K62" i="52"/>
  <c r="J62" i="52"/>
  <c r="I62" i="52"/>
  <c r="H62" i="52"/>
  <c r="G62" i="52"/>
  <c r="F62" i="52"/>
  <c r="E62" i="52"/>
  <c r="D62" i="52"/>
  <c r="B54" i="52"/>
  <c r="B53" i="52"/>
  <c r="B52" i="52"/>
  <c r="B51" i="52"/>
  <c r="B50" i="52"/>
  <c r="B49" i="52"/>
  <c r="B48" i="52"/>
  <c r="B47" i="52"/>
  <c r="B46" i="52"/>
  <c r="B45" i="52"/>
  <c r="B44" i="52"/>
  <c r="B43" i="52"/>
  <c r="B42" i="52"/>
  <c r="B41" i="52"/>
  <c r="B40" i="52"/>
  <c r="B39" i="52"/>
  <c r="B38" i="52"/>
  <c r="B37" i="52"/>
  <c r="B36" i="52"/>
  <c r="B35" i="52"/>
  <c r="B34" i="52"/>
  <c r="B33" i="52"/>
  <c r="B32" i="52"/>
  <c r="B31" i="52"/>
  <c r="B54" i="47"/>
  <c r="B53" i="47"/>
  <c r="B52" i="47"/>
  <c r="B51" i="47"/>
  <c r="B50" i="47"/>
  <c r="B49" i="47"/>
  <c r="B48" i="47"/>
  <c r="B47" i="47"/>
  <c r="B46" i="47"/>
  <c r="B45" i="47"/>
  <c r="B44" i="47"/>
  <c r="B43" i="47"/>
  <c r="B42" i="47"/>
  <c r="B41" i="47"/>
  <c r="B40" i="47"/>
  <c r="B39" i="47"/>
  <c r="B38" i="47"/>
  <c r="B37" i="47"/>
  <c r="B36" i="47"/>
  <c r="B35" i="47"/>
  <c r="B34" i="47"/>
  <c r="B33" i="47"/>
  <c r="B32" i="47"/>
  <c r="B31" i="47"/>
  <c r="R15" i="22"/>
  <c r="R14" i="22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B54" i="43"/>
  <c r="B53" i="43"/>
  <c r="B52" i="43"/>
  <c r="B51" i="43"/>
  <c r="B50" i="43"/>
  <c r="B49" i="43"/>
  <c r="B48" i="43"/>
  <c r="B47" i="43"/>
  <c r="B46" i="43"/>
  <c r="B45" i="43"/>
  <c r="B44" i="43"/>
  <c r="B43" i="43"/>
  <c r="B42" i="43"/>
  <c r="B41" i="43"/>
  <c r="B40" i="43"/>
  <c r="B39" i="43"/>
  <c r="B38" i="43"/>
  <c r="B37" i="43"/>
  <c r="B36" i="43"/>
  <c r="B35" i="43"/>
  <c r="B34" i="43"/>
  <c r="B33" i="43"/>
  <c r="B32" i="43"/>
  <c r="B31" i="43"/>
  <c r="B48" i="42"/>
  <c r="B47" i="42"/>
  <c r="B46" i="42"/>
  <c r="B45" i="42"/>
  <c r="B44" i="42"/>
  <c r="B43" i="42"/>
  <c r="B42" i="42"/>
  <c r="B41" i="42"/>
  <c r="B40" i="42"/>
  <c r="B39" i="42"/>
  <c r="B38" i="42"/>
  <c r="B37" i="42"/>
  <c r="B36" i="42"/>
  <c r="B35" i="42"/>
  <c r="B34" i="42"/>
  <c r="B33" i="42"/>
  <c r="B32" i="42"/>
  <c r="B31" i="42"/>
  <c r="B47" i="41"/>
  <c r="B46" i="41"/>
  <c r="B45" i="41"/>
  <c r="B44" i="41"/>
  <c r="B43" i="41"/>
  <c r="B42" i="41"/>
  <c r="B41" i="41"/>
  <c r="B40" i="41"/>
  <c r="B39" i="41"/>
  <c r="B38" i="41"/>
  <c r="B37" i="41"/>
  <c r="B36" i="41"/>
  <c r="B35" i="41"/>
  <c r="B34" i="41"/>
  <c r="B33" i="41"/>
  <c r="B32" i="41"/>
  <c r="B31" i="41"/>
  <c r="J23" i="64"/>
  <c r="J22" i="64"/>
  <c r="J21" i="64"/>
  <c r="J20" i="64"/>
  <c r="J19" i="64"/>
  <c r="J18" i="64"/>
  <c r="J17" i="64"/>
  <c r="J16" i="64"/>
  <c r="J15" i="64"/>
  <c r="J14" i="64"/>
  <c r="J12" i="64"/>
  <c r="B54" i="40"/>
  <c r="B53" i="40"/>
  <c r="B52" i="40"/>
  <c r="B51" i="40"/>
  <c r="B50" i="40"/>
  <c r="B49" i="40"/>
  <c r="B48" i="40"/>
  <c r="B47" i="40"/>
  <c r="B46" i="40"/>
  <c r="B45" i="40"/>
  <c r="B44" i="40"/>
  <c r="B43" i="40"/>
  <c r="B42" i="40"/>
  <c r="B41" i="40"/>
  <c r="B40" i="40"/>
  <c r="B39" i="40"/>
  <c r="B38" i="40"/>
  <c r="B37" i="40"/>
  <c r="B36" i="40"/>
  <c r="B35" i="40"/>
  <c r="B34" i="40"/>
  <c r="B33" i="40"/>
  <c r="B32" i="40"/>
  <c r="B31" i="40"/>
  <c r="H12" i="65"/>
  <c r="H11" i="65"/>
  <c r="C545" i="17" l="1"/>
  <c r="H517" i="17"/>
  <c r="G15" i="17"/>
  <c r="G11" i="17"/>
  <c r="H11" i="17" s="1"/>
  <c r="G12" i="17"/>
  <c r="H12" i="17" s="1"/>
  <c r="G17" i="17"/>
  <c r="G16" i="17"/>
  <c r="H16" i="17" s="1"/>
  <c r="H15" i="17"/>
  <c r="G13" i="17"/>
  <c r="H13" i="17" s="1"/>
  <c r="G14" i="17"/>
  <c r="H14" i="17" s="1"/>
  <c r="G10" i="17"/>
  <c r="H10" i="17" s="1"/>
  <c r="G18" i="17"/>
  <c r="H18" i="17" s="1"/>
  <c r="H17" i="17"/>
  <c r="C61" i="42"/>
  <c r="H58" i="17" s="1"/>
  <c r="H31" i="17"/>
  <c r="F19" i="17"/>
  <c r="G9" i="17"/>
  <c r="H9" i="17" s="1"/>
  <c r="G5" i="65"/>
  <c r="G5" i="67"/>
  <c r="G5" i="25"/>
  <c r="R7" i="25" s="1"/>
  <c r="P7" i="25"/>
  <c r="P6" i="25"/>
  <c r="P5" i="25"/>
  <c r="C63" i="41"/>
  <c r="C63" i="42"/>
  <c r="X29" i="38"/>
  <c r="J13" i="64"/>
  <c r="J13" i="71"/>
  <c r="J13" i="69"/>
  <c r="J13" i="68"/>
  <c r="D13" i="65"/>
  <c r="F13" i="65" s="1" a="1"/>
  <c r="F13" i="65" s="1"/>
  <c r="J13" i="65"/>
  <c r="J13" i="70"/>
  <c r="J13" i="59"/>
  <c r="J13" i="66"/>
  <c r="D13" i="25"/>
  <c r="D11" i="25"/>
  <c r="D23" i="25"/>
  <c r="D19" i="25"/>
  <c r="D15" i="25"/>
  <c r="D24" i="25"/>
  <c r="D20" i="25"/>
  <c r="D16" i="25"/>
  <c r="D12" i="25"/>
  <c r="D21" i="25"/>
  <c r="D17" i="25"/>
  <c r="D22" i="25"/>
  <c r="D18" i="25"/>
  <c r="D14" i="25"/>
  <c r="J11" i="64"/>
  <c r="J11" i="65"/>
  <c r="I22" i="64"/>
  <c r="D22" i="64"/>
  <c r="I23" i="64"/>
  <c r="D23" i="64"/>
  <c r="I12" i="64"/>
  <c r="D12" i="64"/>
  <c r="I14" i="64"/>
  <c r="D14" i="64"/>
  <c r="I16" i="64"/>
  <c r="D16" i="64"/>
  <c r="I18" i="64"/>
  <c r="D18" i="64"/>
  <c r="I20" i="64"/>
  <c r="D20" i="64"/>
  <c r="D11" i="64"/>
  <c r="I11" i="64"/>
  <c r="I13" i="64"/>
  <c r="D13" i="64"/>
  <c r="I15" i="64"/>
  <c r="D15" i="64"/>
  <c r="I17" i="64"/>
  <c r="D17" i="64"/>
  <c r="I19" i="64"/>
  <c r="D19" i="64"/>
  <c r="I21" i="64"/>
  <c r="D21" i="64"/>
  <c r="H21" i="64"/>
  <c r="H23" i="64"/>
  <c r="H22" i="64"/>
  <c r="H20" i="64"/>
  <c r="H19" i="64"/>
  <c r="H17" i="64"/>
  <c r="H14" i="64"/>
  <c r="H18" i="64"/>
  <c r="H16" i="64"/>
  <c r="H15" i="64"/>
  <c r="H13" i="64"/>
  <c r="H12" i="64"/>
  <c r="H11" i="64"/>
  <c r="S14" i="22"/>
  <c r="S15" i="22"/>
  <c r="C572" i="17" l="1"/>
  <c r="H544" i="17"/>
  <c r="H19" i="17"/>
  <c r="G63" i="17"/>
  <c r="H63" i="17" s="1"/>
  <c r="G64" i="17"/>
  <c r="H64" i="17" s="1"/>
  <c r="G68" i="17"/>
  <c r="H68" i="17" s="1"/>
  <c r="G72" i="17"/>
  <c r="H71" i="17"/>
  <c r="G67" i="17"/>
  <c r="H67" i="17" s="1"/>
  <c r="G71" i="17"/>
  <c r="H72" i="17"/>
  <c r="G66" i="17"/>
  <c r="H66" i="17" s="1"/>
  <c r="G70" i="17"/>
  <c r="H69" i="17"/>
  <c r="G65" i="17"/>
  <c r="H65" i="17" s="1"/>
  <c r="G69" i="17"/>
  <c r="H70" i="17"/>
  <c r="E13" i="25"/>
  <c r="F13" i="25" s="1"/>
  <c r="E12" i="25"/>
  <c r="F12" i="25" s="1"/>
  <c r="E14" i="25"/>
  <c r="F14" i="25" s="1"/>
  <c r="E16" i="25"/>
  <c r="F16" i="25" s="1"/>
  <c r="E18" i="25"/>
  <c r="F18" i="25" s="1"/>
  <c r="E20" i="25"/>
  <c r="F20" i="25" s="1"/>
  <c r="E22" i="25"/>
  <c r="F22" i="25" s="1"/>
  <c r="E24" i="25"/>
  <c r="F24" i="25" s="1"/>
  <c r="F29" i="25"/>
  <c r="E15" i="25"/>
  <c r="F15" i="25" s="1"/>
  <c r="E17" i="25"/>
  <c r="F17" i="25" s="1"/>
  <c r="E19" i="25"/>
  <c r="F19" i="25" s="1"/>
  <c r="E21" i="25"/>
  <c r="F21" i="25" s="1"/>
  <c r="E23" i="25"/>
  <c r="F23" i="25" s="1"/>
  <c r="E25" i="25"/>
  <c r="F25" i="25" s="1"/>
  <c r="E11" i="25"/>
  <c r="F11" i="25" s="1"/>
  <c r="D36" i="65"/>
  <c r="E11" i="65"/>
  <c r="I4" i="65"/>
  <c r="D37" i="67"/>
  <c r="E12" i="67"/>
  <c r="F12" i="67" s="1"/>
  <c r="E14" i="67"/>
  <c r="F14" i="67" s="1"/>
  <c r="E16" i="67"/>
  <c r="F16" i="67" s="1"/>
  <c r="E18" i="67"/>
  <c r="F18" i="67" s="1"/>
  <c r="E20" i="67"/>
  <c r="F20" i="67" s="1"/>
  <c r="E22" i="67"/>
  <c r="F22" i="67" s="1"/>
  <c r="E24" i="67"/>
  <c r="F24" i="67" s="1"/>
  <c r="F29" i="67"/>
  <c r="I4" i="67"/>
  <c r="E11" i="67"/>
  <c r="F11" i="67" s="1"/>
  <c r="E13" i="67"/>
  <c r="F13" i="67" s="1"/>
  <c r="E15" i="67"/>
  <c r="F15" i="67" s="1"/>
  <c r="E17" i="67"/>
  <c r="F17" i="67" s="1"/>
  <c r="E19" i="67"/>
  <c r="F19" i="67" s="1"/>
  <c r="E21" i="67"/>
  <c r="F21" i="67" s="1"/>
  <c r="E23" i="67"/>
  <c r="F23" i="67" s="1"/>
  <c r="E25" i="67"/>
  <c r="F25" i="67" s="1"/>
  <c r="D37" i="25"/>
  <c r="I4" i="25"/>
  <c r="F21" i="64" a="1"/>
  <c r="F21" i="64" s="1"/>
  <c r="F17" i="64" a="1"/>
  <c r="F17" i="64" s="1"/>
  <c r="F20" i="64" a="1"/>
  <c r="F20" i="64" s="1"/>
  <c r="F16" i="64" a="1"/>
  <c r="F16" i="64" s="1"/>
  <c r="F11" i="64" a="1"/>
  <c r="F11" i="64" s="1"/>
  <c r="F19" i="64" a="1"/>
  <c r="F19" i="64" s="1"/>
  <c r="F15" i="64" a="1"/>
  <c r="F15" i="64" s="1"/>
  <c r="F13" i="64" a="1"/>
  <c r="F13" i="64" s="1"/>
  <c r="F18" i="64" a="1"/>
  <c r="F18" i="64" s="1"/>
  <c r="F14" i="64" a="1"/>
  <c r="F14" i="64" s="1"/>
  <c r="F12" i="64" a="1"/>
  <c r="F12" i="64" s="1"/>
  <c r="F23" i="64" a="1"/>
  <c r="F23" i="64" s="1"/>
  <c r="F22" i="64" a="1"/>
  <c r="F22" i="64" s="1"/>
  <c r="C63" i="40"/>
  <c r="Y29" i="38"/>
  <c r="X2" i="38"/>
  <c r="H45" i="17"/>
  <c r="C599" i="17" l="1"/>
  <c r="H571" i="17"/>
  <c r="H73" i="17"/>
  <c r="H44" i="17"/>
  <c r="H43" i="17"/>
  <c r="F11" i="65" a="1"/>
  <c r="F11" i="65" s="1"/>
  <c r="F29" i="65" s="1"/>
  <c r="F28" i="64"/>
  <c r="H42" i="17"/>
  <c r="H41" i="17"/>
  <c r="H39" i="17"/>
  <c r="X45" i="38"/>
  <c r="X38" i="38"/>
  <c r="X36" i="38"/>
  <c r="X35" i="38"/>
  <c r="X43" i="38"/>
  <c r="X34" i="38"/>
  <c r="X32" i="38"/>
  <c r="X37" i="38"/>
  <c r="X46" i="38"/>
  <c r="X44" i="38"/>
  <c r="X31" i="38"/>
  <c r="X39" i="38"/>
  <c r="X42" i="38"/>
  <c r="X40" i="38"/>
  <c r="X33" i="38"/>
  <c r="X41" i="38"/>
  <c r="Z29" i="38"/>
  <c r="Y2" i="38"/>
  <c r="H37" i="17"/>
  <c r="H40" i="17"/>
  <c r="H38" i="17"/>
  <c r="H36" i="17"/>
  <c r="L2" i="22"/>
  <c r="R4" i="22"/>
  <c r="R5" i="22"/>
  <c r="R6" i="22"/>
  <c r="R7" i="22"/>
  <c r="R8" i="22"/>
  <c r="R9" i="22"/>
  <c r="R10" i="22"/>
  <c r="R11" i="22"/>
  <c r="R12" i="22"/>
  <c r="R13" i="22"/>
  <c r="R16" i="22"/>
  <c r="R17" i="22"/>
  <c r="R18" i="22"/>
  <c r="R19" i="22"/>
  <c r="S8" i="22"/>
  <c r="C626" i="17" l="1"/>
  <c r="H598" i="17"/>
  <c r="F30" i="25"/>
  <c r="E29" i="64"/>
  <c r="Y32" i="38"/>
  <c r="Y36" i="38"/>
  <c r="Y40" i="38"/>
  <c r="Y44" i="38"/>
  <c r="Y31" i="38"/>
  <c r="Y39" i="38"/>
  <c r="Y33" i="38"/>
  <c r="Y41" i="38"/>
  <c r="Y34" i="38"/>
  <c r="Y38" i="38"/>
  <c r="Y42" i="38"/>
  <c r="Y46" i="38"/>
  <c r="Y35" i="38"/>
  <c r="Y43" i="38"/>
  <c r="Y37" i="38"/>
  <c r="Y45" i="38"/>
  <c r="AA29" i="38"/>
  <c r="Z2" i="38"/>
  <c r="C62" i="55"/>
  <c r="S19" i="22"/>
  <c r="S17" i="22"/>
  <c r="S13" i="22"/>
  <c r="S9" i="22"/>
  <c r="S6" i="22"/>
  <c r="S18" i="22"/>
  <c r="S16" i="22"/>
  <c r="S12" i="22"/>
  <c r="S10" i="22"/>
  <c r="S7" i="22"/>
  <c r="S11" i="22"/>
  <c r="H46" i="17"/>
  <c r="S5" i="22"/>
  <c r="S4" i="22"/>
  <c r="C653" i="17" l="1"/>
  <c r="H625" i="17"/>
  <c r="E31" i="25"/>
  <c r="Z31" i="38"/>
  <c r="Z35" i="38"/>
  <c r="Z39" i="38"/>
  <c r="Z43" i="38"/>
  <c r="Z32" i="38"/>
  <c r="Z40" i="38"/>
  <c r="Z34" i="38"/>
  <c r="Z42" i="38"/>
  <c r="Z33" i="38"/>
  <c r="Z37" i="38"/>
  <c r="Z41" i="38"/>
  <c r="Z45" i="38"/>
  <c r="Z36" i="38"/>
  <c r="Z44" i="38"/>
  <c r="Z38" i="38"/>
  <c r="Z46" i="38"/>
  <c r="AB29" i="38"/>
  <c r="AA2" i="38"/>
  <c r="C62" i="43"/>
  <c r="C680" i="17" l="1"/>
  <c r="H652" i="17"/>
  <c r="AA34" i="38"/>
  <c r="AA38" i="38"/>
  <c r="AA42" i="38"/>
  <c r="AA46" i="38"/>
  <c r="AA37" i="38"/>
  <c r="AA45" i="38"/>
  <c r="AA35" i="38"/>
  <c r="AA43" i="38"/>
  <c r="AA32" i="38"/>
  <c r="AA36" i="38"/>
  <c r="AA40" i="38"/>
  <c r="AA44" i="38"/>
  <c r="AA33" i="38"/>
  <c r="AA41" i="38"/>
  <c r="AA31" i="38"/>
  <c r="AA39" i="38"/>
  <c r="AC29" i="38"/>
  <c r="AB2" i="38"/>
  <c r="C62" i="53"/>
  <c r="C707" i="17" l="1"/>
  <c r="H679" i="17"/>
  <c r="AB33" i="38"/>
  <c r="AB37" i="38"/>
  <c r="AB41" i="38"/>
  <c r="AB45" i="38"/>
  <c r="AB38" i="38"/>
  <c r="AB46" i="38"/>
  <c r="AB36" i="38"/>
  <c r="AB44" i="38"/>
  <c r="AB31" i="38"/>
  <c r="AB35" i="38"/>
  <c r="AB39" i="38"/>
  <c r="AB43" i="38"/>
  <c r="AB34" i="38"/>
  <c r="AB42" i="38"/>
  <c r="AB32" i="38"/>
  <c r="AB40" i="38"/>
  <c r="AD29" i="38"/>
  <c r="AC2" i="38"/>
  <c r="C62" i="54"/>
  <c r="C62" i="47"/>
  <c r="C734" i="17" l="1"/>
  <c r="H706" i="17"/>
  <c r="AC32" i="38"/>
  <c r="AC36" i="38"/>
  <c r="AC40" i="38"/>
  <c r="AC44" i="38"/>
  <c r="AC31" i="38"/>
  <c r="AC39" i="38"/>
  <c r="AC33" i="38"/>
  <c r="AC41" i="38"/>
  <c r="AC34" i="38"/>
  <c r="AC38" i="38"/>
  <c r="AC42" i="38"/>
  <c r="AC46" i="38"/>
  <c r="AC35" i="38"/>
  <c r="AC43" i="38"/>
  <c r="AC37" i="38"/>
  <c r="AC45" i="38"/>
  <c r="AE29" i="38"/>
  <c r="AD2" i="38"/>
  <c r="C62" i="52"/>
  <c r="C761" i="17" l="1"/>
  <c r="H733" i="17"/>
  <c r="AD31" i="38"/>
  <c r="AD35" i="38"/>
  <c r="AD39" i="38"/>
  <c r="AD43" i="38"/>
  <c r="AD32" i="38"/>
  <c r="AD40" i="38"/>
  <c r="AD34" i="38"/>
  <c r="AD42" i="38"/>
  <c r="AD33" i="38"/>
  <c r="AD37" i="38"/>
  <c r="AD41" i="38"/>
  <c r="AD45" i="38"/>
  <c r="AD36" i="38"/>
  <c r="AD44" i="38"/>
  <c r="AD38" i="38"/>
  <c r="AD46" i="38"/>
  <c r="AF29" i="38"/>
  <c r="AE2" i="38"/>
  <c r="H760" i="17" l="1"/>
  <c r="C788" i="17"/>
  <c r="AE32" i="38"/>
  <c r="AE36" i="38"/>
  <c r="AE40" i="38"/>
  <c r="AE44" i="38"/>
  <c r="AE33" i="38"/>
  <c r="AE41" i="38"/>
  <c r="AE31" i="38"/>
  <c r="AE39" i="38"/>
  <c r="AE34" i="38"/>
  <c r="AE38" i="38"/>
  <c r="AE42" i="38"/>
  <c r="AE46" i="38"/>
  <c r="AE37" i="38"/>
  <c r="AE45" i="38"/>
  <c r="AE35" i="38"/>
  <c r="AE43" i="38"/>
  <c r="AG29" i="38"/>
  <c r="AF2" i="38"/>
  <c r="C815" i="17" l="1"/>
  <c r="H787" i="17"/>
  <c r="AF34" i="38"/>
  <c r="AF38" i="38"/>
  <c r="AF37" i="38"/>
  <c r="AF41" i="38"/>
  <c r="AF40" i="38"/>
  <c r="AF46" i="38"/>
  <c r="AF43" i="38"/>
  <c r="AF45" i="38"/>
  <c r="AF32" i="38"/>
  <c r="AF36" i="38"/>
  <c r="AF33" i="38"/>
  <c r="AF39" i="38"/>
  <c r="AF35" i="38"/>
  <c r="AF44" i="38"/>
  <c r="AF31" i="38"/>
  <c r="AF42" i="38"/>
  <c r="AH29" i="38"/>
  <c r="AG2" i="38"/>
  <c r="C842" i="17" l="1"/>
  <c r="H841" i="17" s="1"/>
  <c r="H814" i="17"/>
  <c r="AG31" i="38"/>
  <c r="AG35" i="38"/>
  <c r="AG34" i="38"/>
  <c r="AG40" i="38"/>
  <c r="AG36" i="38"/>
  <c r="AG43" i="38"/>
  <c r="AG32" i="38"/>
  <c r="AG44" i="38"/>
  <c r="AG33" i="38"/>
  <c r="AG37" i="38"/>
  <c r="AG38" i="38"/>
  <c r="AG42" i="38"/>
  <c r="AG41" i="38"/>
  <c r="AG45" i="38"/>
  <c r="AG39" i="38"/>
  <c r="AG46" i="38"/>
  <c r="AI29" i="38"/>
  <c r="AH2" i="38"/>
  <c r="AH32" i="38" l="1"/>
  <c r="AH36" i="38"/>
  <c r="AH31" i="38"/>
  <c r="AH39" i="38"/>
  <c r="AH37" i="38"/>
  <c r="AH44" i="38"/>
  <c r="AH40" i="38"/>
  <c r="AH33" i="38"/>
  <c r="AH34" i="38"/>
  <c r="AH38" i="38"/>
  <c r="AH35" i="38"/>
  <c r="AH41" i="38"/>
  <c r="AH42" i="38"/>
  <c r="AH46" i="38"/>
  <c r="AH45" i="38"/>
  <c r="AH43" i="38"/>
  <c r="AI2" i="38"/>
  <c r="AJ29" i="38"/>
  <c r="AJ2" i="38" l="1"/>
  <c r="AK29" i="38"/>
  <c r="AI33" i="38"/>
  <c r="AI37" i="38"/>
  <c r="AI36" i="38"/>
  <c r="AI38" i="38"/>
  <c r="AI43" i="38"/>
  <c r="AI34" i="38"/>
  <c r="AI42" i="38"/>
  <c r="AI44" i="38"/>
  <c r="AI31" i="38"/>
  <c r="AI35" i="38"/>
  <c r="AI32" i="38"/>
  <c r="AI40" i="38"/>
  <c r="AI39" i="38"/>
  <c r="AI45" i="38"/>
  <c r="AI41" i="38"/>
  <c r="AI46" i="38"/>
  <c r="AL29" i="38" l="1"/>
  <c r="AK2" i="38"/>
  <c r="AJ32" i="38"/>
  <c r="AJ36" i="38"/>
  <c r="AJ33" i="38"/>
  <c r="AJ39" i="38"/>
  <c r="AJ31" i="38"/>
  <c r="AJ42" i="38"/>
  <c r="AJ46" i="38"/>
  <c r="AJ35" i="38"/>
  <c r="AJ34" i="38"/>
  <c r="AJ38" i="38"/>
  <c r="AJ37" i="38"/>
  <c r="AJ41" i="38"/>
  <c r="AJ40" i="38"/>
  <c r="AJ44" i="38"/>
  <c r="AJ43" i="38"/>
  <c r="AJ45" i="38"/>
  <c r="AL2" i="38" l="1"/>
  <c r="AM29" i="38"/>
  <c r="AK33" i="38"/>
  <c r="AK37" i="38"/>
  <c r="AK38" i="38"/>
  <c r="AK32" i="38"/>
  <c r="AK43" i="38"/>
  <c r="AK36" i="38"/>
  <c r="AK39" i="38"/>
  <c r="AK46" i="38"/>
  <c r="AK31" i="38"/>
  <c r="AK35" i="38"/>
  <c r="AK34" i="38"/>
  <c r="AK40" i="38"/>
  <c r="AK41" i="38"/>
  <c r="AK45" i="38"/>
  <c r="AK44" i="38"/>
  <c r="AK42" i="38"/>
  <c r="AN29" i="38" l="1"/>
  <c r="AM2" i="38"/>
  <c r="AL32" i="38"/>
  <c r="AL36" i="38"/>
  <c r="AL31" i="38"/>
  <c r="AL39" i="38"/>
  <c r="AL33" i="38"/>
  <c r="AL44" i="38"/>
  <c r="AL45" i="38"/>
  <c r="AL40" i="38"/>
  <c r="AL34" i="38"/>
  <c r="AL38" i="38"/>
  <c r="AL35" i="38"/>
  <c r="AL41" i="38"/>
  <c r="AL42" i="38"/>
  <c r="AL46" i="38"/>
  <c r="AL37" i="38"/>
  <c r="AL43" i="38"/>
  <c r="AO29" i="38" l="1"/>
  <c r="AN2" i="38"/>
  <c r="AM31" i="38"/>
  <c r="AM35" i="38"/>
  <c r="AM32" i="38"/>
  <c r="AM40" i="38"/>
  <c r="AM39" i="38"/>
  <c r="AM45" i="38"/>
  <c r="AM42" i="38"/>
  <c r="AM41" i="38"/>
  <c r="AM33" i="38"/>
  <c r="AM37" i="38"/>
  <c r="AM36" i="38"/>
  <c r="AM34" i="38"/>
  <c r="AM43" i="38"/>
  <c r="AM38" i="38"/>
  <c r="AM46" i="38"/>
  <c r="AM44" i="38"/>
  <c r="AP29" i="38" l="1"/>
  <c r="AO2" i="38"/>
  <c r="AN32" i="38"/>
  <c r="AN36" i="38"/>
  <c r="AN33" i="38"/>
  <c r="AN39" i="38"/>
  <c r="AN35" i="38"/>
  <c r="AN42" i="38"/>
  <c r="AN46" i="38"/>
  <c r="AN43" i="38"/>
  <c r="AN34" i="38"/>
  <c r="AN38" i="38"/>
  <c r="AN37" i="38"/>
  <c r="AN41" i="38"/>
  <c r="AN40" i="38"/>
  <c r="AN44" i="38"/>
  <c r="AN31" i="38"/>
  <c r="AN45" i="38"/>
  <c r="AO31" i="38" l="1"/>
  <c r="AO35" i="38"/>
  <c r="AO34" i="38"/>
  <c r="AO40" i="38"/>
  <c r="AO41" i="38"/>
  <c r="AO45" i="38"/>
  <c r="AO44" i="38"/>
  <c r="AO42" i="38"/>
  <c r="AO33" i="38"/>
  <c r="AO37" i="38"/>
  <c r="AO38" i="38"/>
  <c r="AO36" i="38"/>
  <c r="AO43" i="38"/>
  <c r="AO39" i="38"/>
  <c r="AO32" i="38"/>
  <c r="AO46" i="38"/>
  <c r="AQ29" i="38"/>
  <c r="AP2" i="38"/>
  <c r="AP32" i="38" l="1"/>
  <c r="AP36" i="38"/>
  <c r="AP35" i="38"/>
  <c r="AP41" i="38"/>
  <c r="AP38" i="38"/>
  <c r="AP44" i="38"/>
  <c r="AP33" i="38"/>
  <c r="AP45" i="38"/>
  <c r="AP34" i="38"/>
  <c r="AP31" i="38"/>
  <c r="AP39" i="38"/>
  <c r="AP37" i="38"/>
  <c r="AP42" i="38"/>
  <c r="AP46" i="38"/>
  <c r="AP40" i="38"/>
  <c r="AP43" i="38"/>
  <c r="AR29" i="38"/>
  <c r="AQ2" i="38"/>
  <c r="AQ33" i="38" l="1"/>
  <c r="AQ37" i="38"/>
  <c r="AQ36" i="38"/>
  <c r="AQ40" i="38"/>
  <c r="AQ43" i="38"/>
  <c r="AQ41" i="38"/>
  <c r="AQ46" i="38"/>
  <c r="AQ44" i="38"/>
  <c r="AQ31" i="38"/>
  <c r="AQ35" i="38"/>
  <c r="AQ32" i="38"/>
  <c r="AQ38" i="38"/>
  <c r="AQ39" i="38"/>
  <c r="AQ45" i="38"/>
  <c r="AQ42" i="38"/>
  <c r="AQ34" i="38"/>
  <c r="AR2" i="38"/>
  <c r="AS29" i="38"/>
  <c r="AT29" i="38" l="1"/>
  <c r="AS2" i="38"/>
  <c r="AR32" i="38"/>
  <c r="AR36" i="38"/>
  <c r="AR37" i="38"/>
  <c r="AR41" i="38"/>
  <c r="AR40" i="38"/>
  <c r="AR44" i="38"/>
  <c r="AR35" i="38"/>
  <c r="AR38" i="38"/>
  <c r="AR34" i="38"/>
  <c r="AR33" i="38"/>
  <c r="AR39" i="38"/>
  <c r="AR31" i="38"/>
  <c r="AR42" i="38"/>
  <c r="AR46" i="38"/>
  <c r="AR43" i="38"/>
  <c r="AR45" i="38"/>
  <c r="AS31" i="38" l="1"/>
  <c r="AS35" i="38"/>
  <c r="AS34" i="38"/>
  <c r="AS40" i="38"/>
  <c r="AS41" i="38"/>
  <c r="AS45" i="38"/>
  <c r="AS36" i="38"/>
  <c r="AS42" i="38"/>
  <c r="AS33" i="38"/>
  <c r="AS37" i="38"/>
  <c r="AS38" i="38"/>
  <c r="AS32" i="38"/>
  <c r="AS43" i="38"/>
  <c r="AS44" i="38"/>
  <c r="AS39" i="38"/>
  <c r="AS46" i="38"/>
  <c r="AU29" i="38"/>
  <c r="AT2" i="38"/>
  <c r="AT32" i="38" l="1"/>
  <c r="AT36" i="38"/>
  <c r="AT35" i="38"/>
  <c r="AT41" i="38"/>
  <c r="AT38" i="38"/>
  <c r="AT44" i="38"/>
  <c r="AT37" i="38"/>
  <c r="AT40" i="38"/>
  <c r="AT34" i="38"/>
  <c r="AT31" i="38"/>
  <c r="AT39" i="38"/>
  <c r="AT33" i="38"/>
  <c r="AT42" i="38"/>
  <c r="AT46" i="38"/>
  <c r="AT45" i="38"/>
  <c r="AT43" i="38"/>
  <c r="AV29" i="38"/>
  <c r="AU2" i="38"/>
  <c r="AU31" i="38" l="1"/>
  <c r="AU35" i="38"/>
  <c r="AU32" i="38"/>
  <c r="AU38" i="38"/>
  <c r="AU34" i="38"/>
  <c r="AU43" i="38"/>
  <c r="AU42" i="38"/>
  <c r="AU41" i="38"/>
  <c r="AU33" i="38"/>
  <c r="AU37" i="38"/>
  <c r="AU36" i="38"/>
  <c r="AU40" i="38"/>
  <c r="AU39" i="38"/>
  <c r="AU45" i="38"/>
  <c r="AU46" i="38"/>
  <c r="AU44" i="38"/>
  <c r="AW29" i="38"/>
  <c r="AV2" i="38"/>
  <c r="AV32" i="38" l="1"/>
  <c r="AV36" i="38"/>
  <c r="AV37" i="38"/>
  <c r="AV41" i="38"/>
  <c r="AV40" i="38"/>
  <c r="AV44" i="38"/>
  <c r="AV31" i="38"/>
  <c r="AV43" i="38"/>
  <c r="AV34" i="38"/>
  <c r="AV33" i="38"/>
  <c r="AV39" i="38"/>
  <c r="AV35" i="38"/>
  <c r="AV42" i="38"/>
  <c r="AV46" i="38"/>
  <c r="AV38" i="38"/>
  <c r="AV45" i="38"/>
  <c r="AX29" i="38"/>
  <c r="AW2" i="38"/>
  <c r="AW31" i="38" l="1"/>
  <c r="AW35" i="38"/>
  <c r="AW34" i="38"/>
  <c r="AW40" i="38"/>
  <c r="AW41" i="38"/>
  <c r="AW45" i="38"/>
  <c r="AW39" i="38"/>
  <c r="AW42" i="38"/>
  <c r="AW33" i="38"/>
  <c r="AW37" i="38"/>
  <c r="AW38" i="38"/>
  <c r="AW36" i="38"/>
  <c r="AW43" i="38"/>
  <c r="AW32" i="38"/>
  <c r="AW44" i="38"/>
  <c r="AW46" i="38"/>
  <c r="AY29" i="38"/>
  <c r="AX2" i="38"/>
  <c r="AX32" i="38" l="1"/>
  <c r="AX36" i="38"/>
  <c r="AX35" i="38"/>
  <c r="AX41" i="38"/>
  <c r="AX38" i="38"/>
  <c r="AX44" i="38"/>
  <c r="AX40" i="38"/>
  <c r="AX33" i="38"/>
  <c r="AX34" i="38"/>
  <c r="AX31" i="38"/>
  <c r="AX39" i="38"/>
  <c r="AX37" i="38"/>
  <c r="AX42" i="38"/>
  <c r="AX46" i="38"/>
  <c r="AX45" i="38"/>
  <c r="AX43" i="38"/>
  <c r="AZ29" i="38"/>
  <c r="AY2" i="38"/>
  <c r="AY31" i="38" l="1"/>
  <c r="AY35" i="38"/>
  <c r="AY32" i="38"/>
  <c r="AY38" i="38"/>
  <c r="AY39" i="38"/>
  <c r="AY45" i="38"/>
  <c r="AY41" i="38"/>
  <c r="AY46" i="38"/>
  <c r="AY33" i="38"/>
  <c r="AY37" i="38"/>
  <c r="AY36" i="38"/>
  <c r="AY40" i="38"/>
  <c r="AY43" i="38"/>
  <c r="AY34" i="38"/>
  <c r="AY42" i="38"/>
  <c r="AY44" i="38"/>
  <c r="BA29" i="38"/>
  <c r="AZ2" i="38"/>
  <c r="AZ32" i="38" l="1"/>
  <c r="AZ36" i="38"/>
  <c r="AZ37" i="38"/>
  <c r="AZ41" i="38"/>
  <c r="AZ40" i="38"/>
  <c r="AZ44" i="38"/>
  <c r="AZ43" i="38"/>
  <c r="AZ38" i="38"/>
  <c r="AZ34" i="38"/>
  <c r="AZ33" i="38"/>
  <c r="AZ39" i="38"/>
  <c r="AZ31" i="38"/>
  <c r="AZ42" i="38"/>
  <c r="AZ46" i="38"/>
  <c r="AZ35" i="38"/>
  <c r="AZ45" i="38"/>
  <c r="BB29" i="38"/>
  <c r="BB2" i="38" s="1"/>
  <c r="BA2" i="38"/>
  <c r="BA31" i="38" l="1"/>
  <c r="BA35" i="38"/>
  <c r="BA34" i="38"/>
  <c r="BA40" i="38"/>
  <c r="BA41" i="38"/>
  <c r="BA45" i="38"/>
  <c r="BA44" i="38"/>
  <c r="BA42" i="38"/>
  <c r="BA33" i="38"/>
  <c r="BA37" i="38"/>
  <c r="BA38" i="38"/>
  <c r="BA32" i="38"/>
  <c r="BA43" i="38"/>
  <c r="BA36" i="38"/>
  <c r="BA39" i="38"/>
  <c r="BA46" i="38"/>
  <c r="BB32" i="38"/>
  <c r="BB36" i="38"/>
  <c r="BC36" i="38" s="1"/>
  <c r="BB35" i="38"/>
  <c r="BB41" i="38"/>
  <c r="BB38" i="38"/>
  <c r="BB44" i="38"/>
  <c r="BB45" i="38"/>
  <c r="BB40" i="38"/>
  <c r="BB34" i="38"/>
  <c r="BB31" i="38"/>
  <c r="BB39" i="38"/>
  <c r="BB33" i="38"/>
  <c r="BB42" i="38"/>
  <c r="BB46" i="38"/>
  <c r="BC46" i="38" s="1"/>
  <c r="BB37" i="38"/>
  <c r="BB43" i="38"/>
  <c r="BC34" i="38" l="1"/>
  <c r="BC39" i="38"/>
  <c r="BC40" i="38"/>
  <c r="BC38" i="38"/>
  <c r="BC43" i="38"/>
  <c r="BC33" i="38"/>
  <c r="BC31" i="38"/>
  <c r="BC44" i="38"/>
  <c r="BC41" i="38"/>
  <c r="BC37" i="38"/>
  <c r="BC42" i="38"/>
  <c r="BC45" i="38"/>
  <c r="BC35" i="38"/>
  <c r="BC32" i="38"/>
  <c r="D29" i="67"/>
  <c r="D28" i="67"/>
  <c r="F28" i="67" s="1"/>
  <c r="D26" i="67"/>
  <c r="F26" i="67" s="1"/>
  <c r="D27" i="67"/>
  <c r="F27" i="67" s="1"/>
  <c r="F30" i="67" l="1"/>
  <c r="E31" i="6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<sst xmlns="http://schemas.openxmlformats.org/spreadsheetml/2006/main" count="2456" uniqueCount="348">
  <si>
    <t>ថ្ងៃ (ថ្ងៃទី)</t>
  </si>
  <si>
    <t>មុខម្ហូប</t>
  </si>
  <si>
    <t>ព្រះរាជាណាចក្រកម្ពុជា</t>
  </si>
  <si>
    <t>តារាងមុខម្ហូបប្រចាំសប្ដាហ៍ និង តារាងតម្រូវការបន្លែ ត្រី សាច់ ស៊ុត</t>
  </si>
  <si>
    <t>សាលាបឋមសិក្សា</t>
  </si>
  <si>
    <t>ស្លែងស្ពាន</t>
  </si>
  <si>
    <t>ចំការចេក</t>
  </si>
  <si>
    <t>សម្រាប់ខែ</t>
  </si>
  <si>
    <t>ស៊ុតទា</t>
  </si>
  <si>
    <t>សណ្ដែកគួរ</t>
  </si>
  <si>
    <t>បាយឆាពងទា</t>
  </si>
  <si>
    <t>ស្ងោរស្ពៃសាច់ជ្រូក</t>
  </si>
  <si>
    <t>សាច់ជ្រូក ៣ជាន់</t>
  </si>
  <si>
    <t>ត្រីអណ្ដែង</t>
  </si>
  <si>
    <t>ស្លឹកបាស</t>
  </si>
  <si>
    <t>ស្លឹកម្រុំ</t>
  </si>
  <si>
    <t>ផ្លែល្ពៅ</t>
  </si>
  <si>
    <t>ផ្លែល្ហុងខ្ចី</t>
  </si>
  <si>
    <t>ត្រីផ្ទក់</t>
  </si>
  <si>
    <t>ត្រកួន</t>
  </si>
  <si>
    <t>ចន្ទ</t>
  </si>
  <si>
    <t>អង្គារ</t>
  </si>
  <si>
    <t>ពុធ</t>
  </si>
  <si>
    <t>ព្រហស្បតិ៍</t>
  </si>
  <si>
    <t>សុក្រ</t>
  </si>
  <si>
    <t>សៅរ៍</t>
  </si>
  <si>
    <t>ល.រ</t>
  </si>
  <si>
    <t>ឈ្មោះសាលា</t>
  </si>
  <si>
    <t>បឋមសិក្សា</t>
  </si>
  <si>
    <t>ធ្លកត្រាំកង់</t>
  </si>
  <si>
    <t>ច្រនៀង</t>
  </si>
  <si>
    <t>ភ្នំដី</t>
  </si>
  <si>
    <t>ភ្នំស្រីស្នំ</t>
  </si>
  <si>
    <t>ដង្កោរ</t>
  </si>
  <si>
    <t>សាលា</t>
  </si>
  <si>
    <t>រមៀត</t>
  </si>
  <si>
    <t>ដូនសុខ</t>
  </si>
  <si>
    <t>ចារ</t>
  </si>
  <si>
    <t>ថ្ងៃ</t>
  </si>
  <si>
    <t>ថ្ងៃខែឆ្នាំ</t>
  </si>
  <si>
    <t>សរុប</t>
  </si>
  <si>
    <t>ចំណាំ</t>
  </si>
  <si>
    <t>សណ្ដែកដីលីង</t>
  </si>
  <si>
    <t>សម្លម្ជូរយួន</t>
  </si>
  <si>
    <t>ផ្លែត្រឡាច</t>
  </si>
  <si>
    <t>ប៉េងប៉ោះ</t>
  </si>
  <si>
    <t>លេន រន្ចា</t>
  </si>
  <si>
    <t>លរ</t>
  </si>
  <si>
    <t>បរិយាយមុខទំនិញ</t>
  </si>
  <si>
    <t>បរិមាណ</t>
  </si>
  <si>
    <t>តម្លៃឯកតា</t>
  </si>
  <si>
    <t>តម្លៃសរុប</t>
  </si>
  <si>
    <t>សម្គាល់៖</t>
  </si>
  <si>
    <t>តម្លៃគោល</t>
  </si>
  <si>
    <t>ឈ្មោះទំនិញ</t>
  </si>
  <si>
    <t>ឯកត្តាស្បៀង</t>
  </si>
  <si>
    <t>អង្ករចម្រុះ</t>
  </si>
  <si>
    <t>1គីឡូ</t>
  </si>
  <si>
    <t>ប្រេងឆា</t>
  </si>
  <si>
    <t>អំបិលអ៊ីយូត</t>
  </si>
  <si>
    <t>សាច់ជ្រូក៣ជាន់</t>
  </si>
  <si>
    <t>ត្រីប្រា</t>
  </si>
  <si>
    <t>ស្ពៃក្រញាញ់</t>
  </si>
  <si>
    <t>ស្ពៃជើងទា</t>
  </si>
  <si>
    <t>ស្ពៃចង្កឹះ</t>
  </si>
  <si>
    <t>ស្ពៃខ្មៅ ឬ ខៀវ</t>
  </si>
  <si>
    <t>ផ្ទីដូង</t>
  </si>
  <si>
    <t>ត្រួយល្ពៅ</t>
  </si>
  <si>
    <t>ស្លឹកងប់</t>
  </si>
  <si>
    <t>ផ្លែឃ្លោក</t>
  </si>
  <si>
    <t>ត្រប់វែង</t>
  </si>
  <si>
    <t>ត្រប់ស្រួយ</t>
  </si>
  <si>
    <t>ននោងមូល</t>
  </si>
  <si>
    <t>ននោងជ្រុង</t>
  </si>
  <si>
    <t>ត្រយូងចេក</t>
  </si>
  <si>
    <t>ការ៉ុត</t>
  </si>
  <si>
    <t>ផ្កាខាត់ណា</t>
  </si>
  <si>
    <t>ដើមខាត់ណា</t>
  </si>
  <si>
    <t>ដំឡូងព៌ណលឿង</t>
  </si>
  <si>
    <t>ជាតិ សាសនា​ ព្រះមហាក្សត្រ</t>
  </si>
  <si>
    <t>សណ្តែកដីលីង</t>
  </si>
  <si>
    <t>មុខទំនិញ</t>
  </si>
  <si>
    <t>ផ្លែប៉េងប៉ោះ</t>
  </si>
  <si>
    <t>តម្លៃរាយ</t>
  </si>
  <si>
    <t>ដើមខ្ទឹម</t>
  </si>
  <si>
    <t>រំដេញ</t>
  </si>
  <si>
    <t>1</t>
  </si>
  <si>
    <t>គ្រឿង</t>
  </si>
  <si>
    <t>ចំនួនថ្ងៃហូប</t>
  </si>
  <si>
    <t>សរុប១ខែ</t>
  </si>
  <si>
    <t>សរុប ១ខែ</t>
  </si>
  <si>
    <t>ចំនួន ថ្ងៃហូប</t>
  </si>
  <si>
    <t>ចំនួនថ្ងៃ​ ហូប</t>
  </si>
  <si>
    <t>សរុប ១ ខែ</t>
  </si>
  <si>
    <t>ចំនួន​​ថ្ងៃ​ហូប</t>
  </si>
  <si>
    <t>សរុប១ ខែ</t>
  </si>
  <si>
    <t>ចំនួន​ថ្ងៃហូប</t>
  </si>
  <si>
    <t>សរុប​១ខែ</t>
  </si>
  <si>
    <t>ច្បាប់ដើមសម្រាប់សាលា</t>
  </si>
  <si>
    <t xml:space="preserve">តម្លៃសរុប </t>
  </si>
  <si>
    <t>ជាតិ សាសនា ព្រះមហក្សត្រ</t>
  </si>
  <si>
    <t>ឈ្មោះអ្នកផ្គត់ផ្គង់</t>
  </si>
  <si>
    <t>អាស័យដ្ឋាន</t>
  </si>
  <si>
    <t>លេខទូរស័ព្ទ</t>
  </si>
  <si>
    <t>088 48 02 199</t>
  </si>
  <si>
    <t>ភូមិភ្នំដី ឃុំស្លែងស្ពាន</t>
  </si>
  <si>
    <t>លេខយោងក្នុងបង្កាន់ដៃទទួលទំនិញ</t>
  </si>
  <si>
    <t>បរិមាណ (គ.ក)</t>
  </si>
  <si>
    <t>ទំនិញទទួលបាន</t>
  </si>
  <si>
    <r>
      <t xml:space="preserve">សរុបចំណាយ(គូស </t>
    </r>
    <r>
      <rPr>
        <b/>
        <sz val="10"/>
        <color theme="1"/>
        <rFont val="Wingdings"/>
        <charset val="2"/>
      </rPr>
      <t>¨</t>
    </r>
    <r>
      <rPr>
        <b/>
        <sz val="10"/>
        <color theme="1"/>
        <rFont val="Khmer OS Siemreap"/>
      </rPr>
      <t xml:space="preserve"> ខាងក្រោមនេះ)</t>
    </r>
  </si>
  <si>
    <t>សំណើរសុំទូទាត់ប្រចាំខែ</t>
  </si>
  <si>
    <t>*ថវិការសរុបត្រូវទូទាត់ស្នើសុំត្រូវបង្គត់៖ បង្គត់ស្មើ ០ បើខ្ទង់ដប់តិចជាង ៥០ រៀល បង្គត់ឡើងមួយ បើខ្ទង់ដប់ច្រើនស្មើ ឬច្រើនជាង ៥០ រៀល ។</t>
  </si>
  <si>
    <t>សរុបទឹកប្រាក់</t>
  </si>
  <si>
    <t>ថវិកាសរុបស្នើរសុំទូទាត់ (បង្គត់លេខ) *</t>
  </si>
  <si>
    <t>អ្នកផ្គត់ផ្គង់</t>
  </si>
  <si>
    <t>...............................</t>
  </si>
  <si>
    <t>សរុបប្រចាំថ្ងៃ</t>
  </si>
  <si>
    <t>19</t>
  </si>
  <si>
    <t>ខ្ជាយ</t>
  </si>
  <si>
    <t>ចំនួនបញ្ជាទិញប្រចាំថ្ងៃ និងមុខទំនិញ (គ.ក)</t>
  </si>
  <si>
    <t>តម្លៃកសិករ</t>
  </si>
  <si>
    <t>ស្លឹកក្រូច</t>
  </si>
  <si>
    <t>ជីនាងវង</t>
  </si>
  <si>
    <t>ជីម្រះព្រៅ</t>
  </si>
  <si>
    <t>លេខវិក័យប័ត្រ</t>
  </si>
  <si>
    <t>យោងលេខវិក័យប័ត្រចុងខែមុន</t>
  </si>
  <si>
    <t>ថ្ងៃដែលបានទិញដាក់</t>
  </si>
  <si>
    <t>ថ្ងៃទី ខែ ឆ្នាំ ត្រូវញាំ</t>
  </si>
  <si>
    <t>3.2</t>
  </si>
  <si>
    <t>ច.ស</t>
  </si>
  <si>
    <t>បញ្ជីមុខទំនិញត្រូវទិញប្រចាំថ្ងៃ</t>
  </si>
  <si>
    <t xml:space="preserve">ថ្ងៃ ខែ ឆ្នាំ ដែលបានទិញ </t>
  </si>
  <si>
    <t>ឈ្មោះកសិករ</t>
  </si>
  <si>
    <t>ថ្ងៃខែទូរទាត់</t>
  </si>
  <si>
    <t>ប្រាក់បានទូរទាត់</t>
  </si>
  <si>
    <t>ប្រាក់នៅសល់</t>
  </si>
  <si>
    <t>សម្គាល់</t>
  </si>
  <si>
    <t>2</t>
  </si>
  <si>
    <t>1.8</t>
  </si>
  <si>
    <t>2.2</t>
  </si>
  <si>
    <t>45</t>
  </si>
  <si>
    <t>2.8</t>
  </si>
  <si>
    <t>3.8</t>
  </si>
  <si>
    <t>8.1</t>
  </si>
  <si>
    <t>1.4</t>
  </si>
  <si>
    <t>2.4</t>
  </si>
  <si>
    <t>18</t>
  </si>
  <si>
    <t>1.5</t>
  </si>
  <si>
    <t>អាទិត្យ</t>
  </si>
  <si>
    <t>3</t>
  </si>
  <si>
    <t>7</t>
  </si>
  <si>
    <t>38</t>
  </si>
  <si>
    <t>3.6</t>
  </si>
  <si>
    <t>3.4</t>
  </si>
  <si>
    <t>0.6</t>
  </si>
  <si>
    <t>3.3</t>
  </si>
  <si>
    <t>6.1</t>
  </si>
  <si>
    <t>3.5</t>
  </si>
  <si>
    <t>0.3</t>
  </si>
  <si>
    <t>5.2</t>
  </si>
  <si>
    <t>35</t>
  </si>
  <si>
    <t>6.4</t>
  </si>
  <si>
    <t>1.7</t>
  </si>
  <si>
    <t>1.6</t>
  </si>
  <si>
    <t>1.2</t>
  </si>
  <si>
    <t>0.9</t>
  </si>
  <si>
    <t>1.1</t>
  </si>
  <si>
    <t>0.8</t>
  </si>
  <si>
    <t>មីនា</t>
  </si>
  <si>
    <t>សម្លកកូរ</t>
  </si>
  <si>
    <t>សម្លម្ជូរគ្រឿង</t>
  </si>
  <si>
    <t>ឆាល្ពៅពងទា</t>
  </si>
  <si>
    <t>ឈ្មោះ</t>
  </si>
  <si>
    <t>យោងខែមុន</t>
  </si>
  <si>
    <t>សរុបបំណុល</t>
  </si>
  <si>
    <t>សរុបជំពាក់</t>
  </si>
  <si>
    <t>ថ្ងៃដាក់</t>
  </si>
  <si>
    <t>ថ្ងៃស៊ី</t>
  </si>
  <si>
    <t>5.5</t>
  </si>
  <si>
    <t>បញ្ចប់ខែ៣</t>
  </si>
  <si>
    <t>ចាប់ផ្ដើមខែបួន</t>
  </si>
  <si>
    <t>៣</t>
  </si>
  <si>
    <t>6.5</t>
  </si>
  <si>
    <t>0.1</t>
  </si>
  <si>
    <t>លំហាត់អនុវត្តសម្រាប់ការវាយតម្លៃលើសំណើរស្នើសុំពិគ្រោះតម្លៃតាមបែបសាមញ្ញ</t>
  </si>
  <si>
    <t>I. តម្លៃក្នុងសំណើរស្នើសុំពិគ្រោះតម្លៃតាមបែបសាមញ្ញ</t>
  </si>
  <si>
    <t>ឈ្មោះអ្នកសំណើរស្នើសុំពិគ្រោះ
តម្លៃតាមបែបសាមញ្ញ</t>
  </si>
  <si>
    <t>វិច្ឆិកា - មេសា</t>
  </si>
  <si>
    <t>ឧសភា - តុលា</t>
  </si>
  <si>
    <t>តម្លៃ
មធ្យម</t>
  </si>
  <si>
    <t>ទាបជាង
១០%</t>
  </si>
  <si>
    <t>ខ្ពស់ជាង១០%</t>
  </si>
  <si>
    <t>1គ្រាប់</t>
  </si>
  <si>
    <t>ត្រីអណ្តែង</t>
  </si>
  <si>
    <t>ស្ពៃខ្មៅ</t>
  </si>
  <si>
    <t>ល្ហុងខ្ចី</t>
  </si>
  <si>
    <t>សណ្តែកគួរ</t>
  </si>
  <si>
    <t>ដំឡូងពណលឿង</t>
  </si>
  <si>
    <t>សាច់គោ (សាច់យាវ)</t>
  </si>
  <si>
    <t>ត្រីពោធិ៍</t>
  </si>
  <si>
    <t>ត្រីខ្យា</t>
  </si>
  <si>
    <t>ត្រីសណ្ដាយ</t>
  </si>
  <si>
    <t>សាច់មាន់</t>
  </si>
  <si>
    <t>ឆ្អឹងជំនីជ្រូក</t>
  </si>
  <si>
    <t>ឆ្អឹងជ្រូកស៊ុប</t>
  </si>
  <si>
    <t>ជើងជ្រូក</t>
  </si>
  <si>
    <t>ព្រលឹត</t>
  </si>
  <si>
    <t>ត្រួយស្អំ</t>
  </si>
  <si>
    <t>ត្រួយននោង</t>
  </si>
  <si>
    <t>ត្រួយ ឬផ្កាអង្គារដី</t>
  </si>
  <si>
    <t>ផ្សិតអំបោះ</t>
  </si>
  <si>
    <t>ស្ពៃក្ដោប</t>
  </si>
  <si>
    <t>ស្ពៃបូកគោ</t>
  </si>
  <si>
    <t>សណ្ដែកបណ្ដុះ</t>
  </si>
  <si>
    <t>ក្ដិបឪឡឹក</t>
  </si>
  <si>
    <t>ពោតបារាំង</t>
  </si>
  <si>
    <t>ស្នៀតពោត</t>
  </si>
  <si>
    <t>ផ្លែពោត</t>
  </si>
  <si>
    <t>ផ្លែត្នោតខ្ចី</t>
  </si>
  <si>
    <t>ផ្លែម្នាស់ទុំ</t>
  </si>
  <si>
    <t>ផ្លែត្រសក់</t>
  </si>
  <si>
    <t>មើមត្រាវ</t>
  </si>
  <si>
    <t>មើមឆៃថាវ</t>
  </si>
  <si>
    <t>ទំពាំង</t>
  </si>
  <si>
    <t>ស្មឿន សុភាព</t>
  </si>
  <si>
    <t>ស្មឿន យឿង</t>
  </si>
  <si>
    <t>ត្រីរស់</t>
  </si>
  <si>
    <t xml:space="preserve"> </t>
  </si>
  <si>
    <t>ចំនួនតាមថ្ងៃ</t>
  </si>
  <si>
    <t>សំណើទូរទាត់</t>
  </si>
  <si>
    <t>លេខសក្ខីប័ត្រ ៖</t>
  </si>
  <si>
    <t>រៀបចំដោយ</t>
  </si>
  <si>
    <t>នាយឃ្លាំង/ហេរញ្ញឹក</t>
  </si>
  <si>
    <t>ផ្ទៀងផ្ទាត់ដោយ</t>
  </si>
  <si>
    <t>បានឃើញ និងឯកភាពដោយ</t>
  </si>
  <si>
    <t>ប្រធាន គ.ម.ស (នាយក ឬនាយិកាសាលា)</t>
  </si>
  <si>
    <t>ថ្ងៃទី..........ខែ............ឆ្នាំ2024</t>
  </si>
  <si>
    <t>​</t>
  </si>
  <si>
    <t>បញ្ជីមុខទំនិញត្រូវទិញប្រចាំខែ</t>
  </si>
  <si>
    <t>ផ្សេងៗ</t>
  </si>
  <si>
    <t>ស្រីស្នំ</t>
  </si>
  <si>
    <t>ក្រឡាញ់</t>
  </si>
  <si>
    <t>អង្គរជុំ</t>
  </si>
  <si>
    <t>ពួក</t>
  </si>
  <si>
    <t>វ៉ារិន</t>
  </si>
  <si>
    <t>បន្ទាយស្រី</t>
  </si>
  <si>
    <t>អង្គរធំ</t>
  </si>
  <si>
    <t>ស្វាយលើ</t>
  </si>
  <si>
    <t>សូទ្រនិគម</t>
  </si>
  <si>
    <t>ប្រសាទបាគង</t>
  </si>
  <si>
    <t>ជីក្រែង</t>
  </si>
  <si>
    <t>សៀមរាប</t>
  </si>
  <si>
    <t>តេជោសែនជ័យ</t>
  </si>
  <si>
    <t>ក្លាំងហាយ</t>
  </si>
  <si>
    <t>ជ្រោយនាងងួន</t>
  </si>
  <si>
    <t>មោង</t>
  </si>
  <si>
    <t>ត្រាំសសរ</t>
  </si>
  <si>
    <t>ប្រីយ៍</t>
  </si>
  <si>
    <t>ក្រុង/ស្រុក</t>
  </si>
  <si>
    <t>ឃុំ/សង្កាត់</t>
  </si>
  <si>
    <t>លេខ</t>
  </si>
  <si>
    <t>ថ្ងៃខែ</t>
  </si>
  <si>
    <t>ក្រុង/ស្រុក/ខណ្ឌ</t>
  </si>
  <si>
    <t>អង្ករ</t>
  </si>
  <si>
    <t>ត្រីសាច់</t>
  </si>
  <si>
    <t>បន្លែ</t>
  </si>
  <si>
    <t>ឧបសម្ពន្ធ ៣</t>
  </si>
  <si>
    <t>រាល់តម្លៃស្បៀងស្នើសុំទូទាត់ត្រូវស្របតាមកិច្ចសន្យាផ្គត់ផ្គង់ស្បៀង។</t>
  </si>
  <si>
    <t>បង្កាន់ដៃទទួលស្បៀង</t>
  </si>
  <si>
    <t>រំ ស្រីលីន</t>
  </si>
  <si>
    <t>ភូមិខ្វែក ឃុំមោង</t>
  </si>
  <si>
    <t>4</t>
  </si>
  <si>
    <t>ត្រុំ</t>
  </si>
  <si>
    <t>ជ្រោយ</t>
  </si>
  <si>
    <t>អំពៅដៀប</t>
  </si>
  <si>
    <t>ល្បើក</t>
  </si>
  <si>
    <t>គោកថ្កូវ</t>
  </si>
  <si>
    <t>រំដេង</t>
  </si>
  <si>
    <t>ធ្លក</t>
  </si>
  <si>
    <t>គោកព្រេច</t>
  </si>
  <si>
    <t>ពង្រ</t>
  </si>
  <si>
    <t>ខ្វែក</t>
  </si>
  <si>
    <t>ល្វា</t>
  </si>
  <si>
    <t>ក្រូចចារ</t>
  </si>
  <si>
    <t>ដង្កោ</t>
  </si>
  <si>
    <t>ចំនួន</t>
  </si>
  <si>
    <t>8.4</t>
  </si>
  <si>
    <t>សាត ក្រូត</t>
  </si>
  <si>
    <r>
      <t xml:space="preserve">សាត ក្រូត
</t>
    </r>
    <r>
      <rPr>
        <sz val="12"/>
        <rFont val="Khmer OS Siemreap"/>
      </rPr>
      <t>សាលា៖ កម្រងដូនសុខ</t>
    </r>
  </si>
  <si>
    <r>
      <t xml:space="preserve">សាត ក្រូត
</t>
    </r>
    <r>
      <rPr>
        <sz val="12"/>
        <rFont val="Khmer OS Siemreap"/>
      </rPr>
      <t>សាលា៖ កម្រងចំការចេក</t>
    </r>
  </si>
  <si>
    <t>090 854 133</t>
  </si>
  <si>
    <t>4.4</t>
  </si>
  <si>
    <t>14.6</t>
  </si>
  <si>
    <t>6.7</t>
  </si>
  <si>
    <t>3.9</t>
  </si>
  <si>
    <t>47</t>
  </si>
  <si>
    <t>20</t>
  </si>
  <si>
    <t>=H31+I31+J31+K31+L31+M31+N31+O31+P31+Q31+R31+S31+T31</t>
  </si>
  <si>
    <t>=H31+I31+J31+K31+L31+M31+N31+O31+P31+Q31+R31+S31+T32</t>
  </si>
  <si>
    <t>=H31+I31+J31+K31+L31+M31+N31+O31+P31+Q31+R31+S31+T33</t>
  </si>
  <si>
    <t>=H31+I31+J31+K31+L31+M31+N31+O31+P31+Q31+R31+S31+T34</t>
  </si>
  <si>
    <t>=H31+I31+J31+K31+L31+M31+N31+O31+P31+Q31+R31+S31+T35</t>
  </si>
  <si>
    <t>=H31+I31+J31+K31+L31+M31+N31+O31+P31+Q31+R31+S31+T36</t>
  </si>
  <si>
    <t>=H31+I31+J31+K31+L31+M31+N31+O31+P31+Q31+R31+S31+T37</t>
  </si>
  <si>
    <t>=H31+I31+J31+K31+L31+M31+N31+O31+P31+Q31+R31+S31+T38</t>
  </si>
  <si>
    <t>=H31+I31+J31+K31+L31+M31+N31+O31+P31+Q31+R31+S31+T39</t>
  </si>
  <si>
    <t>=H31+I31+J31+K31+L31+M31+N31+O31+P31+Q31+R31+S31+T40</t>
  </si>
  <si>
    <t>=H31+I31+J31+K31+L31+M31+N31+O31+P31+Q31+R31+S31+T41</t>
  </si>
  <si>
    <t>=H31+I31+J31+K31+L31+M31+N31+O31+P31+Q31+R31+S31+T42</t>
  </si>
  <si>
    <t>=H31+I31+J31+K31+L31+M31+N31+O31+P31+Q31+R31+S31+T43</t>
  </si>
  <si>
    <t>=H31+I31+J31+K31+L31+M31+N31+O31+P31+Q31+R31+S31+T44</t>
  </si>
  <si>
    <t>=H31+I31+J31+K31+L31+M31+N31+O31+P31+Q31+R31+S31+T45</t>
  </si>
  <si>
    <t>=H31+I31+J31+K31+L31+M31+N31+O31+P31+Q31+R31+S31+T46</t>
  </si>
  <si>
    <t>=H31+I31+J31+K31+L31+M31+N31+O31+P31+Q31+R31+S31+T47</t>
  </si>
  <si>
    <t>=H31+I31+J31+K31+L31+M31+N31+O31+P31+Q31+R31+S31+T48</t>
  </si>
  <si>
    <t>=H31+I31+J31+K31+L31+M31+N31+O31+P31+Q31+R31+S31+T49</t>
  </si>
  <si>
    <t>=H31+I31+J31+K31+L31+M31+N31+O31+P31+Q31+R31+S31+T50</t>
  </si>
  <si>
    <t>=H31+I31+J31+K31+L31+M31+N31+O31+P31+Q31+R31+S31+T51</t>
  </si>
  <si>
    <t>=H31+I31+J31+K31+L31+M31+N31+O31+P31+Q31+R31+S31+T52</t>
  </si>
  <si>
    <t>=H31+I31+J31+K31+L31+M31+N31+O31+P31+Q31+R31+S31+T53</t>
  </si>
  <si>
    <t>=H31+I31+J31+K31+L31+M31+N31+O31+P31+Q31+R31+S31+T54</t>
  </si>
  <si>
    <t>=H31+I31+J31+K31+L31+M31+N31+O31+P31+Q31+R31+S31+T55</t>
  </si>
  <si>
    <t>=H31+I31+J31+K31+L31+M31+N31+O31+P31+Q31+R31+S31+T56</t>
  </si>
  <si>
    <t>=H31+I31+J31+K31+L31+M31+N31+O31+P31+Q31+R31+S31+T57</t>
  </si>
  <si>
    <t>=H31+I31+J31+K31+L31+M31+N31+O31+P31+Q31+R31+S31+T58</t>
  </si>
  <si>
    <t>=H31+I31+J31+K31+L31+M31+N31+O31+P31+Q31+R31+S31+T59</t>
  </si>
  <si>
    <t>=H31+I31+J31+K31+L31+M31+N31+O31+P31+Q31+R31+S31+T60</t>
  </si>
  <si>
    <t>=H31+I31+J31+K31+L31+M31+N31+O31+P31+Q31+R31+S31+T61</t>
  </si>
  <si>
    <t>61</t>
  </si>
  <si>
    <t>2.3</t>
  </si>
  <si>
    <t>11.1</t>
  </si>
  <si>
    <t>5.3</t>
  </si>
  <si>
    <t>5</t>
  </si>
  <si>
    <t>60</t>
  </si>
  <si>
    <t>4.3</t>
  </si>
  <si>
    <t>3.7</t>
  </si>
  <si>
    <t>23.7</t>
  </si>
  <si>
    <t>63</t>
  </si>
  <si>
    <t>6.3</t>
  </si>
  <si>
    <t>4.5</t>
  </si>
  <si>
    <t>11.3</t>
  </si>
  <si>
    <t>9.7</t>
  </si>
  <si>
    <t>2.1</t>
  </si>
  <si>
    <t>4.6</t>
  </si>
  <si>
    <t>1.9</t>
  </si>
  <si>
    <t>350</t>
  </si>
  <si>
    <t>ថ្ងៃទី….......ខែ............ឆ្នាំ ២០២៦</t>
  </si>
  <si>
    <t>ថ្ងៃដាក់អង្ករ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</si>
</sst>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164" formatCode="_(* #,##0.00_);_(* \(#,##0.00\);_(* &quot;-&quot;??_);_(@_)"/>
    <numFmt numFmtId="165" formatCode="[$-12000425]0"/>
    <numFmt numFmtId="166" formatCode="[$-12000425]\-\ 0"/>
    <numFmt numFmtId="167" formatCode="00"/>
    <numFmt numFmtId="168" formatCode="[$-10453]dddd"/>
    <numFmt numFmtId="169" formatCode="[$-10453]mmmm"/>
    <numFmt numFmtId="170" formatCode="[$-10453]ddd"/>
    <numFmt numFmtId="171" formatCode="[$-12000453]&quot;ថ្ងៃទី&quot;\ \ dd\ \ \ &quot;ខែ&quot;\​\ \ \ mm\ \ \ &quot;ឆ្នាំ&quot;\ yyyy"/>
    <numFmt numFmtId="172" formatCode="[$-12000425]000"/>
    <numFmt numFmtId="173" formatCode="_(* #,##0_);_(* \(#,##0\);_(* &quot;-&quot;??_);_(@_)"/>
    <numFmt numFmtId="174" formatCode="_(#,###_)\ \៛"/>
    <numFmt numFmtId="175" formatCode="[$-12000453]dddd"/>
    <numFmt numFmtId="176" formatCode="0000"/>
    <numFmt numFmtId="177" formatCode="[$-12000453]&quot;ចាប់ពីថ្ងៃទី&quot;\ \ dd\ \ \ &quot;ខែ&quot;\​\ \ \ mm\ \ \ &quot;ឆ្នាំ&quot;\ yyyy"/>
    <numFmt numFmtId="178" formatCode="[$-12000453]&quot;ដល់ថ្ងៃទី&quot;\ \ dd\ \ \ &quot;ខែ&quot;\​\ \ \ mm\ \ \ &quot;ឆ្នាំ&quot;\ yyyy"/>
    <numFmt numFmtId="179" formatCode="0.0"/>
    <numFmt numFmtId="180" formatCode="[$-12000453]ddd\,\ dd/mm/yyyy"/>
    <numFmt numFmtId="181" formatCode="000"/>
    <numFmt numFmtId="182" formatCode="[$-12000453]dddd\ \-\ dd/mm/yyyy"/>
    <numFmt numFmtId="183" formatCode="&quot;ថ្ងៃទី&quot;\ dd\ &quot;ខែ&quot;\ \​mm\ &quot;ឆ្នាំ&quot;\ yyyy"/>
    <numFmt numFmtId="184" formatCode="[$-12000453]&quot;ខែ&quot;\​\ \ mm"/>
    <numFmt numFmtId="185" formatCode="0_);\(0\)"/>
    <numFmt numFmtId="186" formatCode="000\ \-\ 000"/>
    <numFmt numFmtId="187" formatCode="[$-12000453]0"/>
    <numFmt numFmtId="188" formatCode="[$-12000453]ddd\ \-\ dd/mm/yyyy"/>
    <numFmt numFmtId="189" formatCode="mm"/>
    <numFmt numFmtId="199" formatCode="[$-20000453]dddd"/>
    <numFmt numFmtId="201" formatCode="[$-10453]&quot;ខែ &quot;mmmm"/>
  </numFmts>
  <fonts count="106" x14ac:knownFonts="1">
    <font>
      <sz val="11"/>
      <color theme="1"/>
      <name val="Calibri"/>
      <family val="2"/>
      <scheme val="minor"/>
    </font>
    <font>
      <sz val="11"/>
      <color theme="1"/>
      <name val="Khmer OS Battambang"/>
    </font>
    <font>
      <sz val="11"/>
      <color theme="1"/>
      <name val="Khmer OS Muol Ligh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Khmer OS Siemreap"/>
    </font>
    <font>
      <b/>
      <sz val="11"/>
      <color theme="1"/>
      <name val="Khmer OS"/>
    </font>
    <font>
      <sz val="11"/>
      <color theme="1"/>
      <name val="Khmer OS Siemreap"/>
    </font>
    <font>
      <sz val="12"/>
      <color theme="1"/>
      <name val="Khmer OS Muol"/>
    </font>
    <font>
      <b/>
      <u/>
      <sz val="12"/>
      <color theme="1"/>
      <name val="Khmer OS Muol"/>
    </font>
    <font>
      <b/>
      <sz val="10"/>
      <color theme="1"/>
      <name val="Khmer OS Siemreap"/>
    </font>
    <font>
      <b/>
      <sz val="9"/>
      <color theme="1"/>
      <name val="Khmer OS Siemreap"/>
    </font>
    <font>
      <sz val="10"/>
      <color theme="1"/>
      <name val="Khmer OS Muol"/>
    </font>
    <font>
      <sz val="9"/>
      <color rgb="FFFF0000"/>
      <name val="Khmer OS"/>
    </font>
    <font>
      <sz val="11"/>
      <color theme="1"/>
      <name val="Khmer OS Content"/>
    </font>
    <font>
      <sz val="10"/>
      <color theme="1"/>
      <name val="Calibri"/>
      <family val="2"/>
      <scheme val="minor"/>
    </font>
    <font>
      <sz val="11"/>
      <name val="Khmer OS Content"/>
    </font>
    <font>
      <sz val="10"/>
      <color theme="1"/>
      <name val="Khmer OS Siemreap"/>
    </font>
    <font>
      <sz val="10"/>
      <color rgb="FF000000"/>
      <name val="Khmer OS Siemreap"/>
    </font>
    <font>
      <sz val="9"/>
      <color theme="1"/>
      <name val="!Khmer OS Siemreap"/>
    </font>
    <font>
      <sz val="8"/>
      <color theme="1"/>
      <name val="!Khmer OS Siemreap"/>
    </font>
    <font>
      <sz val="8"/>
      <color rgb="FFFF0000"/>
      <name val="!Khmer OS Siemreap"/>
    </font>
    <font>
      <sz val="10"/>
      <color theme="1"/>
      <name val="Khmer OS Battambang"/>
    </font>
    <font>
      <sz val="9"/>
      <color theme="1"/>
      <name val="Khmer OS Siemreap"/>
    </font>
    <font>
      <sz val="9"/>
      <color theme="1"/>
      <name val="Calibri"/>
      <family val="2"/>
      <scheme val="minor"/>
    </font>
    <font>
      <sz val="9"/>
      <color theme="1"/>
      <name val="Khmer OS Battambang"/>
    </font>
    <font>
      <b/>
      <u/>
      <sz val="10"/>
      <color theme="1"/>
      <name val="Khmer OS Muol"/>
    </font>
    <font>
      <sz val="10"/>
      <color theme="1"/>
      <name val="Khmer OS Muol Light"/>
    </font>
    <font>
      <b/>
      <sz val="10"/>
      <color theme="1"/>
      <name val="Calibri"/>
      <family val="2"/>
      <scheme val="minor"/>
    </font>
    <font>
      <sz val="9"/>
      <color theme="1"/>
      <name val="Khmer OS Muol"/>
    </font>
    <font>
      <sz val="9"/>
      <color theme="1"/>
      <name val="Khmer OS Muol Light"/>
    </font>
    <font>
      <b/>
      <sz val="10"/>
      <color theme="1"/>
      <name val="Wingdings"/>
      <charset val="2"/>
    </font>
    <font>
      <sz val="8"/>
      <color rgb="FF000000"/>
      <name val="Segoe UI"/>
      <family val="2"/>
    </font>
    <font>
      <sz val="9"/>
      <color rgb="FF000000"/>
      <name val="Khmer OS Siemreap"/>
    </font>
    <font>
      <b/>
      <sz val="9"/>
      <color theme="1"/>
      <name val="Calibri"/>
      <family val="2"/>
      <scheme val="minor"/>
    </font>
    <font>
      <b/>
      <sz val="9"/>
      <name val="Khmer OS Battambang"/>
    </font>
    <font>
      <sz val="9"/>
      <name val="Khmer OS Battambang"/>
    </font>
    <font>
      <sz val="9"/>
      <color rgb="FFFF0000"/>
      <name val="Khmer OS Battambang"/>
    </font>
    <font>
      <sz val="8"/>
      <color theme="1"/>
      <name val="Khmer OS Battambang"/>
    </font>
    <font>
      <b/>
      <sz val="11"/>
      <color theme="1"/>
      <name val="Khmer OS Battambang"/>
    </font>
    <font>
      <b/>
      <sz val="9.5"/>
      <color theme="1"/>
      <name val="Khmer OS Battambang"/>
    </font>
    <font>
      <sz val="8"/>
      <name val="Khmer OS Content"/>
    </font>
    <font>
      <b/>
      <sz val="9"/>
      <color theme="1"/>
      <name val="Khmer OS Battambang"/>
    </font>
    <font>
      <sz val="9.5"/>
      <color theme="1"/>
      <name val="Khmer OS Battambang"/>
    </font>
    <font>
      <i/>
      <sz val="8"/>
      <color theme="1"/>
      <name val="Khmer OS Siemreap"/>
    </font>
    <font>
      <b/>
      <sz val="8"/>
      <color theme="1"/>
      <name val="Khmer OS Siemreap"/>
    </font>
    <font>
      <sz val="10"/>
      <color rgb="FF0804BC"/>
      <name val="AKbalthom KhmerHand"/>
    </font>
    <font>
      <b/>
      <sz val="9"/>
      <color rgb="FF0070C0"/>
      <name val="Khmer OS Siemreap"/>
    </font>
    <font>
      <sz val="9"/>
      <color rgb="FF0070C0"/>
      <name val="Khmer OS Siemreap"/>
    </font>
    <font>
      <sz val="9"/>
      <color rgb="FF0070C0"/>
      <name val="Khmer OS Battambang"/>
    </font>
    <font>
      <sz val="9"/>
      <color rgb="FF0070C0"/>
      <name val="AKbalthom KhmerHand"/>
    </font>
    <font>
      <sz val="10"/>
      <color rgb="FF0070C0"/>
      <name val="AKbalthom KhmerHand"/>
    </font>
    <font>
      <sz val="16"/>
      <color rgb="FF0000CC"/>
      <name val="Khmer OS Muol Light"/>
    </font>
    <font>
      <b/>
      <sz val="12"/>
      <color theme="1"/>
      <name val="Khmer OS Siemreap"/>
    </font>
    <font>
      <sz val="11"/>
      <color rgb="FF0070C0"/>
      <name val="Khmer OS Siemreap"/>
    </font>
    <font>
      <sz val="11"/>
      <name val="Khmer OS Siemreap"/>
    </font>
    <font>
      <b/>
      <sz val="11"/>
      <color rgb="FF0070C0"/>
      <name val="Khmer OS Siemreap"/>
    </font>
    <font>
      <b/>
      <sz val="11"/>
      <name val="Khmer OS Siemreap"/>
    </font>
    <font>
      <b/>
      <sz val="12"/>
      <name val="Khmer OS Siemreap"/>
    </font>
    <font>
      <sz val="12"/>
      <name val="Khmer OS Siemreap"/>
    </font>
    <font>
      <b/>
      <sz val="12"/>
      <color rgb="FF0070C0"/>
      <name val="Khmer OS Siemreap"/>
    </font>
    <font>
      <sz val="12"/>
      <color theme="1"/>
      <name val="Khmer OS Siemreap"/>
    </font>
    <font>
      <b/>
      <sz val="12"/>
      <color rgb="FFFF0000"/>
      <name val="Khmer OS Siemreap"/>
    </font>
    <font>
      <sz val="12"/>
      <color rgb="FF0070C0"/>
      <name val="Khmer OS Siemreap"/>
    </font>
    <font>
      <sz val="14"/>
      <color rgb="FF0070C0"/>
      <name val="Khmer OS Siemreap"/>
    </font>
    <font>
      <sz val="14"/>
      <name val="Khmer OS Siemreap"/>
    </font>
    <font>
      <sz val="11"/>
      <color theme="1"/>
      <name val="Khmer"/>
      <family val="2"/>
    </font>
    <font>
      <b/>
      <sz val="14"/>
      <color theme="1"/>
      <name val="Khmer"/>
      <family val="2"/>
    </font>
    <font>
      <sz val="10"/>
      <name val="AKbalthom KhmerHand"/>
    </font>
    <font>
      <sz val="11"/>
      <color rgb="FF000000"/>
      <name val="Khmer OS Battambang"/>
    </font>
    <font>
      <sz val="14"/>
      <color rgb="FF000000"/>
      <name val="ADLaM Display"/>
    </font>
    <font>
      <sz val="8"/>
      <color theme="0"/>
      <name val="Khmer OS Battambang"/>
    </font>
    <font>
      <sz val="11"/>
      <color theme="1"/>
      <name val="Wingdings 2"/>
      <family val="1"/>
      <charset val="2"/>
    </font>
    <font>
      <b/>
      <sz val="11"/>
      <color theme="1"/>
      <name val="Wingdings 2"/>
      <family val="1"/>
      <charset val="2"/>
    </font>
    <font>
      <sz val="8"/>
      <color theme="1"/>
      <name val="Wingdings 2"/>
      <family val="1"/>
      <charset val="2"/>
    </font>
    <font>
      <sz val="9"/>
      <color rgb="FF0804BC"/>
      <name val="Khmer OS Siemreap"/>
    </font>
    <font>
      <b/>
      <sz val="9"/>
      <color theme="8" tint="-0.249977111117893"/>
      <name val="Khmer OS Siemreap"/>
    </font>
    <font>
      <sz val="8"/>
      <color theme="1"/>
      <name val="Khmer OS Muol"/>
    </font>
    <font>
      <sz val="10"/>
      <color theme="0"/>
      <name val="Khmer OS Siemreap"/>
    </font>
    <font>
      <sz val="9"/>
      <color theme="0"/>
      <name val="Khmer OS Siemreap"/>
    </font>
    <font>
      <sz val="11"/>
      <color theme="0"/>
      <name val="Khmer OS Battambang"/>
    </font>
    <font>
      <sz val="10"/>
      <name val="Khmer OS Siemreap"/>
    </font>
    <font>
      <sz val="9"/>
      <name val="Khmer OS Siemreap"/>
    </font>
    <font>
      <sz val="11"/>
      <name val="Khmer OS Battambang"/>
    </font>
    <font>
      <sz val="8"/>
      <color rgb="FF0804BC"/>
      <name val="Khmer OS Muol"/>
    </font>
    <font>
      <b/>
      <sz val="10"/>
      <name val="Khmer OS Siemreap"/>
    </font>
    <font>
      <b/>
      <sz val="9"/>
      <color rgb="FF0804BC"/>
      <name val="Khmer OS Siemreap"/>
    </font>
    <font>
      <b/>
      <sz val="9"/>
      <color indexed="12"/>
      <name val="Khmer OS Siemreap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8"/>
      <color theme="1"/>
      <name val="Khmer OS Battambang"/>
    </font>
    <font>
      <b/>
      <sz val="9"/>
      <color theme="0"/>
      <name val="Khmer OS Battambang"/>
    </font>
    <font>
      <b/>
      <sz val="9"/>
      <color theme="0"/>
      <name val="Khmer OS Siemreap"/>
    </font>
    <font>
      <sz val="14"/>
      <color rgb="FF000000"/>
      <name val="Calibri"/>
      <family val="2"/>
    </font>
    <font>
      <sz val="8"/>
      <name val="Segoe UI"/>
      <family val="2"/>
    </font>
    <font>
      <sz val="11"/>
      <color rgb="FF0070C0"/>
      <name val="AKbalthom KhmerHand"/>
    </font>
    <font>
      <sz val="9"/>
      <color rgb="FFFF0000"/>
      <name val="AKbalthom KhmerHand"/>
    </font>
    <font>
      <sz val="9"/>
      <color rgb="FF0070C0"/>
      <name val="!Khmer OS Siemreap"/>
    </font>
    <font>
      <sz val="9"/>
      <name val="!Khmer OS Siemreap"/>
    </font>
    <font>
      <sz val="9"/>
      <color rgb="FFFF0000"/>
      <name val="!Khmer OS Siemreap"/>
    </font>
    <font>
      <sz val="11"/>
      <color theme="1"/>
      <name val="!Khmer OS Siemreap"/>
    </font>
    <font>
      <sz val="9"/>
      <color theme="0"/>
      <name val="!Khmer OS Siemreap"/>
    </font>
    <font>
      <b/>
      <sz val="11"/>
      <name val="Khmer OS Battambang"/>
    </font>
    <font>
      <sz val="11"/>
      <color rgb="FFFF0000"/>
      <name val="AKbalthom KhmerHand"/>
    </font>
    <font>
      <sz val="11"/>
      <color rgb="FFFF0000"/>
      <name val="!Khmer OS Siemreap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59999389629810485"/>
        <bgColor theme="8" tint="0.79998168889431442"/>
      </patternFill>
    </fill>
    <fill>
      <patternFill patternType="solid">
        <fgColor rgb="FF00B0F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ck">
        <color indexed="64"/>
      </top>
      <bottom style="thin">
        <color auto="1"/>
      </bottom>
      <diagonal/>
    </border>
    <border>
      <left/>
      <right/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/>
      <top style="thin">
        <color auto="1"/>
      </top>
      <bottom style="thick">
        <color rgb="FFFF0000"/>
      </bottom>
      <diagonal/>
    </border>
    <border>
      <left/>
      <right/>
      <top style="thin">
        <color auto="1"/>
      </top>
      <bottom style="thick">
        <color rgb="FFFF0000"/>
      </bottom>
      <diagonal/>
    </border>
    <border>
      <left/>
      <right/>
      <top style="thick">
        <color rgb="FFFF0000"/>
      </top>
      <bottom style="thin">
        <color rgb="FF050F5B"/>
      </bottom>
      <diagonal/>
    </border>
    <border>
      <left/>
      <right/>
      <top style="thin">
        <color rgb="FF050F5B"/>
      </top>
      <bottom style="thin">
        <color rgb="FF050F5B"/>
      </bottom>
      <diagonal/>
    </border>
    <border>
      <left/>
      <right/>
      <top style="thin">
        <color rgb="FF050F5B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thick">
        <color rgb="FFFF0000"/>
      </top>
      <bottom style="thin">
        <color theme="1"/>
      </bottom>
      <diagonal/>
    </border>
    <border>
      <left style="medium">
        <color rgb="FFFF0000"/>
      </left>
      <right/>
      <top style="thin">
        <color theme="1"/>
      </top>
      <bottom style="thin">
        <color theme="1"/>
      </bottom>
      <diagonal/>
    </border>
    <border>
      <left style="medium">
        <color rgb="FFFF0000"/>
      </left>
      <right/>
      <top style="thin">
        <color theme="1"/>
      </top>
      <bottom style="thick">
        <color rgb="FFFF0000"/>
      </bottom>
      <diagonal/>
    </border>
    <border>
      <left/>
      <right/>
      <top style="thick">
        <color rgb="FFFF0000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ck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medium">
        <color theme="1"/>
      </left>
      <right style="thick">
        <color rgb="FFFF0000"/>
      </right>
      <top style="thick">
        <color rgb="FFFF0000"/>
      </top>
      <bottom style="thin">
        <color rgb="FF050F5B"/>
      </bottom>
      <diagonal/>
    </border>
    <border>
      <left style="medium">
        <color theme="1"/>
      </left>
      <right style="thick">
        <color rgb="FFFF0000"/>
      </right>
      <top style="thin">
        <color rgb="FF050F5B"/>
      </top>
      <bottom style="thin">
        <color rgb="FF050F5B"/>
      </bottom>
      <diagonal/>
    </border>
    <border>
      <left style="medium">
        <color theme="1"/>
      </left>
      <right style="thick">
        <color rgb="FFFF0000"/>
      </right>
      <top style="thin">
        <color rgb="FF050F5B"/>
      </top>
      <bottom style="thick">
        <color rgb="FFFF0000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0" fontId="3" fillId="0" borderId="0"/>
  </cellStyleXfs>
  <cellXfs count="54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/>
    <xf numFmtId="165" fontId="1" fillId="0" borderId="0" xfId="0" applyNumberFormat="1" applyFont="1"/>
    <xf numFmtId="14" fontId="1" fillId="0" borderId="0" xfId="0" applyNumberFormat="1" applyFont="1"/>
    <xf numFmtId="168" fontId="1" fillId="0" borderId="0" xfId="0" applyNumberFormat="1" applyFont="1"/>
    <xf numFmtId="170" fontId="1" fillId="0" borderId="0" xfId="0" applyNumberFormat="1" applyFont="1"/>
    <xf numFmtId="165" fontId="1" fillId="0" borderId="0" xfId="0" applyNumberFormat="1" applyFont="1" applyAlignment="1">
      <alignment horizontal="left"/>
    </xf>
    <xf numFmtId="0" fontId="6" fillId="0" borderId="0" xfId="0" applyFont="1"/>
    <xf numFmtId="0" fontId="4" fillId="0" borderId="0" xfId="0" applyFont="1"/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6" fillId="3" borderId="0" xfId="0" applyFont="1" applyFill="1" applyAlignment="1">
      <alignment horizontal="center" vertical="center"/>
    </xf>
    <xf numFmtId="0" fontId="16" fillId="0" borderId="0" xfId="0" applyFont="1"/>
    <xf numFmtId="164" fontId="17" fillId="6" borderId="9" xfId="1" applyFont="1" applyFill="1" applyBorder="1" applyAlignment="1" applyProtection="1">
      <alignment horizontal="left" vertical="top"/>
    </xf>
    <xf numFmtId="164" fontId="17" fillId="6" borderId="13" xfId="1" applyFont="1" applyFill="1" applyBorder="1" applyAlignment="1" applyProtection="1">
      <alignment horizontal="left" vertical="top"/>
    </xf>
    <xf numFmtId="173" fontId="15" fillId="0" borderId="1" xfId="1" applyNumberFormat="1" applyFont="1" applyFill="1" applyBorder="1" applyAlignment="1" applyProtection="1">
      <alignment horizontal="center" vertical="top"/>
      <protection locked="0"/>
    </xf>
    <xf numFmtId="164" fontId="17" fillId="0" borderId="13" xfId="1" applyFont="1" applyFill="1" applyBorder="1" applyAlignment="1" applyProtection="1">
      <alignment horizontal="left" vertical="top"/>
    </xf>
    <xf numFmtId="164" fontId="17" fillId="6" borderId="16" xfId="1" applyFont="1" applyFill="1" applyBorder="1" applyAlignment="1" applyProtection="1">
      <alignment horizontal="left" vertical="top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164" fontId="17" fillId="6" borderId="1" xfId="1" applyFont="1" applyFill="1" applyBorder="1" applyAlignment="1" applyProtection="1">
      <alignment horizontal="left" vertical="top"/>
    </xf>
    <xf numFmtId="164" fontId="17" fillId="0" borderId="1" xfId="1" applyFont="1" applyFill="1" applyBorder="1" applyAlignment="1" applyProtection="1">
      <alignment horizontal="left" vertical="top"/>
    </xf>
    <xf numFmtId="0" fontId="1" fillId="0" borderId="0" xfId="0" applyFont="1" applyAlignment="1">
      <alignment horizontal="right"/>
    </xf>
    <xf numFmtId="167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Protection="1">
      <protection hidden="1"/>
    </xf>
    <xf numFmtId="0" fontId="1" fillId="0" borderId="0" xfId="0" applyFont="1" applyProtection="1">
      <protection locked="0"/>
    </xf>
    <xf numFmtId="172" fontId="0" fillId="0" borderId="0" xfId="0" applyNumberFormat="1" applyAlignment="1">
      <alignment horizontal="left" vertical="center"/>
    </xf>
    <xf numFmtId="0" fontId="10" fillId="0" borderId="0" xfId="0" applyFont="1" applyAlignment="1">
      <alignment horizontal="center" vertical="top"/>
    </xf>
    <xf numFmtId="0" fontId="19" fillId="0" borderId="0" xfId="0" applyFont="1" applyAlignment="1">
      <alignment horizontal="right"/>
    </xf>
    <xf numFmtId="171" fontId="6" fillId="0" borderId="0" xfId="0" applyNumberFormat="1" applyFont="1" applyAlignment="1">
      <alignment horizontal="center" vertical="top"/>
    </xf>
    <xf numFmtId="0" fontId="21" fillId="0" borderId="0" xfId="0" applyFont="1"/>
    <xf numFmtId="171" fontId="11" fillId="0" borderId="0" xfId="0" applyNumberFormat="1" applyFont="1" applyAlignment="1">
      <alignment horizontal="center" vertical="top"/>
    </xf>
    <xf numFmtId="0" fontId="6" fillId="0" borderId="0" xfId="0" applyFont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vertical="top"/>
    </xf>
    <xf numFmtId="0" fontId="19" fillId="0" borderId="0" xfId="0" applyFont="1" applyAlignment="1">
      <alignment horizontal="right"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6" fillId="5" borderId="3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0" borderId="0" xfId="0" applyFont="1"/>
    <xf numFmtId="0" fontId="19" fillId="0" borderId="0" xfId="0" applyFont="1" applyAlignment="1">
      <alignment horizontal="center" vertical="top"/>
    </xf>
    <xf numFmtId="171" fontId="11" fillId="0" borderId="0" xfId="0" applyNumberFormat="1" applyFont="1" applyAlignment="1">
      <alignment vertical="top"/>
    </xf>
    <xf numFmtId="0" fontId="24" fillId="0" borderId="0" xfId="0" applyFont="1" applyAlignment="1">
      <alignment horizontal="left" vertical="center"/>
    </xf>
    <xf numFmtId="0" fontId="29" fillId="0" borderId="0" xfId="0" applyFont="1" applyAlignment="1">
      <alignment horizontal="center"/>
    </xf>
    <xf numFmtId="172" fontId="16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0" fontId="11" fillId="0" borderId="21" xfId="0" applyFont="1" applyBorder="1" applyAlignment="1">
      <alignment horizontal="center" vertical="center" wrapText="1"/>
    </xf>
    <xf numFmtId="179" fontId="1" fillId="0" borderId="20" xfId="0" applyNumberFormat="1" applyFont="1" applyBorder="1" applyAlignment="1">
      <alignment horizontal="center" vertical="center"/>
    </xf>
    <xf numFmtId="165" fontId="18" fillId="0" borderId="22" xfId="0" applyNumberFormat="1" applyFont="1" applyBorder="1" applyAlignment="1">
      <alignment horizontal="center" vertical="center"/>
    </xf>
    <xf numFmtId="0" fontId="18" fillId="0" borderId="22" xfId="0" applyFont="1" applyBorder="1" applyAlignment="1">
      <alignment vertical="center"/>
    </xf>
    <xf numFmtId="174" fontId="18" fillId="0" borderId="22" xfId="0" applyNumberFormat="1" applyFont="1" applyBorder="1" applyAlignment="1">
      <alignment horizontal="center" vertical="center"/>
    </xf>
    <xf numFmtId="165" fontId="18" fillId="0" borderId="20" xfId="0" applyNumberFormat="1" applyFont="1" applyBorder="1" applyAlignment="1">
      <alignment horizontal="center" vertical="center"/>
    </xf>
    <xf numFmtId="0" fontId="18" fillId="0" borderId="20" xfId="0" applyFont="1" applyBorder="1" applyAlignment="1">
      <alignment vertical="center"/>
    </xf>
    <xf numFmtId="179" fontId="28" fillId="0" borderId="0" xfId="0" applyNumberFormat="1" applyFont="1"/>
    <xf numFmtId="179" fontId="16" fillId="0" borderId="0" xfId="0" applyNumberFormat="1" applyFont="1"/>
    <xf numFmtId="179" fontId="11" fillId="0" borderId="0" xfId="0" applyNumberFormat="1" applyFont="1" applyAlignment="1">
      <alignment vertical="top"/>
    </xf>
    <xf numFmtId="179" fontId="11" fillId="0" borderId="21" xfId="0" applyNumberFormat="1" applyFont="1" applyBorder="1" applyAlignment="1">
      <alignment horizontal="center" vertical="center" wrapText="1"/>
    </xf>
    <xf numFmtId="179" fontId="6" fillId="3" borderId="0" xfId="0" applyNumberFormat="1" applyFont="1" applyFill="1" applyAlignment="1">
      <alignment horizontal="center" vertical="center"/>
    </xf>
    <xf numFmtId="179" fontId="0" fillId="0" borderId="0" xfId="0" applyNumberFormat="1"/>
    <xf numFmtId="0" fontId="26" fillId="0" borderId="1" xfId="0" applyFont="1" applyBorder="1" applyAlignment="1">
      <alignment horizontal="center" vertical="center"/>
    </xf>
    <xf numFmtId="0" fontId="9" fillId="0" borderId="0" xfId="0" applyFont="1" applyAlignment="1">
      <alignment vertical="top"/>
    </xf>
    <xf numFmtId="0" fontId="31" fillId="0" borderId="0" xfId="0" applyFont="1"/>
    <xf numFmtId="0" fontId="31" fillId="0" borderId="0" xfId="0" applyFont="1" applyAlignment="1">
      <alignment horizontal="center"/>
    </xf>
    <xf numFmtId="0" fontId="37" fillId="0" borderId="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40" fillId="0" borderId="0" xfId="0" applyFont="1" applyAlignment="1" applyProtection="1">
      <alignment horizontal="center" vertical="center" wrapText="1"/>
      <protection hidden="1"/>
    </xf>
    <xf numFmtId="164" fontId="42" fillId="5" borderId="1" xfId="1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Alignment="1" applyProtection="1">
      <alignment horizontal="center" vertical="center" wrapText="1"/>
      <protection hidden="1"/>
    </xf>
    <xf numFmtId="0" fontId="1" fillId="0" borderId="1" xfId="0" applyFont="1" applyBorder="1" applyProtection="1">
      <protection hidden="1"/>
    </xf>
    <xf numFmtId="0" fontId="23" fillId="8" borderId="1" xfId="0" applyFont="1" applyFill="1" applyBorder="1" applyAlignment="1" applyProtection="1">
      <alignment horizontal="center" vertical="center"/>
      <protection hidden="1"/>
    </xf>
    <xf numFmtId="0" fontId="41" fillId="5" borderId="1" xfId="0" applyFont="1" applyFill="1" applyBorder="1" applyAlignment="1" applyProtection="1">
      <alignment horizontal="center" vertical="center" wrapText="1"/>
      <protection hidden="1"/>
    </xf>
    <xf numFmtId="175" fontId="26" fillId="0" borderId="1" xfId="0" applyNumberFormat="1" applyFont="1" applyBorder="1" applyProtection="1">
      <protection hidden="1"/>
    </xf>
    <xf numFmtId="175" fontId="26" fillId="0" borderId="0" xfId="0" applyNumberFormat="1" applyFont="1" applyProtection="1">
      <protection hidden="1"/>
    </xf>
    <xf numFmtId="14" fontId="26" fillId="0" borderId="1" xfId="0" applyNumberFormat="1" applyFont="1" applyBorder="1" applyAlignment="1" applyProtection="1">
      <alignment horizontal="center" vertical="center"/>
      <protection hidden="1"/>
    </xf>
    <xf numFmtId="14" fontId="26" fillId="0" borderId="0" xfId="0" applyNumberFormat="1" applyFont="1" applyAlignment="1" applyProtection="1">
      <alignment horizontal="center" vertical="center"/>
      <protection hidden="1"/>
    </xf>
    <xf numFmtId="181" fontId="41" fillId="5" borderId="1" xfId="0" applyNumberFormat="1" applyFont="1" applyFill="1" applyBorder="1" applyAlignment="1" applyProtection="1">
      <alignment horizontal="center" vertical="top" wrapText="1"/>
      <protection hidden="1"/>
    </xf>
    <xf numFmtId="181" fontId="1" fillId="0" borderId="1" xfId="0" applyNumberFormat="1" applyFont="1" applyBorder="1" applyAlignment="1" applyProtection="1">
      <alignment horizontal="center" vertical="center"/>
      <protection hidden="1"/>
    </xf>
    <xf numFmtId="181" fontId="1" fillId="0" borderId="0" xfId="0" applyNumberFormat="1" applyFont="1" applyAlignment="1" applyProtection="1">
      <alignment horizontal="center" vertical="center"/>
      <protection hidden="1"/>
    </xf>
    <xf numFmtId="0" fontId="1" fillId="8" borderId="13" xfId="0" applyFont="1" applyFill="1" applyBorder="1" applyAlignment="1" applyProtection="1">
      <alignment horizontal="center" vertical="center"/>
      <protection hidden="1"/>
    </xf>
    <xf numFmtId="49" fontId="15" fillId="0" borderId="1" xfId="0" applyNumberFormat="1" applyFont="1" applyBorder="1" applyAlignment="1" applyProtection="1">
      <alignment horizontal="center" vertical="top"/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Alignment="1">
      <alignment vertical="top"/>
    </xf>
    <xf numFmtId="0" fontId="42" fillId="5" borderId="1" xfId="1" applyNumberFormat="1" applyFont="1" applyFill="1" applyBorder="1" applyAlignment="1" applyProtection="1">
      <alignment horizontal="center" vertical="top" wrapText="1"/>
      <protection hidden="1"/>
    </xf>
    <xf numFmtId="49" fontId="1" fillId="0" borderId="0" xfId="0" applyNumberFormat="1" applyFont="1" applyProtection="1">
      <protection hidden="1"/>
    </xf>
    <xf numFmtId="179" fontId="1" fillId="8" borderId="13" xfId="0" applyNumberFormat="1" applyFont="1" applyFill="1" applyBorder="1" applyAlignment="1" applyProtection="1">
      <alignment horizontal="center" vertical="center"/>
      <protection hidden="1"/>
    </xf>
    <xf numFmtId="1" fontId="1" fillId="8" borderId="13" xfId="0" applyNumberFormat="1" applyFont="1" applyFill="1" applyBorder="1" applyAlignment="1" applyProtection="1">
      <alignment horizontal="center" vertical="center"/>
      <protection hidden="1"/>
    </xf>
    <xf numFmtId="0" fontId="24" fillId="5" borderId="22" xfId="0" applyFont="1" applyFill="1" applyBorder="1" applyAlignment="1">
      <alignment horizontal="center" vertical="center" wrapText="1"/>
    </xf>
    <xf numFmtId="0" fontId="24" fillId="5" borderId="20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vertical="center"/>
    </xf>
    <xf numFmtId="0" fontId="26" fillId="5" borderId="9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180" fontId="41" fillId="5" borderId="1" xfId="0" applyNumberFormat="1" applyFont="1" applyFill="1" applyBorder="1" applyAlignment="1" applyProtection="1">
      <alignment horizontal="center" vertical="center" wrapText="1"/>
      <protection hidden="1"/>
    </xf>
    <xf numFmtId="174" fontId="42" fillId="5" borderId="1" xfId="1" applyNumberFormat="1" applyFont="1" applyFill="1" applyBorder="1" applyAlignment="1" applyProtection="1">
      <alignment horizontal="center" vertical="center" wrapText="1"/>
      <protection hidden="1"/>
    </xf>
    <xf numFmtId="14" fontId="42" fillId="5" borderId="1" xfId="1" applyNumberFormat="1" applyFont="1" applyFill="1" applyBorder="1" applyAlignment="1" applyProtection="1">
      <alignment horizontal="center" vertical="center" wrapText="1"/>
      <protection hidden="1"/>
    </xf>
    <xf numFmtId="180" fontId="26" fillId="0" borderId="1" xfId="0" applyNumberFormat="1" applyFont="1" applyBorder="1" applyProtection="1">
      <protection locked="0"/>
    </xf>
    <xf numFmtId="0" fontId="23" fillId="0" borderId="1" xfId="0" applyFont="1" applyBorder="1" applyProtection="1">
      <protection locked="0"/>
    </xf>
    <xf numFmtId="0" fontId="1" fillId="0" borderId="1" xfId="0" applyFont="1" applyBorder="1" applyProtection="1">
      <protection locked="0"/>
    </xf>
    <xf numFmtId="174" fontId="1" fillId="0" borderId="1" xfId="0" applyNumberFormat="1" applyFont="1" applyBorder="1" applyProtection="1">
      <protection locked="0"/>
    </xf>
    <xf numFmtId="14" fontId="1" fillId="0" borderId="1" xfId="0" applyNumberFormat="1" applyFont="1" applyBorder="1" applyProtection="1">
      <protection locked="0"/>
    </xf>
    <xf numFmtId="174" fontId="1" fillId="0" borderId="1" xfId="0" applyNumberFormat="1" applyFont="1" applyBorder="1" applyProtection="1">
      <protection hidden="1"/>
    </xf>
    <xf numFmtId="174" fontId="23" fillId="8" borderId="1" xfId="0" applyNumberFormat="1" applyFont="1" applyFill="1" applyBorder="1" applyAlignment="1" applyProtection="1">
      <alignment horizontal="center" vertical="center"/>
      <protection hidden="1"/>
    </xf>
    <xf numFmtId="14" fontId="23" fillId="8" borderId="1" xfId="0" applyNumberFormat="1" applyFont="1" applyFill="1" applyBorder="1" applyAlignment="1" applyProtection="1">
      <alignment horizontal="center" vertical="center"/>
      <protection hidden="1"/>
    </xf>
    <xf numFmtId="180" fontId="26" fillId="0" borderId="0" xfId="0" applyNumberFormat="1" applyFont="1" applyProtection="1">
      <protection hidden="1"/>
    </xf>
    <xf numFmtId="174" fontId="1" fillId="0" borderId="0" xfId="0" applyNumberFormat="1" applyFont="1" applyProtection="1">
      <protection hidden="1"/>
    </xf>
    <xf numFmtId="14" fontId="1" fillId="0" borderId="0" xfId="0" applyNumberFormat="1" applyFont="1" applyProtection="1">
      <protection hidden="1"/>
    </xf>
    <xf numFmtId="0" fontId="24" fillId="5" borderId="22" xfId="0" applyFont="1" applyFill="1" applyBorder="1" applyAlignment="1" applyProtection="1">
      <alignment horizontal="center" vertical="center" wrapText="1"/>
      <protection hidden="1"/>
    </xf>
    <xf numFmtId="0" fontId="24" fillId="5" borderId="20" xfId="0" applyFont="1" applyFill="1" applyBorder="1" applyAlignment="1" applyProtection="1">
      <alignment horizontal="center" vertical="center" wrapText="1"/>
      <protection hidden="1"/>
    </xf>
    <xf numFmtId="181" fontId="41" fillId="5" borderId="1" xfId="0" applyNumberFormat="1" applyFont="1" applyFill="1" applyBorder="1" applyAlignment="1" applyProtection="1">
      <alignment horizontal="center" vertical="top" wrapText="1"/>
      <protection locked="0"/>
    </xf>
    <xf numFmtId="0" fontId="6" fillId="0" borderId="0" xfId="0" applyFont="1" applyProtection="1">
      <protection hidden="1"/>
    </xf>
    <xf numFmtId="171" fontId="6" fillId="0" borderId="1" xfId="0" applyNumberFormat="1" applyFont="1" applyBorder="1" applyAlignment="1">
      <alignment horizontal="center" vertical="center"/>
    </xf>
    <xf numFmtId="181" fontId="1" fillId="8" borderId="13" xfId="0" applyNumberFormat="1" applyFont="1" applyFill="1" applyBorder="1" applyAlignment="1" applyProtection="1">
      <alignment horizontal="center" vertical="center"/>
      <protection hidden="1"/>
    </xf>
    <xf numFmtId="181" fontId="1" fillId="0" borderId="1" xfId="0" applyNumberFormat="1" applyFont="1" applyBorder="1" applyAlignment="1" applyProtection="1">
      <alignment horizontal="center" vertical="center"/>
      <protection locked="0"/>
    </xf>
    <xf numFmtId="14" fontId="43" fillId="9" borderId="1" xfId="0" applyNumberFormat="1" applyFont="1" applyFill="1" applyBorder="1"/>
    <xf numFmtId="14" fontId="26" fillId="0" borderId="1" xfId="0" applyNumberFormat="1" applyFont="1" applyBorder="1" applyProtection="1">
      <protection hidden="1"/>
    </xf>
    <xf numFmtId="14" fontId="26" fillId="0" borderId="0" xfId="0" applyNumberFormat="1" applyFont="1" applyProtection="1">
      <protection hidden="1"/>
    </xf>
    <xf numFmtId="182" fontId="26" fillId="0" borderId="1" xfId="0" applyNumberFormat="1" applyFont="1" applyBorder="1" applyAlignment="1" applyProtection="1">
      <alignment horizontal="center" vertical="center"/>
      <protection hidden="1"/>
    </xf>
    <xf numFmtId="182" fontId="26" fillId="0" borderId="0" xfId="0" applyNumberFormat="1" applyFont="1" applyAlignment="1" applyProtection="1">
      <alignment horizontal="center" vertical="center"/>
      <protection hidden="1"/>
    </xf>
    <xf numFmtId="182" fontId="26" fillId="0" borderId="1" xfId="0" applyNumberFormat="1" applyFont="1" applyBorder="1" applyAlignment="1" applyProtection="1">
      <alignment horizontal="center" vertical="center"/>
      <protection locked="0"/>
    </xf>
    <xf numFmtId="174" fontId="1" fillId="0" borderId="1" xfId="0" applyNumberFormat="1" applyFont="1" applyBorder="1" applyProtection="1">
      <protection locked="0" hidden="1"/>
    </xf>
    <xf numFmtId="182" fontId="44" fillId="0" borderId="0" xfId="0" applyNumberFormat="1" applyFont="1" applyAlignment="1" applyProtection="1">
      <alignment horizontal="center" vertical="center"/>
      <protection hidden="1"/>
    </xf>
    <xf numFmtId="49" fontId="24" fillId="0" borderId="20" xfId="0" applyNumberFormat="1" applyFont="1" applyBorder="1" applyAlignment="1">
      <alignment horizontal="center" vertical="center" wrapText="1"/>
    </xf>
    <xf numFmtId="171" fontId="6" fillId="0" borderId="13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vertical="center"/>
    </xf>
    <xf numFmtId="181" fontId="41" fillId="0" borderId="1" xfId="0" applyNumberFormat="1" applyFont="1" applyBorder="1" applyAlignment="1" applyProtection="1">
      <alignment horizontal="center" vertical="top" wrapText="1"/>
      <protection hidden="1"/>
    </xf>
    <xf numFmtId="166" fontId="31" fillId="0" borderId="0" xfId="0" applyNumberFormat="1" applyFont="1" applyAlignment="1">
      <alignment horizontal="left"/>
    </xf>
    <xf numFmtId="169" fontId="31" fillId="0" borderId="0" xfId="0" applyNumberFormat="1" applyFont="1" applyAlignment="1">
      <alignment horizontal="center"/>
    </xf>
    <xf numFmtId="0" fontId="26" fillId="0" borderId="16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165" fontId="31" fillId="0" borderId="0" xfId="0" applyNumberFormat="1" applyFont="1"/>
    <xf numFmtId="0" fontId="26" fillId="0" borderId="1" xfId="0" applyFont="1" applyBorder="1" applyAlignment="1">
      <alignment vertical="center"/>
    </xf>
    <xf numFmtId="164" fontId="42" fillId="5" borderId="14" xfId="1" applyFont="1" applyFill="1" applyBorder="1" applyAlignment="1" applyProtection="1">
      <alignment horizontal="center" vertical="center" wrapText="1"/>
      <protection hidden="1"/>
    </xf>
    <xf numFmtId="0" fontId="1" fillId="0" borderId="14" xfId="0" applyFont="1" applyBorder="1" applyProtection="1">
      <protection hidden="1"/>
    </xf>
    <xf numFmtId="174" fontId="23" fillId="8" borderId="14" xfId="0" applyNumberFormat="1" applyFont="1" applyFill="1" applyBorder="1" applyAlignment="1" applyProtection="1">
      <alignment horizontal="center" vertical="center"/>
      <protection hidden="1"/>
    </xf>
    <xf numFmtId="0" fontId="39" fillId="0" borderId="1" xfId="0" applyFont="1" applyBorder="1" applyAlignment="1" applyProtection="1">
      <alignment horizontal="center" vertical="center" wrapText="1"/>
      <protection hidden="1"/>
    </xf>
    <xf numFmtId="184" fontId="6" fillId="0" borderId="0" xfId="0" applyNumberFormat="1" applyFont="1"/>
    <xf numFmtId="180" fontId="26" fillId="4" borderId="1" xfId="0" applyNumberFormat="1" applyFont="1" applyFill="1" applyBorder="1" applyProtection="1">
      <protection locked="0"/>
    </xf>
    <xf numFmtId="0" fontId="23" fillId="4" borderId="1" xfId="0" applyFont="1" applyFill="1" applyBorder="1" applyProtection="1">
      <protection locked="0"/>
    </xf>
    <xf numFmtId="0" fontId="1" fillId="4" borderId="1" xfId="0" applyFont="1" applyFill="1" applyBorder="1" applyProtection="1">
      <protection locked="0"/>
    </xf>
    <xf numFmtId="174" fontId="1" fillId="4" borderId="1" xfId="0" applyNumberFormat="1" applyFont="1" applyFill="1" applyBorder="1" applyProtection="1">
      <protection hidden="1"/>
    </xf>
    <xf numFmtId="0" fontId="1" fillId="4" borderId="1" xfId="0" applyFont="1" applyFill="1" applyBorder="1" applyProtection="1">
      <protection hidden="1"/>
    </xf>
    <xf numFmtId="14" fontId="1" fillId="4" borderId="1" xfId="0" applyNumberFormat="1" applyFont="1" applyFill="1" applyBorder="1" applyProtection="1">
      <protection locked="0"/>
    </xf>
    <xf numFmtId="174" fontId="1" fillId="4" borderId="1" xfId="0" applyNumberFormat="1" applyFont="1" applyFill="1" applyBorder="1" applyProtection="1">
      <protection locked="0"/>
    </xf>
    <xf numFmtId="0" fontId="1" fillId="4" borderId="14" xfId="0" applyFont="1" applyFill="1" applyBorder="1" applyProtection="1">
      <protection hidden="1"/>
    </xf>
    <xf numFmtId="0" fontId="41" fillId="5" borderId="23" xfId="0" applyFont="1" applyFill="1" applyBorder="1" applyAlignment="1" applyProtection="1">
      <alignment horizontal="center" vertical="center" wrapText="1"/>
      <protection hidden="1"/>
    </xf>
    <xf numFmtId="0" fontId="41" fillId="5" borderId="17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Protection="1">
      <protection hidden="1"/>
    </xf>
    <xf numFmtId="0" fontId="54" fillId="0" borderId="0" xfId="0" applyFont="1" applyProtection="1">
      <protection hidden="1"/>
    </xf>
    <xf numFmtId="0" fontId="55" fillId="0" borderId="0" xfId="0" applyFont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0" xfId="0" applyFont="1" applyProtection="1">
      <protection hidden="1"/>
    </xf>
    <xf numFmtId="0" fontId="62" fillId="0" borderId="0" xfId="0" applyFont="1" applyAlignment="1" applyProtection="1">
      <alignment vertical="center"/>
      <protection hidden="1"/>
    </xf>
    <xf numFmtId="0" fontId="64" fillId="0" borderId="2" xfId="0" applyFont="1" applyBorder="1" applyAlignment="1" applyProtection="1">
      <alignment horizontal="center" vertical="center" wrapText="1"/>
      <protection hidden="1"/>
    </xf>
    <xf numFmtId="0" fontId="60" fillId="0" borderId="2" xfId="0" applyFont="1" applyBorder="1" applyAlignment="1" applyProtection="1">
      <alignment horizontal="center" vertical="center" wrapText="1"/>
      <protection hidden="1"/>
    </xf>
    <xf numFmtId="0" fontId="54" fillId="0" borderId="0" xfId="0" applyFont="1" applyAlignment="1" applyProtection="1">
      <alignment horizontal="center" vertical="center"/>
      <protection hidden="1"/>
    </xf>
    <xf numFmtId="173" fontId="8" fillId="0" borderId="3" xfId="1" applyNumberFormat="1" applyFont="1" applyBorder="1" applyAlignment="1" applyProtection="1">
      <alignment vertical="center"/>
      <protection hidden="1"/>
    </xf>
    <xf numFmtId="173" fontId="55" fillId="0" borderId="3" xfId="1" applyNumberFormat="1" applyFont="1" applyBorder="1" applyAlignment="1" applyProtection="1">
      <alignment vertical="center"/>
      <protection locked="0"/>
    </xf>
    <xf numFmtId="173" fontId="56" fillId="0" borderId="3" xfId="1" applyNumberFormat="1" applyFont="1" applyBorder="1" applyAlignment="1" applyProtection="1">
      <alignment vertical="center"/>
      <protection locked="0"/>
    </xf>
    <xf numFmtId="173" fontId="57" fillId="0" borderId="7" xfId="1" applyNumberFormat="1" applyFont="1" applyBorder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hidden="1"/>
    </xf>
    <xf numFmtId="173" fontId="65" fillId="0" borderId="0" xfId="1" applyNumberFormat="1" applyFont="1" applyFill="1" applyBorder="1" applyAlignment="1" applyProtection="1">
      <alignment vertical="center"/>
      <protection hidden="1"/>
    </xf>
    <xf numFmtId="185" fontId="66" fillId="0" borderId="0" xfId="1" applyNumberFormat="1" applyFont="1" applyFill="1" applyBorder="1" applyAlignment="1" applyProtection="1">
      <alignment vertical="center"/>
      <protection hidden="1"/>
    </xf>
    <xf numFmtId="173" fontId="8" fillId="0" borderId="1" xfId="1" applyNumberFormat="1" applyFont="1" applyBorder="1" applyAlignment="1" applyProtection="1">
      <alignment vertical="center"/>
      <protection hidden="1"/>
    </xf>
    <xf numFmtId="173" fontId="55" fillId="0" borderId="1" xfId="1" applyNumberFormat="1" applyFont="1" applyBorder="1" applyAlignment="1" applyProtection="1">
      <alignment vertical="center"/>
      <protection locked="0"/>
    </xf>
    <xf numFmtId="173" fontId="66" fillId="0" borderId="0" xfId="1" applyNumberFormat="1" applyFont="1" applyFill="1" applyBorder="1" applyAlignment="1" applyProtection="1">
      <alignment vertical="center"/>
      <protection hidden="1"/>
    </xf>
    <xf numFmtId="173" fontId="8" fillId="0" borderId="2" xfId="1" applyNumberFormat="1" applyFont="1" applyBorder="1" applyAlignment="1" applyProtection="1">
      <alignment vertical="center"/>
      <protection hidden="1"/>
    </xf>
    <xf numFmtId="173" fontId="55" fillId="0" borderId="2" xfId="1" applyNumberFormat="1" applyFont="1" applyBorder="1" applyAlignment="1" applyProtection="1">
      <alignment vertical="center"/>
      <protection locked="0"/>
    </xf>
    <xf numFmtId="173" fontId="8" fillId="0" borderId="1" xfId="1" applyNumberFormat="1" applyFont="1" applyFill="1" applyBorder="1" applyAlignment="1" applyProtection="1">
      <alignment vertical="center"/>
      <protection hidden="1"/>
    </xf>
    <xf numFmtId="173" fontId="57" fillId="0" borderId="3" xfId="1" applyNumberFormat="1" applyFont="1" applyBorder="1" applyAlignment="1" applyProtection="1">
      <alignment vertical="center"/>
      <protection locked="0"/>
    </xf>
    <xf numFmtId="173" fontId="57" fillId="0" borderId="12" xfId="1" applyNumberFormat="1" applyFont="1" applyBorder="1" applyAlignment="1" applyProtection="1">
      <alignment vertical="center"/>
      <protection locked="0"/>
    </xf>
    <xf numFmtId="173" fontId="57" fillId="0" borderId="1" xfId="1" applyNumberFormat="1" applyFont="1" applyBorder="1" applyAlignment="1" applyProtection="1">
      <alignment vertical="center"/>
      <protection locked="0"/>
    </xf>
    <xf numFmtId="173" fontId="57" fillId="0" borderId="11" xfId="1" applyNumberFormat="1" applyFont="1" applyBorder="1" applyAlignment="1" applyProtection="1">
      <alignment vertical="center"/>
      <protection locked="0"/>
    </xf>
    <xf numFmtId="173" fontId="8" fillId="0" borderId="2" xfId="1" applyNumberFormat="1" applyFont="1" applyBorder="1" applyAlignment="1" applyProtection="1">
      <alignment vertical="center"/>
      <protection locked="0"/>
    </xf>
    <xf numFmtId="173" fontId="8" fillId="0" borderId="1" xfId="1" applyNumberFormat="1" applyFont="1" applyBorder="1" applyAlignment="1" applyProtection="1">
      <alignment vertical="center"/>
      <protection locked="0"/>
    </xf>
    <xf numFmtId="0" fontId="67" fillId="10" borderId="0" xfId="0" applyFont="1" applyFill="1"/>
    <xf numFmtId="0" fontId="68" fillId="3" borderId="1" xfId="0" applyFont="1" applyFill="1" applyBorder="1" applyAlignment="1">
      <alignment horizontal="center" vertical="center"/>
    </xf>
    <xf numFmtId="0" fontId="67" fillId="3" borderId="1" xfId="0" applyFont="1" applyFill="1" applyBorder="1" applyAlignment="1">
      <alignment horizontal="center" vertical="center"/>
    </xf>
    <xf numFmtId="181" fontId="41" fillId="3" borderId="1" xfId="0" applyNumberFormat="1" applyFont="1" applyFill="1" applyBorder="1" applyAlignment="1" applyProtection="1">
      <alignment horizontal="center" vertical="top" wrapText="1"/>
      <protection hidden="1"/>
    </xf>
    <xf numFmtId="0" fontId="11" fillId="0" borderId="26" xfId="0" applyFont="1" applyBorder="1" applyAlignment="1">
      <alignment horizontal="center" vertical="center" wrapText="1"/>
    </xf>
    <xf numFmtId="0" fontId="16" fillId="0" borderId="27" xfId="0" applyFont="1" applyBorder="1" applyAlignment="1">
      <alignment horizontal="center"/>
    </xf>
    <xf numFmtId="174" fontId="18" fillId="0" borderId="26" xfId="0" applyNumberFormat="1" applyFont="1" applyBorder="1" applyAlignment="1">
      <alignment horizontal="center" vertical="center"/>
    </xf>
    <xf numFmtId="174" fontId="18" fillId="0" borderId="27" xfId="0" applyNumberFormat="1" applyFont="1" applyBorder="1" applyAlignment="1">
      <alignment horizontal="center" vertical="center"/>
    </xf>
    <xf numFmtId="174" fontId="18" fillId="0" borderId="28" xfId="0" applyNumberFormat="1" applyFont="1" applyBorder="1" applyAlignment="1">
      <alignment horizontal="center" vertical="center"/>
    </xf>
    <xf numFmtId="174" fontId="11" fillId="0" borderId="29" xfId="0" applyNumberFormat="1" applyFont="1" applyBorder="1" applyAlignment="1">
      <alignment horizontal="center" vertical="top"/>
    </xf>
    <xf numFmtId="174" fontId="18" fillId="0" borderId="31" xfId="0" applyNumberFormat="1" applyFont="1" applyBorder="1" applyAlignment="1">
      <alignment horizontal="center" vertical="center"/>
    </xf>
    <xf numFmtId="174" fontId="11" fillId="0" borderId="30" xfId="0" applyNumberFormat="1" applyFont="1" applyBorder="1" applyAlignment="1">
      <alignment horizontal="center" vertical="top"/>
    </xf>
    <xf numFmtId="0" fontId="30" fillId="0" borderId="0" xfId="0" applyFont="1" applyAlignment="1">
      <alignment vertical="top" wrapText="1"/>
    </xf>
    <xf numFmtId="49" fontId="42" fillId="5" borderId="1" xfId="1" applyNumberFormat="1" applyFont="1" applyFill="1" applyBorder="1" applyAlignment="1" applyProtection="1">
      <alignment horizontal="center" vertical="top" wrapText="1"/>
      <protection hidden="1"/>
    </xf>
    <xf numFmtId="179" fontId="39" fillId="5" borderId="13" xfId="0" applyNumberFormat="1" applyFont="1" applyFill="1" applyBorder="1" applyAlignment="1" applyProtection="1">
      <alignment horizontal="center" vertical="center"/>
      <protection hidden="1"/>
    </xf>
    <xf numFmtId="49" fontId="39" fillId="5" borderId="1" xfId="0" applyNumberFormat="1" applyFont="1" applyFill="1" applyBorder="1" applyAlignment="1" applyProtection="1">
      <alignment horizontal="center"/>
      <protection locked="0"/>
    </xf>
    <xf numFmtId="182" fontId="26" fillId="0" borderId="17" xfId="0" applyNumberFormat="1" applyFont="1" applyBorder="1" applyAlignment="1" applyProtection="1">
      <alignment horizontal="center" vertical="center"/>
      <protection locked="0"/>
    </xf>
    <xf numFmtId="181" fontId="41" fillId="0" borderId="13" xfId="0" applyNumberFormat="1" applyFont="1" applyBorder="1" applyAlignment="1" applyProtection="1">
      <alignment horizontal="center" vertical="top" wrapText="1"/>
      <protection hidden="1"/>
    </xf>
    <xf numFmtId="0" fontId="1" fillId="0" borderId="13" xfId="0" applyFont="1" applyBorder="1" applyProtection="1">
      <protection hidden="1"/>
    </xf>
    <xf numFmtId="14" fontId="60" fillId="0" borderId="2" xfId="0" applyNumberFormat="1" applyFont="1" applyBorder="1" applyAlignment="1" applyProtection="1">
      <alignment horizontal="center" vertical="center" wrapText="1"/>
      <protection hidden="1"/>
    </xf>
    <xf numFmtId="0" fontId="54" fillId="0" borderId="4" xfId="0" applyFont="1" applyBorder="1" applyAlignment="1" applyProtection="1">
      <alignment horizontal="center" vertical="center"/>
      <protection hidden="1"/>
    </xf>
    <xf numFmtId="14" fontId="60" fillId="0" borderId="4" xfId="0" applyNumberFormat="1" applyFont="1" applyBorder="1" applyAlignment="1" applyProtection="1">
      <alignment horizontal="center" vertical="center" wrapText="1"/>
      <protection hidden="1"/>
    </xf>
    <xf numFmtId="14" fontId="64" fillId="0" borderId="2" xfId="0" applyNumberFormat="1" applyFont="1" applyBorder="1" applyAlignment="1" applyProtection="1">
      <alignment horizontal="center" vertical="center" wrapText="1"/>
      <protection hidden="1"/>
    </xf>
    <xf numFmtId="14" fontId="64" fillId="0" borderId="4" xfId="0" applyNumberFormat="1" applyFont="1" applyBorder="1" applyAlignment="1" applyProtection="1">
      <alignment horizontal="center" vertical="center" wrapText="1"/>
      <protection hidden="1"/>
    </xf>
    <xf numFmtId="14" fontId="39" fillId="0" borderId="0" xfId="0" applyNumberFormat="1" applyFont="1" applyAlignment="1" applyProtection="1">
      <alignment horizontal="center" vertical="center" textRotation="90" wrapText="1"/>
      <protection hidden="1"/>
    </xf>
    <xf numFmtId="0" fontId="40" fillId="0" borderId="1" xfId="0" applyFont="1" applyBorder="1" applyAlignment="1" applyProtection="1">
      <alignment horizontal="center" vertical="center" wrapText="1"/>
      <protection hidden="1"/>
    </xf>
    <xf numFmtId="181" fontId="40" fillId="0" borderId="1" xfId="0" applyNumberFormat="1" applyFont="1" applyBorder="1" applyAlignment="1" applyProtection="1">
      <alignment horizontal="center" vertical="center" wrapText="1"/>
      <protection hidden="1"/>
    </xf>
    <xf numFmtId="14" fontId="39" fillId="0" borderId="1" xfId="0" applyNumberFormat="1" applyFont="1" applyBorder="1" applyAlignment="1" applyProtection="1">
      <alignment horizontal="center" vertical="center" textRotation="90" wrapText="1"/>
      <protection hidden="1"/>
    </xf>
    <xf numFmtId="0" fontId="72" fillId="0" borderId="1" xfId="0" applyFont="1" applyBorder="1" applyAlignment="1" applyProtection="1">
      <alignment horizontal="center" vertical="center" wrapText="1"/>
      <protection hidden="1"/>
    </xf>
    <xf numFmtId="0" fontId="74" fillId="0" borderId="0" xfId="0" applyFont="1" applyAlignment="1" applyProtection="1">
      <alignment horizontal="center" vertical="center" wrapText="1"/>
      <protection hidden="1"/>
    </xf>
    <xf numFmtId="0" fontId="75" fillId="0" borderId="0" xfId="0" applyFont="1" applyAlignment="1" applyProtection="1">
      <alignment horizontal="center" vertical="center" wrapText="1"/>
      <protection hidden="1"/>
    </xf>
    <xf numFmtId="0" fontId="73" fillId="0" borderId="0" xfId="0" applyFont="1" applyAlignment="1" applyProtection="1">
      <alignment horizontal="center"/>
      <protection hidden="1"/>
    </xf>
    <xf numFmtId="49" fontId="73" fillId="0" borderId="0" xfId="0" applyNumberFormat="1" applyFont="1" applyAlignment="1" applyProtection="1">
      <alignment horizontal="center"/>
      <protection hidden="1"/>
    </xf>
    <xf numFmtId="0" fontId="11" fillId="0" borderId="28" xfId="0" applyFont="1" applyBorder="1" applyAlignment="1">
      <alignment horizontal="center" vertical="center" wrapText="1"/>
    </xf>
    <xf numFmtId="0" fontId="16" fillId="0" borderId="35" xfId="0" applyFont="1" applyBorder="1" applyAlignment="1">
      <alignment horizontal="center"/>
    </xf>
    <xf numFmtId="14" fontId="43" fillId="0" borderId="1" xfId="0" applyNumberFormat="1" applyFont="1" applyBorder="1"/>
    <xf numFmtId="49" fontId="26" fillId="0" borderId="1" xfId="0" applyNumberFormat="1" applyFont="1" applyBorder="1" applyAlignment="1" applyProtection="1">
      <alignment horizontal="center"/>
      <protection locked="0"/>
    </xf>
    <xf numFmtId="14" fontId="43" fillId="11" borderId="1" xfId="0" applyNumberFormat="1" applyFont="1" applyFill="1" applyBorder="1"/>
    <xf numFmtId="1" fontId="1" fillId="0" borderId="20" xfId="0" applyNumberFormat="1" applyFont="1" applyBorder="1" applyAlignment="1">
      <alignment horizontal="center" vertical="center"/>
    </xf>
    <xf numFmtId="186" fontId="24" fillId="0" borderId="20" xfId="0" applyNumberFormat="1" applyFont="1" applyBorder="1" applyAlignment="1">
      <alignment horizontal="center" vertical="center" wrapText="1"/>
    </xf>
    <xf numFmtId="181" fontId="24" fillId="0" borderId="20" xfId="0" applyNumberFormat="1" applyFont="1" applyBorder="1" applyAlignment="1">
      <alignment horizontal="center" vertical="center" wrapText="1"/>
    </xf>
    <xf numFmtId="181" fontId="24" fillId="0" borderId="22" xfId="0" applyNumberFormat="1" applyFont="1" applyBorder="1" applyAlignment="1">
      <alignment horizontal="center" vertical="center" wrapText="1"/>
    </xf>
    <xf numFmtId="187" fontId="16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top"/>
    </xf>
    <xf numFmtId="0" fontId="79" fillId="0" borderId="20" xfId="0" applyFont="1" applyBorder="1" applyAlignment="1">
      <alignment vertical="center"/>
    </xf>
    <xf numFmtId="181" fontId="80" fillId="0" borderId="20" xfId="0" applyNumberFormat="1" applyFont="1" applyBorder="1" applyAlignment="1">
      <alignment horizontal="center" vertical="center" wrapText="1"/>
    </xf>
    <xf numFmtId="179" fontId="81" fillId="0" borderId="20" xfId="0" applyNumberFormat="1" applyFont="1" applyBorder="1" applyAlignment="1">
      <alignment horizontal="center" vertical="center"/>
    </xf>
    <xf numFmtId="186" fontId="80" fillId="0" borderId="20" xfId="0" applyNumberFormat="1" applyFont="1" applyBorder="1" applyAlignment="1">
      <alignment horizontal="center" vertical="center" wrapText="1"/>
    </xf>
    <xf numFmtId="0" fontId="82" fillId="0" borderId="20" xfId="0" applyFont="1" applyBorder="1" applyAlignment="1">
      <alignment vertical="center"/>
    </xf>
    <xf numFmtId="0" fontId="82" fillId="0" borderId="22" xfId="0" applyFont="1" applyBorder="1" applyAlignment="1">
      <alignment vertical="center"/>
    </xf>
    <xf numFmtId="181" fontId="83" fillId="0" borderId="20" xfId="0" applyNumberFormat="1" applyFont="1" applyBorder="1" applyAlignment="1">
      <alignment horizontal="center" vertical="center" wrapText="1"/>
    </xf>
    <xf numFmtId="179" fontId="84" fillId="0" borderId="20" xfId="0" applyNumberFormat="1" applyFont="1" applyBorder="1" applyAlignment="1">
      <alignment horizontal="center" vertical="center"/>
    </xf>
    <xf numFmtId="174" fontId="82" fillId="0" borderId="22" xfId="0" applyNumberFormat="1" applyFont="1" applyBorder="1" applyAlignment="1">
      <alignment horizontal="center" vertical="center"/>
    </xf>
    <xf numFmtId="186" fontId="83" fillId="0" borderId="20" xfId="0" applyNumberFormat="1" applyFont="1" applyBorder="1" applyAlignment="1">
      <alignment horizontal="center" vertical="center" wrapText="1"/>
    </xf>
    <xf numFmtId="188" fontId="26" fillId="0" borderId="1" xfId="0" applyNumberFormat="1" applyFont="1" applyBorder="1" applyAlignment="1" applyProtection="1">
      <alignment horizontal="center" vertical="center"/>
      <protection hidden="1"/>
    </xf>
    <xf numFmtId="189" fontId="0" fillId="0" borderId="0" xfId="0" applyNumberFormat="1"/>
    <xf numFmtId="176" fontId="87" fillId="0" borderId="0" xfId="0" applyNumberFormat="1" applyFont="1" applyAlignment="1">
      <alignment horizontal="center" vertical="center"/>
    </xf>
    <xf numFmtId="176" fontId="88" fillId="0" borderId="0" xfId="0" applyNumberFormat="1" applyFont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hidden="1"/>
    </xf>
    <xf numFmtId="179" fontId="11" fillId="0" borderId="18" xfId="0" applyNumberFormat="1" applyFont="1" applyBorder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/>
    </xf>
    <xf numFmtId="0" fontId="39" fillId="0" borderId="0" xfId="0" applyFont="1" applyAlignment="1" applyProtection="1">
      <alignment horizontal="center" vertical="center" textRotation="90" wrapText="1"/>
      <protection hidden="1"/>
    </xf>
    <xf numFmtId="0" fontId="1" fillId="0" borderId="1" xfId="0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top"/>
      <protection locked="0"/>
    </xf>
    <xf numFmtId="182" fontId="39" fillId="0" borderId="1" xfId="0" applyNumberFormat="1" applyFont="1" applyBorder="1" applyAlignment="1" applyProtection="1">
      <alignment horizontal="center" vertical="center"/>
      <protection locked="0"/>
    </xf>
    <xf numFmtId="182" fontId="39" fillId="0" borderId="1" xfId="0" applyNumberFormat="1" applyFont="1" applyBorder="1" applyAlignment="1" applyProtection="1">
      <alignment horizontal="center" vertical="center"/>
      <protection hidden="1"/>
    </xf>
    <xf numFmtId="14" fontId="39" fillId="0" borderId="0" xfId="0" applyNumberFormat="1" applyFont="1" applyAlignment="1" applyProtection="1">
      <alignment horizontal="center" vertical="center"/>
      <protection hidden="1"/>
    </xf>
    <xf numFmtId="0" fontId="28" fillId="0" borderId="0" xfId="0" applyFont="1" applyAlignment="1">
      <alignment horizontal="center"/>
    </xf>
    <xf numFmtId="0" fontId="13" fillId="0" borderId="0" xfId="0" applyFont="1" applyAlignment="1">
      <alignment horizontal="center" vertical="top"/>
    </xf>
    <xf numFmtId="0" fontId="30" fillId="0" borderId="0" xfId="0" applyFont="1" applyAlignment="1">
      <alignment horizontal="center" vertical="top" wrapText="1"/>
    </xf>
    <xf numFmtId="0" fontId="22" fillId="0" borderId="0" xfId="0" applyFont="1" applyAlignment="1">
      <alignment horizontal="center"/>
    </xf>
    <xf numFmtId="0" fontId="53" fillId="0" borderId="0" xfId="0" applyFont="1" applyAlignment="1" applyProtection="1">
      <alignment horizontal="center" vertical="center"/>
      <protection hidden="1"/>
    </xf>
    <xf numFmtId="0" fontId="54" fillId="0" borderId="1" xfId="0" applyFont="1" applyBorder="1" applyAlignment="1" applyProtection="1">
      <alignment horizontal="center" vertical="center"/>
      <protection hidden="1"/>
    </xf>
    <xf numFmtId="0" fontId="54" fillId="0" borderId="2" xfId="0" applyFont="1" applyBorder="1" applyAlignment="1" applyProtection="1">
      <alignment horizontal="center" vertical="center"/>
      <protection hidden="1"/>
    </xf>
    <xf numFmtId="0" fontId="54" fillId="0" borderId="1" xfId="0" applyFont="1" applyBorder="1" applyAlignment="1" applyProtection="1">
      <alignment horizontal="left" vertical="center" wrapText="1"/>
      <protection hidden="1"/>
    </xf>
    <xf numFmtId="0" fontId="54" fillId="0" borderId="1" xfId="0" applyFont="1" applyBorder="1" applyAlignment="1" applyProtection="1">
      <alignment horizontal="left" vertical="center"/>
      <protection hidden="1"/>
    </xf>
    <xf numFmtId="0" fontId="59" fillId="0" borderId="14" xfId="0" applyFont="1" applyBorder="1" applyAlignment="1" applyProtection="1">
      <alignment horizontal="center" vertical="center" wrapText="1"/>
      <protection locked="0"/>
    </xf>
    <xf numFmtId="0" fontId="59" fillId="0" borderId="17" xfId="0" applyFont="1" applyBorder="1" applyAlignment="1" applyProtection="1">
      <alignment horizontal="center" vertical="center" wrapText="1"/>
      <protection locked="0"/>
    </xf>
    <xf numFmtId="0" fontId="61" fillId="0" borderId="5" xfId="0" applyFont="1" applyBorder="1" applyAlignment="1" applyProtection="1">
      <alignment horizontal="center" vertical="center"/>
      <protection hidden="1"/>
    </xf>
    <xf numFmtId="0" fontId="61" fillId="0" borderId="6" xfId="0" applyFont="1" applyBorder="1" applyAlignment="1" applyProtection="1">
      <alignment horizontal="center" vertical="center"/>
      <protection hidden="1"/>
    </xf>
    <xf numFmtId="0" fontId="61" fillId="0" borderId="25" xfId="0" applyFont="1" applyBorder="1" applyAlignment="1" applyProtection="1">
      <alignment horizontal="center" vertical="center"/>
      <protection hidden="1"/>
    </xf>
    <xf numFmtId="0" fontId="64" fillId="0" borderId="24" xfId="0" applyFont="1" applyBorder="1" applyAlignment="1" applyProtection="1">
      <alignment horizontal="center" vertical="center" wrapText="1"/>
      <protection hidden="1"/>
    </xf>
    <xf numFmtId="0" fontId="64" fillId="0" borderId="33" xfId="0" applyFont="1" applyBorder="1" applyAlignment="1" applyProtection="1">
      <alignment horizontal="center" vertical="center" wrapText="1"/>
      <protection hidden="1"/>
    </xf>
    <xf numFmtId="0" fontId="64" fillId="0" borderId="10" xfId="0" applyFont="1" applyBorder="1" applyAlignment="1" applyProtection="1">
      <alignment horizontal="center" vertical="center" wrapText="1"/>
      <protection hidden="1"/>
    </xf>
    <xf numFmtId="0" fontId="64" fillId="0" borderId="2" xfId="0" applyFont="1" applyBorder="1" applyAlignment="1" applyProtection="1">
      <alignment horizontal="center" vertical="center" wrapText="1"/>
      <protection hidden="1"/>
    </xf>
    <xf numFmtId="0" fontId="64" fillId="0" borderId="4" xfId="0" applyFont="1" applyBorder="1" applyAlignment="1" applyProtection="1">
      <alignment horizontal="center" vertical="center" wrapText="1"/>
      <protection hidden="1"/>
    </xf>
    <xf numFmtId="0" fontId="64" fillId="0" borderId="3" xfId="0" applyFont="1" applyBorder="1" applyAlignment="1" applyProtection="1">
      <alignment horizontal="center" vertical="center" wrapText="1"/>
      <protection hidden="1"/>
    </xf>
    <xf numFmtId="0" fontId="64" fillId="0" borderId="15" xfId="0" applyFont="1" applyBorder="1" applyAlignment="1" applyProtection="1">
      <alignment horizontal="center" vertical="center" wrapText="1"/>
      <protection hidden="1"/>
    </xf>
    <xf numFmtId="0" fontId="64" fillId="0" borderId="32" xfId="0" applyFont="1" applyBorder="1" applyAlignment="1" applyProtection="1">
      <alignment horizontal="center" vertical="center" wrapText="1"/>
      <protection hidden="1"/>
    </xf>
    <xf numFmtId="0" fontId="64" fillId="0" borderId="34" xfId="0" applyFont="1" applyBorder="1" applyAlignment="1" applyProtection="1">
      <alignment horizontal="center" vertical="center" wrapText="1"/>
      <protection hidden="1"/>
    </xf>
    <xf numFmtId="0" fontId="54" fillId="0" borderId="2" xfId="0" applyFont="1" applyBorder="1" applyAlignment="1" applyProtection="1">
      <alignment horizontal="center" vertical="center" wrapText="1"/>
      <protection hidden="1"/>
    </xf>
    <xf numFmtId="0" fontId="54" fillId="0" borderId="4" xfId="0" applyFont="1" applyBorder="1" applyAlignment="1" applyProtection="1">
      <alignment horizontal="center" vertical="center" wrapText="1"/>
      <protection hidden="1"/>
    </xf>
    <xf numFmtId="0" fontId="63" fillId="0" borderId="2" xfId="0" applyFont="1" applyBorder="1" applyAlignment="1" applyProtection="1">
      <alignment horizontal="center" vertical="center"/>
      <protection hidden="1"/>
    </xf>
    <xf numFmtId="0" fontId="63" fillId="0" borderId="4" xfId="0" applyFont="1" applyBorder="1" applyAlignment="1" applyProtection="1">
      <alignment horizontal="center" vertical="center"/>
      <protection hidden="1"/>
    </xf>
    <xf numFmtId="164" fontId="1" fillId="0" borderId="0" xfId="1" applyFont="1" applyAlignment="1">
      <alignment horizontal="center" vertical="center" wrapText="1"/>
    </xf>
    <xf numFmtId="0" fontId="40" fillId="0" borderId="14" xfId="0" applyFont="1" applyBorder="1" applyAlignment="1" applyProtection="1">
      <alignment horizontal="center" vertical="center" wrapText="1"/>
      <protection hidden="1"/>
    </xf>
    <xf numFmtId="0" fontId="40" fillId="0" borderId="17" xfId="0" applyFont="1" applyBorder="1" applyAlignment="1" applyProtection="1">
      <alignment horizontal="center" vertical="center" wrapText="1"/>
      <protection hidden="1"/>
    </xf>
    <xf numFmtId="0" fontId="40" fillId="0" borderId="13" xfId="0" applyFont="1" applyBorder="1" applyAlignment="1" applyProtection="1">
      <alignment horizontal="center" vertical="center" wrapText="1"/>
      <protection hidden="1"/>
    </xf>
    <xf numFmtId="180" fontId="1" fillId="8" borderId="14" xfId="0" applyNumberFormat="1" applyFont="1" applyFill="1" applyBorder="1" applyAlignment="1" applyProtection="1">
      <alignment horizontal="center"/>
      <protection hidden="1"/>
    </xf>
    <xf numFmtId="180" fontId="1" fillId="8" borderId="13" xfId="0" applyNumberFormat="1" applyFont="1" applyFill="1" applyBorder="1" applyAlignment="1" applyProtection="1">
      <alignment horizontal="center"/>
      <protection hidden="1"/>
    </xf>
    <xf numFmtId="0" fontId="2" fillId="0" borderId="23" xfId="0" applyFont="1" applyBorder="1" applyAlignment="1" applyProtection="1">
      <alignment horizontal="center"/>
      <protection hidden="1"/>
    </xf>
    <xf numFmtId="180" fontId="41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41" fillId="5" borderId="1" xfId="0" applyFont="1" applyFill="1" applyBorder="1" applyAlignment="1" applyProtection="1">
      <alignment horizontal="center" vertical="center" wrapText="1"/>
      <protection hidden="1"/>
    </xf>
    <xf numFmtId="0" fontId="41" fillId="5" borderId="14" xfId="0" applyFont="1" applyFill="1" applyBorder="1" applyAlignment="1" applyProtection="1">
      <alignment horizontal="center" vertical="center" wrapText="1"/>
      <protection hidden="1"/>
    </xf>
    <xf numFmtId="14" fontId="39" fillId="0" borderId="1" xfId="0" applyNumberFormat="1" applyFont="1" applyBorder="1" applyAlignment="1" applyProtection="1">
      <alignment horizontal="center" vertical="center" textRotation="90" wrapText="1"/>
      <protection hidden="1"/>
    </xf>
    <xf numFmtId="180" fontId="1" fillId="8" borderId="17" xfId="0" applyNumberFormat="1" applyFont="1" applyFill="1" applyBorder="1" applyAlignment="1" applyProtection="1">
      <alignment horizontal="center"/>
      <protection hidden="1"/>
    </xf>
    <xf numFmtId="14" fontId="41" fillId="5" borderId="1" xfId="0" applyNumberFormat="1" applyFont="1" applyFill="1" applyBorder="1" applyAlignment="1" applyProtection="1">
      <alignment horizontal="center" wrapText="1"/>
      <protection hidden="1"/>
    </xf>
    <xf numFmtId="182" fontId="41" fillId="5" borderId="1" xfId="0" applyNumberFormat="1" applyFont="1" applyFill="1" applyBorder="1" applyAlignment="1" applyProtection="1">
      <alignment horizontal="center" wrapText="1"/>
      <protection hidden="1"/>
    </xf>
    <xf numFmtId="175" fontId="41" fillId="5" borderId="14" xfId="0" applyNumberFormat="1" applyFont="1" applyFill="1" applyBorder="1" applyAlignment="1" applyProtection="1">
      <alignment horizontal="center" vertical="top" wrapText="1"/>
      <protection hidden="1"/>
    </xf>
    <xf numFmtId="175" fontId="41" fillId="5" borderId="13" xfId="0" applyNumberFormat="1" applyFont="1" applyFill="1" applyBorder="1" applyAlignment="1" applyProtection="1">
      <alignment horizontal="center" vertical="top" wrapText="1"/>
      <protection hidden="1"/>
    </xf>
    <xf numFmtId="181" fontId="41" fillId="5" borderId="24" xfId="0" applyNumberFormat="1" applyFont="1" applyFill="1" applyBorder="1" applyAlignment="1" applyProtection="1">
      <alignment horizontal="center" wrapText="1"/>
      <protection hidden="1"/>
    </xf>
    <xf numFmtId="181" fontId="41" fillId="5" borderId="33" xfId="0" applyNumberFormat="1" applyFont="1" applyFill="1" applyBorder="1" applyAlignment="1" applyProtection="1">
      <alignment horizontal="center" wrapText="1"/>
      <protection hidden="1"/>
    </xf>
    <xf numFmtId="181" fontId="41" fillId="5" borderId="10" xfId="0" applyNumberFormat="1" applyFont="1" applyFill="1" applyBorder="1" applyAlignment="1" applyProtection="1">
      <alignment horizontal="center" wrapText="1"/>
      <protection hidden="1"/>
    </xf>
    <xf numFmtId="174" fontId="79" fillId="0" borderId="26" xfId="0" applyNumberFormat="1" applyFont="1" applyBorder="1" applyAlignment="1">
      <alignment horizontal="center" vertical="center"/>
    </xf>
    <xf numFmtId="174" fontId="79" fillId="0" borderId="27" xfId="0" applyNumberFormat="1" applyFont="1" applyBorder="1" applyAlignment="1">
      <alignment horizontal="center" vertical="center"/>
    </xf>
    <xf numFmtId="174" fontId="18" fillId="0" borderId="36" xfId="0" applyNumberFormat="1" applyFont="1" applyBorder="1" applyAlignment="1">
      <alignment horizontal="center" vertical="center"/>
    </xf>
    <xf numFmtId="174" fontId="18" fillId="0" borderId="30" xfId="0" applyNumberFormat="1" applyFont="1" applyBorder="1" applyAlignment="1">
      <alignment horizontal="center" vertical="center"/>
    </xf>
    <xf numFmtId="174" fontId="82" fillId="0" borderId="37" xfId="0" applyNumberFormat="1" applyFont="1" applyBorder="1" applyAlignment="1">
      <alignment horizontal="center" vertical="center"/>
    </xf>
    <xf numFmtId="174" fontId="82" fillId="0" borderId="40" xfId="0" applyNumberFormat="1" applyFont="1" applyBorder="1" applyAlignment="1">
      <alignment horizontal="center" vertical="center"/>
    </xf>
    <xf numFmtId="174" fontId="82" fillId="0" borderId="26" xfId="0" applyNumberFormat="1" applyFont="1" applyBorder="1" applyAlignment="1">
      <alignment horizontal="center" vertical="center"/>
    </xf>
    <xf numFmtId="174" fontId="82" fillId="0" borderId="27" xfId="0" applyNumberFormat="1" applyFont="1" applyBorder="1" applyAlignment="1">
      <alignment horizontal="center" vertical="center"/>
    </xf>
    <xf numFmtId="183" fontId="20" fillId="0" borderId="0" xfId="0" applyNumberFormat="1" applyFont="1" applyAlignment="1">
      <alignment horizontal="center" vertical="top"/>
    </xf>
    <xf numFmtId="0" fontId="69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 wrapText="1"/>
    </xf>
    <xf numFmtId="183" fontId="24" fillId="0" borderId="0" xfId="0" applyNumberFormat="1" applyFont="1" applyAlignment="1">
      <alignment horizontal="center" vertical="top" wrapText="1"/>
    </xf>
    <xf numFmtId="171" fontId="47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165" fontId="11" fillId="0" borderId="36" xfId="0" applyNumberFormat="1" applyFont="1" applyBorder="1" applyAlignment="1">
      <alignment horizontal="right" vertical="top"/>
    </xf>
    <xf numFmtId="165" fontId="11" fillId="0" borderId="39" xfId="0" applyNumberFormat="1" applyFont="1" applyBorder="1" applyAlignment="1">
      <alignment horizontal="right" vertical="top"/>
    </xf>
    <xf numFmtId="0" fontId="6" fillId="0" borderId="18" xfId="0" applyFont="1" applyBorder="1" applyAlignment="1">
      <alignment horizontal="center" vertical="top"/>
    </xf>
    <xf numFmtId="174" fontId="6" fillId="7" borderId="18" xfId="0" applyNumberFormat="1" applyFont="1" applyFill="1" applyBorder="1" applyAlignment="1">
      <alignment horizontal="center" vertical="top"/>
    </xf>
    <xf numFmtId="174" fontId="6" fillId="7" borderId="41" xfId="0" applyNumberFormat="1" applyFont="1" applyFill="1" applyBorder="1" applyAlignment="1">
      <alignment horizontal="center" vertical="top"/>
    </xf>
    <xf numFmtId="171" fontId="11" fillId="0" borderId="0" xfId="0" applyNumberFormat="1" applyFont="1" applyAlignment="1">
      <alignment horizontal="right" vertical="top"/>
    </xf>
    <xf numFmtId="0" fontId="11" fillId="0" borderId="19" xfId="0" applyFont="1" applyBorder="1" applyAlignment="1">
      <alignment horizontal="center" vertical="center" wrapText="1"/>
    </xf>
    <xf numFmtId="0" fontId="11" fillId="0" borderId="21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177" fontId="11" fillId="0" borderId="0" xfId="0" applyNumberFormat="1" applyFont="1" applyAlignment="1">
      <alignment horizontal="right" vertical="top"/>
    </xf>
    <xf numFmtId="178" fontId="11" fillId="0" borderId="0" xfId="0" applyNumberFormat="1" applyFont="1" applyAlignment="1">
      <alignment horizontal="left" vertical="top"/>
    </xf>
    <xf numFmtId="14" fontId="41" fillId="5" borderId="2" xfId="0" applyNumberFormat="1" applyFont="1" applyFill="1" applyBorder="1" applyAlignment="1" applyProtection="1">
      <alignment horizontal="center" vertical="center" wrapText="1"/>
      <protection hidden="1"/>
    </xf>
    <xf numFmtId="14" fontId="41" fillId="5" borderId="4" xfId="0" applyNumberFormat="1" applyFont="1" applyFill="1" applyBorder="1" applyAlignment="1" applyProtection="1">
      <alignment horizontal="center" vertical="center" wrapText="1"/>
      <protection hidden="1"/>
    </xf>
    <xf numFmtId="14" fontId="41" fillId="5" borderId="3" xfId="0" applyNumberFormat="1" applyFont="1" applyFill="1" applyBorder="1" applyAlignment="1" applyProtection="1">
      <alignment horizontal="center" vertical="center" wrapText="1"/>
      <protection hidden="1"/>
    </xf>
    <xf numFmtId="0" fontId="41" fillId="5" borderId="17" xfId="0" applyFont="1" applyFill="1" applyBorder="1" applyAlignment="1" applyProtection="1">
      <alignment horizontal="center" vertical="center" wrapText="1"/>
      <protection hidden="1"/>
    </xf>
    <xf numFmtId="0" fontId="41" fillId="5" borderId="13" xfId="0" applyFont="1" applyFill="1" applyBorder="1" applyAlignment="1" applyProtection="1">
      <alignment horizontal="center" vertical="center" wrapText="1"/>
      <protection hidden="1"/>
    </xf>
    <xf numFmtId="181" fontId="41" fillId="5" borderId="24" xfId="0" applyNumberFormat="1" applyFont="1" applyFill="1" applyBorder="1" applyAlignment="1" applyProtection="1">
      <alignment horizontal="center" vertical="center" wrapText="1"/>
      <protection hidden="1"/>
    </xf>
    <xf numFmtId="181" fontId="41" fillId="5" borderId="33" xfId="0" applyNumberFormat="1" applyFont="1" applyFill="1" applyBorder="1" applyAlignment="1" applyProtection="1">
      <alignment horizontal="center" vertical="center" wrapText="1"/>
      <protection hidden="1"/>
    </xf>
    <xf numFmtId="181" fontId="41" fillId="5" borderId="10" xfId="0" applyNumberFormat="1" applyFont="1" applyFill="1" applyBorder="1" applyAlignment="1" applyProtection="1">
      <alignment horizontal="center" vertical="center" wrapText="1"/>
      <protection hidden="1"/>
    </xf>
    <xf numFmtId="174" fontId="82" fillId="0" borderId="17" xfId="0" applyNumberFormat="1" applyFont="1" applyBorder="1" applyAlignment="1">
      <alignment horizontal="center" vertical="center"/>
    </xf>
    <xf numFmtId="174" fontId="82" fillId="0" borderId="42" xfId="0" applyNumberFormat="1" applyFont="1" applyBorder="1" applyAlignment="1">
      <alignment horizontal="center" vertical="center"/>
    </xf>
    <xf numFmtId="174" fontId="82" fillId="0" borderId="43" xfId="0" applyNumberFormat="1" applyFont="1" applyBorder="1" applyAlignment="1">
      <alignment horizontal="center" vertical="center"/>
    </xf>
    <xf numFmtId="174" fontId="82" fillId="0" borderId="38" xfId="0" applyNumberFormat="1" applyFont="1" applyBorder="1" applyAlignment="1">
      <alignment horizontal="center" vertical="center"/>
    </xf>
    <xf numFmtId="165" fontId="11" fillId="0" borderId="18" xfId="0" applyNumberFormat="1" applyFont="1" applyBorder="1" applyAlignment="1">
      <alignment horizontal="right" vertical="top"/>
    </xf>
    <xf numFmtId="174" fontId="86" fillId="0" borderId="36" xfId="0" applyNumberFormat="1" applyFont="1" applyBorder="1" applyAlignment="1">
      <alignment horizontal="center" vertical="top"/>
    </xf>
    <xf numFmtId="174" fontId="86" fillId="0" borderId="30" xfId="0" applyNumberFormat="1" applyFont="1" applyBorder="1" applyAlignment="1">
      <alignment horizontal="center" vertical="top"/>
    </xf>
    <xf numFmtId="174" fontId="58" fillId="7" borderId="18" xfId="0" applyNumberFormat="1" applyFont="1" applyFill="1" applyBorder="1" applyAlignment="1">
      <alignment horizontal="center" vertical="top"/>
    </xf>
    <xf numFmtId="14" fontId="41" fillId="5" borderId="1" xfId="0" applyNumberFormat="1" applyFont="1" applyFill="1" applyBorder="1" applyAlignment="1" applyProtection="1">
      <alignment horizontal="center" vertical="center" wrapText="1"/>
      <protection hidden="1"/>
    </xf>
    <xf numFmtId="183" fontId="76" fillId="0" borderId="0" xfId="0" applyNumberFormat="1" applyFont="1" applyAlignment="1">
      <alignment horizontal="center" vertical="top" wrapText="1"/>
    </xf>
    <xf numFmtId="14" fontId="91" fillId="5" borderId="1" xfId="0" applyNumberFormat="1" applyFont="1" applyFill="1" applyBorder="1" applyAlignment="1" applyProtection="1">
      <alignment horizontal="center" wrapText="1"/>
      <protection hidden="1"/>
    </xf>
    <xf numFmtId="14" fontId="91" fillId="5" borderId="1" xfId="0" applyNumberFormat="1" applyFont="1" applyFill="1" applyBorder="1" applyAlignment="1" applyProtection="1">
      <alignment horizontal="center" vertical="center" wrapText="1"/>
      <protection hidden="1"/>
    </xf>
    <xf numFmtId="171" fontId="76" fillId="0" borderId="0" xfId="0" applyNumberFormat="1" applyFont="1" applyAlignment="1">
      <alignment horizontal="center" vertical="top" wrapText="1"/>
    </xf>
    <xf numFmtId="174" fontId="18" fillId="0" borderId="26" xfId="0" applyNumberFormat="1" applyFont="1" applyBorder="1" applyAlignment="1">
      <alignment horizontal="center" vertical="center"/>
    </xf>
    <xf numFmtId="174" fontId="18" fillId="0" borderId="27" xfId="0" applyNumberFormat="1" applyFont="1" applyBorder="1" applyAlignment="1">
      <alignment horizontal="center" vertical="center"/>
    </xf>
    <xf numFmtId="174" fontId="11" fillId="0" borderId="36" xfId="0" applyNumberFormat="1" applyFont="1" applyBorder="1" applyAlignment="1">
      <alignment horizontal="center" vertical="top"/>
    </xf>
    <xf numFmtId="174" fontId="11" fillId="0" borderId="30" xfId="0" applyNumberFormat="1" applyFont="1" applyBorder="1" applyAlignment="1">
      <alignment horizontal="center" vertical="top"/>
    </xf>
    <xf numFmtId="181" fontId="41" fillId="5" borderId="1" xfId="0" applyNumberFormat="1" applyFont="1" applyFill="1" applyBorder="1" applyAlignment="1" applyProtection="1">
      <alignment horizontal="center" wrapText="1"/>
      <protection hidden="1"/>
    </xf>
    <xf numFmtId="175" fontId="41" fillId="5" borderId="1" xfId="0" applyNumberFormat="1" applyFont="1" applyFill="1" applyBorder="1" applyAlignment="1" applyProtection="1">
      <alignment horizontal="center" wrapText="1"/>
      <protection hidden="1"/>
    </xf>
    <xf numFmtId="0" fontId="31" fillId="0" borderId="0" xfId="0" applyFont="1" applyAlignment="1">
      <alignment horizontal="right"/>
    </xf>
    <xf numFmtId="0" fontId="31" fillId="0" borderId="0" xfId="0" applyFont="1" applyAlignment="1">
      <alignment horizontal="center"/>
    </xf>
    <xf numFmtId="0" fontId="2" fillId="0" borderId="0" xfId="0" applyFont="1" applyProtection="1"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36" fillId="4" borderId="0" xfId="0" applyFont="1" applyFill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12" fillId="0" borderId="0" xfId="0" applyFont="1" applyProtection="1">
      <protection hidden="1"/>
    </xf>
    <xf numFmtId="0" fontId="25" fillId="0" borderId="0" xfId="0" applyFont="1" applyProtection="1">
      <protection hidden="1"/>
    </xf>
    <xf numFmtId="181" fontId="80" fillId="0" borderId="0" xfId="0" applyNumberFormat="1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right"/>
      <protection hidden="1"/>
    </xf>
    <xf numFmtId="0" fontId="93" fillId="3" borderId="0" xfId="0" applyFont="1" applyFill="1" applyAlignment="1" applyProtection="1">
      <alignment horizontal="center" vertical="top"/>
      <protection hidden="1"/>
    </xf>
    <xf numFmtId="174" fontId="93" fillId="3" borderId="0" xfId="0" applyNumberFormat="1" applyFont="1" applyFill="1" applyAlignment="1" applyProtection="1">
      <alignment horizontal="center" vertical="top"/>
      <protection hidden="1"/>
    </xf>
    <xf numFmtId="0" fontId="92" fillId="3" borderId="0" xfId="0" applyFont="1" applyFill="1" applyAlignment="1" applyProtection="1">
      <alignment horizontal="left"/>
      <protection hidden="1"/>
    </xf>
    <xf numFmtId="0" fontId="16" fillId="0" borderId="0" xfId="0" applyFont="1" applyAlignment="1" applyProtection="1">
      <alignment vertical="top"/>
      <protection hidden="1"/>
    </xf>
    <xf numFmtId="0" fontId="37" fillId="0" borderId="0" xfId="0" applyFont="1" applyProtection="1">
      <protection hidden="1"/>
    </xf>
    <xf numFmtId="0" fontId="46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4" fontId="37" fillId="0" borderId="0" xfId="0" applyNumberFormat="1" applyFont="1" applyProtection="1">
      <protection hidden="1"/>
    </xf>
    <xf numFmtId="0" fontId="26" fillId="0" borderId="0" xfId="0" applyFont="1" applyProtection="1">
      <protection hidden="1"/>
    </xf>
    <xf numFmtId="0" fontId="38" fillId="0" borderId="0" xfId="0" applyFont="1" applyProtection="1">
      <protection hidden="1"/>
    </xf>
    <xf numFmtId="0" fontId="22" fillId="0" borderId="0" xfId="0" applyFont="1" applyAlignment="1" applyProtection="1">
      <alignment horizontal="center"/>
      <protection hidden="1"/>
    </xf>
    <xf numFmtId="0" fontId="51" fillId="0" borderId="14" xfId="0" applyFont="1" applyBorder="1" applyProtection="1">
      <protection locked="0"/>
    </xf>
    <xf numFmtId="0" fontId="51" fillId="0" borderId="17" xfId="0" applyFont="1" applyBorder="1" applyProtection="1">
      <protection locked="0"/>
    </xf>
    <xf numFmtId="0" fontId="50" fillId="0" borderId="1" xfId="0" applyFont="1" applyBorder="1" applyAlignment="1" applyProtection="1">
      <alignment horizontal="center"/>
      <protection locked="0"/>
    </xf>
    <xf numFmtId="14" fontId="51" fillId="0" borderId="0" xfId="0" applyNumberFormat="1" applyFont="1" applyBorder="1" applyProtection="1">
      <protection locked="0"/>
    </xf>
    <xf numFmtId="14" fontId="51" fillId="0" borderId="14" xfId="0" applyNumberFormat="1" applyFont="1" applyBorder="1" applyProtection="1">
      <protection locked="0"/>
    </xf>
    <xf numFmtId="0" fontId="36" fillId="4" borderId="0" xfId="0" applyFont="1" applyFill="1" applyAlignment="1" applyProtection="1">
      <alignment horizontal="left"/>
      <protection locked="0"/>
    </xf>
    <xf numFmtId="175" fontId="38" fillId="0" borderId="14" xfId="0" applyNumberFormat="1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12" fillId="0" borderId="1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right"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51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vertical="center"/>
      <protection hidden="1"/>
    </xf>
    <xf numFmtId="0" fontId="35" fillId="0" borderId="0" xfId="0" applyFont="1" applyAlignment="1" applyProtection="1">
      <alignment vertical="center"/>
      <protection hidden="1"/>
    </xf>
    <xf numFmtId="0" fontId="25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171" fontId="51" fillId="0" borderId="0" xfId="0" applyNumberFormat="1" applyFont="1" applyAlignment="1" applyProtection="1">
      <alignment horizontal="right" vertical="center"/>
      <protection locked="0"/>
    </xf>
    <xf numFmtId="165" fontId="24" fillId="0" borderId="1" xfId="0" applyNumberFormat="1" applyFont="1" applyBorder="1" applyAlignment="1" applyProtection="1">
      <alignment horizontal="center" vertical="center"/>
      <protection hidden="1"/>
    </xf>
    <xf numFmtId="0" fontId="51" fillId="0" borderId="14" xfId="0" applyFont="1" applyBorder="1" applyAlignment="1" applyProtection="1">
      <alignment vertical="center"/>
      <protection hidden="1"/>
    </xf>
    <xf numFmtId="0" fontId="51" fillId="0" borderId="17" xfId="0" applyFont="1" applyBorder="1" applyAlignment="1" applyProtection="1">
      <alignment vertical="center"/>
      <protection hidden="1"/>
    </xf>
    <xf numFmtId="0" fontId="50" fillId="0" borderId="1" xfId="0" applyFont="1" applyBorder="1" applyAlignment="1" applyProtection="1">
      <alignment horizontal="center" vertical="center"/>
      <protection hidden="1"/>
    </xf>
    <xf numFmtId="174" fontId="49" fillId="0" borderId="1" xfId="0" applyNumberFormat="1" applyFont="1" applyBorder="1" applyAlignment="1" applyProtection="1">
      <alignment vertic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0" fontId="77" fillId="0" borderId="1" xfId="0" applyFont="1" applyBorder="1" applyAlignment="1" applyProtection="1">
      <alignment horizontal="center" vertical="center"/>
      <protection hidden="1"/>
    </xf>
    <xf numFmtId="174" fontId="12" fillId="0" borderId="1" xfId="0" applyNumberFormat="1" applyFont="1" applyBorder="1" applyAlignment="1" applyProtection="1">
      <alignment horizontal="center" vertical="center"/>
      <protection hidden="1"/>
    </xf>
    <xf numFmtId="174" fontId="48" fillId="0" borderId="1" xfId="0" applyNumberFormat="1" applyFont="1" applyBorder="1" applyAlignment="1" applyProtection="1">
      <alignment horizontal="right" vertical="center"/>
      <protection hidden="1"/>
    </xf>
    <xf numFmtId="0" fontId="78" fillId="0" borderId="0" xfId="0" applyFont="1" applyAlignment="1" applyProtection="1">
      <alignment horizontal="center" vertical="center" wrapText="1"/>
      <protection hidden="1"/>
    </xf>
    <xf numFmtId="0" fontId="78" fillId="0" borderId="0" xfId="0" applyFont="1" applyAlignment="1" applyProtection="1">
      <alignment horizontal="center" vertical="center"/>
      <protection hidden="1"/>
    </xf>
    <xf numFmtId="0" fontId="85" fillId="0" borderId="0" xfId="0" applyFont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left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16" fillId="0" borderId="0" xfId="0" applyFont="1" applyAlignment="1" applyProtection="1">
      <alignment vertical="center"/>
      <protection hidden="1"/>
    </xf>
    <xf numFmtId="0" fontId="52" fillId="0" borderId="0" xfId="0" applyFont="1" applyAlignment="1" applyProtection="1">
      <alignment vertical="center"/>
      <protection hidden="1"/>
    </xf>
    <xf numFmtId="171" fontId="51" fillId="0" borderId="0" xfId="0" applyNumberFormat="1" applyFont="1" applyAlignment="1" applyProtection="1">
      <alignment horizontal="right" vertical="center"/>
      <protection hidden="1"/>
    </xf>
    <xf numFmtId="0" fontId="12" fillId="0" borderId="1" xfId="0" applyFont="1" applyBorder="1" applyAlignment="1" applyProtection="1">
      <alignment horizontal="center" vertical="center"/>
      <protection hidden="1"/>
    </xf>
    <xf numFmtId="174" fontId="48" fillId="0" borderId="1" xfId="0" applyNumberFormat="1" applyFont="1" applyBorder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171" fontId="24" fillId="0" borderId="1" xfId="0" applyNumberFormat="1" applyFont="1" applyBorder="1" applyAlignment="1" applyProtection="1">
      <alignment horizontal="center" vertical="center"/>
      <protection hidden="1"/>
    </xf>
    <xf numFmtId="0" fontId="12" fillId="0" borderId="14" xfId="0" applyFont="1" applyBorder="1" applyAlignment="1" applyProtection="1">
      <alignment horizontal="center" vertical="center" wrapText="1"/>
      <protection hidden="1"/>
    </xf>
    <xf numFmtId="0" fontId="12" fillId="0" borderId="17" xfId="0" applyFont="1" applyBorder="1" applyAlignment="1" applyProtection="1">
      <alignment horizontal="center" vertical="center" wrapText="1"/>
      <protection hidden="1"/>
    </xf>
    <xf numFmtId="0" fontId="12" fillId="0" borderId="13" xfId="0" applyFont="1" applyBorder="1" applyAlignment="1" applyProtection="1">
      <alignment horizontal="center" vertical="center" wrapText="1"/>
      <protection hidden="1"/>
    </xf>
    <xf numFmtId="199" fontId="103" fillId="4" borderId="0" xfId="0" applyNumberFormat="1" applyFont="1" applyFill="1" applyAlignment="1" applyProtection="1">
      <alignment horizontal="center"/>
      <protection hidden="1"/>
    </xf>
    <xf numFmtId="14" fontId="51" fillId="4" borderId="0" xfId="0" applyNumberFormat="1" applyFont="1" applyFill="1" applyBorder="1" applyProtection="1">
      <protection locked="0"/>
    </xf>
    <xf numFmtId="14" fontId="98" fillId="4" borderId="14" xfId="0" applyNumberFormat="1" applyFont="1" applyFill="1" applyBorder="1" applyAlignment="1" applyProtection="1">
      <alignment horizontal="right"/>
      <protection hidden="1"/>
    </xf>
    <xf numFmtId="14" fontId="2" fillId="4" borderId="0" xfId="0" applyNumberFormat="1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199" fontId="84" fillId="4" borderId="0" xfId="0" applyNumberFormat="1" applyFont="1" applyFill="1" applyBorder="1" applyProtection="1">
      <protection hidden="1"/>
    </xf>
    <xf numFmtId="0" fontId="99" fillId="4" borderId="0" xfId="0" applyFont="1" applyFill="1" applyBorder="1" applyAlignment="1" applyProtection="1">
      <alignment horizontal="right"/>
      <protection hidden="1"/>
    </xf>
    <xf numFmtId="0" fontId="37" fillId="4" borderId="0" xfId="0" applyFont="1" applyFill="1" applyBorder="1" applyProtection="1">
      <protection locked="0"/>
    </xf>
    <xf numFmtId="0" fontId="37" fillId="4" borderId="0" xfId="0" applyFont="1" applyFill="1" applyBorder="1" applyProtection="1">
      <protection hidden="1"/>
    </xf>
    <xf numFmtId="199" fontId="0" fillId="4" borderId="0" xfId="0" applyNumberFormat="1" applyFont="1" applyFill="1" applyBorder="1" applyAlignment="1" applyProtection="1">
      <alignment vertical="top"/>
      <protection hidden="1"/>
    </xf>
    <xf numFmtId="14" fontId="98" fillId="4" borderId="0" xfId="0" applyNumberFormat="1" applyFont="1" applyFill="1" applyBorder="1" applyAlignment="1" applyProtection="1">
      <alignment horizontal="right"/>
      <protection hidden="1"/>
    </xf>
    <xf numFmtId="0" fontId="25" fillId="4" borderId="0" xfId="0" applyFont="1" applyFill="1" applyBorder="1" applyAlignment="1" applyProtection="1">
      <alignment vertical="top"/>
      <protection hidden="1"/>
    </xf>
    <xf numFmtId="0" fontId="25" fillId="4" borderId="0" xfId="0" applyFont="1" applyFill="1" applyAlignment="1" applyProtection="1">
      <alignment vertical="top"/>
      <protection hidden="1"/>
    </xf>
    <xf numFmtId="199" fontId="0" fillId="4" borderId="0" xfId="0" applyNumberFormat="1" applyFont="1" applyFill="1" applyAlignment="1" applyProtection="1">
      <alignment vertical="top"/>
      <protection hidden="1"/>
    </xf>
    <xf numFmtId="0" fontId="20" fillId="4" borderId="0" xfId="0" applyFont="1" applyFill="1" applyAlignment="1" applyProtection="1">
      <alignment horizontal="right" vertical="top"/>
      <protection hidden="1"/>
    </xf>
    <xf numFmtId="0" fontId="0" fillId="4" borderId="0" xfId="0" applyFill="1" applyProtection="1">
      <protection locked="0"/>
    </xf>
    <xf numFmtId="199" fontId="0" fillId="4" borderId="0" xfId="0" applyNumberFormat="1" applyFont="1" applyFill="1" applyBorder="1" applyProtection="1">
      <protection hidden="1"/>
    </xf>
    <xf numFmtId="0" fontId="0" fillId="4" borderId="0" xfId="0" applyFill="1" applyBorder="1" applyProtection="1">
      <protection hidden="1"/>
    </xf>
    <xf numFmtId="199" fontId="0" fillId="4" borderId="0" xfId="0" applyNumberFormat="1" applyFont="1" applyFill="1" applyProtection="1">
      <protection hidden="1"/>
    </xf>
    <xf numFmtId="0" fontId="101" fillId="4" borderId="0" xfId="0" applyFont="1" applyFill="1" applyAlignment="1" applyProtection="1">
      <alignment horizontal="right"/>
      <protection hidden="1"/>
    </xf>
    <xf numFmtId="199" fontId="101" fillId="4" borderId="0" xfId="0" applyNumberFormat="1" applyFont="1" applyFill="1" applyBorder="1" applyProtection="1">
      <protection hidden="1"/>
    </xf>
    <xf numFmtId="0" fontId="21" fillId="4" borderId="0" xfId="0" applyFont="1" applyFill="1" applyBorder="1" applyProtection="1">
      <protection hidden="1"/>
    </xf>
    <xf numFmtId="0" fontId="21" fillId="4" borderId="0" xfId="0" applyFont="1" applyFill="1" applyProtection="1">
      <protection hidden="1"/>
    </xf>
    <xf numFmtId="199" fontId="101" fillId="4" borderId="0" xfId="0" applyNumberFormat="1" applyFont="1" applyFill="1" applyProtection="1">
      <protection hidden="1"/>
    </xf>
    <xf numFmtId="0" fontId="21" fillId="4" borderId="0" xfId="0" applyFont="1" applyFill="1" applyAlignment="1" applyProtection="1">
      <alignment horizontal="right"/>
      <protection hidden="1"/>
    </xf>
    <xf numFmtId="0" fontId="21" fillId="4" borderId="0" xfId="0" applyFont="1" applyFill="1" applyProtection="1">
      <protection locked="0"/>
    </xf>
    <xf numFmtId="199" fontId="1" fillId="4" borderId="0" xfId="0" applyNumberFormat="1" applyFont="1" applyFill="1" applyBorder="1" applyProtection="1">
      <protection hidden="1"/>
    </xf>
    <xf numFmtId="0" fontId="20" fillId="4" borderId="0" xfId="0" applyFont="1" applyFill="1" applyBorder="1" applyAlignment="1" applyProtection="1">
      <alignment horizontal="right"/>
      <protection hidden="1"/>
    </xf>
    <xf numFmtId="0" fontId="26" fillId="4" borderId="0" xfId="0" applyFont="1" applyFill="1" applyBorder="1" applyProtection="1">
      <protection locked="0"/>
    </xf>
    <xf numFmtId="0" fontId="26" fillId="4" borderId="0" xfId="0" applyFont="1" applyFill="1" applyBorder="1" applyProtection="1">
      <protection hidden="1"/>
    </xf>
    <xf numFmtId="0" fontId="25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hidden="1"/>
    </xf>
    <xf numFmtId="0" fontId="25" fillId="4" borderId="0" xfId="0" applyFont="1" applyFill="1" applyBorder="1" applyAlignment="1" applyProtection="1">
      <alignment horizontal="center"/>
      <protection hidden="1"/>
    </xf>
    <xf numFmtId="0" fontId="37" fillId="4" borderId="0" xfId="0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/>
      <protection hidden="1"/>
    </xf>
    <xf numFmtId="0" fontId="25" fillId="4" borderId="0" xfId="0" applyFont="1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101" fillId="4" borderId="0" xfId="0" applyFont="1" applyFill="1" applyAlignment="1" applyProtection="1">
      <alignment horizontal="right"/>
      <protection hidden="1"/>
    </xf>
    <xf numFmtId="0" fontId="0" fillId="4" borderId="0" xfId="0" applyFill="1" applyProtection="1">
      <protection hidden="1"/>
    </xf>
    <xf numFmtId="0" fontId="25" fillId="4" borderId="0" xfId="0" applyFont="1" applyFill="1" applyProtection="1">
      <protection hidden="1"/>
    </xf>
    <xf numFmtId="0" fontId="16" fillId="4" borderId="0" xfId="0" applyFont="1" applyFill="1" applyProtection="1">
      <protection hidden="1"/>
    </xf>
    <xf numFmtId="0" fontId="16" fillId="4" borderId="0" xfId="0" applyFont="1" applyFill="1" applyAlignment="1" applyProtection="1">
      <alignment vertical="top"/>
      <protection hidden="1"/>
    </xf>
    <xf numFmtId="0" fontId="50" fillId="0" borderId="13" xfId="0" applyFont="1" applyBorder="1" applyAlignment="1" applyProtection="1">
      <alignment horizontal="center"/>
      <protection hidden="1"/>
    </xf>
    <xf numFmtId="14" fontId="102" fillId="4" borderId="24" xfId="0" applyNumberFormat="1" applyFont="1" applyFill="1" applyBorder="1" applyAlignment="1" applyProtection="1">
      <alignment horizontal="right"/>
      <protection hidden="1"/>
    </xf>
    <xf numFmtId="14" fontId="98" fillId="4" borderId="24" xfId="0" applyNumberFormat="1" applyFont="1" applyFill="1" applyBorder="1" applyAlignment="1" applyProtection="1">
      <alignment horizontal="right"/>
      <protection hidden="1"/>
    </xf>
    <xf numFmtId="14" fontId="98" fillId="4" borderId="45" xfId="0" applyNumberFormat="1" applyFont="1" applyFill="1" applyBorder="1" applyAlignment="1" applyProtection="1">
      <alignment horizontal="right"/>
      <protection hidden="1"/>
    </xf>
    <xf numFmtId="175" fontId="38" fillId="0" borderId="45" xfId="0" applyNumberFormat="1" applyFont="1" applyBorder="1" applyAlignment="1" applyProtection="1">
      <alignment horizontal="center" vertical="center"/>
      <protection locked="0"/>
    </xf>
    <xf numFmtId="0" fontId="51" fillId="0" borderId="45" xfId="0" applyFont="1" applyBorder="1" applyProtection="1">
      <protection locked="0"/>
    </xf>
    <xf numFmtId="0" fontId="51" fillId="0" borderId="46" xfId="0" applyFont="1" applyBorder="1" applyProtection="1">
      <protection locked="0"/>
    </xf>
    <xf numFmtId="14" fontId="51" fillId="0" borderId="45" xfId="0" applyNumberFormat="1" applyFont="1" applyBorder="1" applyProtection="1">
      <protection locked="0"/>
    </xf>
    <xf numFmtId="0" fontId="50" fillId="0" borderId="47" xfId="0" applyFont="1" applyBorder="1" applyAlignment="1" applyProtection="1">
      <alignment horizontal="center"/>
      <protection locked="0"/>
    </xf>
    <xf numFmtId="0" fontId="50" fillId="0" borderId="48" xfId="0" applyFont="1" applyBorder="1" applyAlignment="1" applyProtection="1">
      <alignment horizontal="center"/>
      <protection locked="0"/>
    </xf>
    <xf numFmtId="0" fontId="51" fillId="0" borderId="24" xfId="0" applyFont="1" applyBorder="1" applyProtection="1">
      <protection locked="0"/>
    </xf>
    <xf numFmtId="0" fontId="51" fillId="0" borderId="43" xfId="0" applyFont="1" applyBorder="1" applyProtection="1">
      <protection locked="0"/>
    </xf>
    <xf numFmtId="14" fontId="51" fillId="0" borderId="24" xfId="0" applyNumberFormat="1" applyFont="1" applyBorder="1" applyProtection="1">
      <protection locked="0"/>
    </xf>
    <xf numFmtId="0" fontId="50" fillId="0" borderId="49" xfId="0" applyFont="1" applyBorder="1" applyAlignment="1" applyProtection="1">
      <alignment horizontal="center"/>
      <protection locked="0"/>
    </xf>
    <xf numFmtId="0" fontId="50" fillId="0" borderId="45" xfId="0" applyFont="1" applyBorder="1" applyAlignment="1" applyProtection="1">
      <alignment horizontal="center"/>
      <protection locked="0"/>
    </xf>
    <xf numFmtId="0" fontId="50" fillId="0" borderId="14" xfId="0" applyFont="1" applyBorder="1" applyAlignment="1" applyProtection="1">
      <alignment horizontal="center"/>
      <protection locked="0"/>
    </xf>
    <xf numFmtId="0" fontId="50" fillId="0" borderId="24" xfId="0" applyFont="1" applyBorder="1" applyAlignment="1" applyProtection="1">
      <alignment horizontal="center"/>
      <protection locked="0"/>
    </xf>
    <xf numFmtId="199" fontId="96" fillId="8" borderId="50" xfId="0" applyNumberFormat="1" applyFont="1" applyFill="1" applyBorder="1" applyAlignment="1" applyProtection="1">
      <alignment horizontal="center" vertical="center" textRotation="90"/>
      <protection hidden="1"/>
    </xf>
    <xf numFmtId="199" fontId="96" fillId="8" borderId="8" xfId="0" applyNumberFormat="1" applyFont="1" applyFill="1" applyBorder="1" applyAlignment="1" applyProtection="1">
      <alignment horizontal="center" vertical="center" textRotation="90"/>
      <protection hidden="1"/>
    </xf>
    <xf numFmtId="199" fontId="96" fillId="8" borderId="51" xfId="0" applyNumberFormat="1" applyFont="1" applyFill="1" applyBorder="1" applyAlignment="1" applyProtection="1">
      <alignment horizontal="center" vertical="center" textRotation="90"/>
      <protection hidden="1"/>
    </xf>
    <xf numFmtId="0" fontId="50" fillId="0" borderId="52" xfId="0" applyFont="1" applyBorder="1" applyAlignment="1" applyProtection="1">
      <alignment horizontal="center"/>
      <protection locked="0"/>
    </xf>
    <xf numFmtId="199" fontId="96" fillId="8" borderId="32" xfId="0" applyNumberFormat="1" applyFont="1" applyFill="1" applyBorder="1" applyAlignment="1" applyProtection="1">
      <alignment horizontal="center" vertical="center" textRotation="90"/>
      <protection hidden="1"/>
    </xf>
    <xf numFmtId="0" fontId="50" fillId="0" borderId="11" xfId="0" applyFont="1" applyBorder="1" applyAlignment="1" applyProtection="1">
      <alignment horizontal="center"/>
      <protection locked="0"/>
    </xf>
    <xf numFmtId="199" fontId="96" fillId="8" borderId="53" xfId="0" applyNumberFormat="1" applyFont="1" applyFill="1" applyBorder="1" applyAlignment="1" applyProtection="1">
      <alignment horizontal="center" vertical="center" textRotation="90"/>
      <protection hidden="1"/>
    </xf>
    <xf numFmtId="175" fontId="38" fillId="0" borderId="54" xfId="0" applyNumberFormat="1" applyFont="1" applyBorder="1" applyAlignment="1" applyProtection="1">
      <alignment horizontal="center" vertical="center"/>
      <protection locked="0"/>
    </xf>
    <xf numFmtId="0" fontId="51" fillId="0" borderId="54" xfId="0" applyFont="1" applyBorder="1" applyProtection="1">
      <protection locked="0"/>
    </xf>
    <xf numFmtId="0" fontId="51" fillId="0" borderId="55" xfId="0" applyFont="1" applyBorder="1" applyProtection="1">
      <protection locked="0"/>
    </xf>
    <xf numFmtId="14" fontId="51" fillId="0" borderId="54" xfId="0" applyNumberFormat="1" applyFont="1" applyBorder="1" applyProtection="1">
      <protection locked="0"/>
    </xf>
    <xf numFmtId="14" fontId="98" fillId="4" borderId="56" xfId="0" applyNumberFormat="1" applyFont="1" applyFill="1" applyBorder="1" applyAlignment="1" applyProtection="1">
      <alignment horizontal="right"/>
      <protection hidden="1"/>
    </xf>
    <xf numFmtId="175" fontId="38" fillId="0" borderId="56" xfId="0" applyNumberFormat="1" applyFont="1" applyBorder="1" applyAlignment="1" applyProtection="1">
      <alignment horizontal="center" vertical="center"/>
      <protection locked="0"/>
    </xf>
    <xf numFmtId="0" fontId="51" fillId="0" borderId="56" xfId="0" applyFont="1" applyBorder="1" applyProtection="1">
      <protection locked="0"/>
    </xf>
    <xf numFmtId="199" fontId="96" fillId="2" borderId="56" xfId="0" applyNumberFormat="1" applyFont="1" applyFill="1" applyBorder="1" applyAlignment="1" applyProtection="1">
      <alignment horizontal="center" vertical="center" textRotation="90"/>
      <protection hidden="1"/>
    </xf>
    <xf numFmtId="14" fontId="51" fillId="0" borderId="56" xfId="0" applyNumberFormat="1" applyFont="1" applyBorder="1" applyProtection="1">
      <protection locked="0"/>
    </xf>
    <xf numFmtId="14" fontId="97" fillId="0" borderId="56" xfId="0" applyNumberFormat="1" applyFont="1" applyBorder="1" applyProtection="1">
      <protection locked="0"/>
    </xf>
    <xf numFmtId="0" fontId="97" fillId="0" borderId="56" xfId="0" applyFont="1" applyBorder="1" applyProtection="1">
      <protection locked="0"/>
    </xf>
    <xf numFmtId="14" fontId="98" fillId="4" borderId="57" xfId="0" applyNumberFormat="1" applyFont="1" applyFill="1" applyBorder="1" applyAlignment="1" applyProtection="1">
      <alignment horizontal="right"/>
      <protection hidden="1"/>
    </xf>
    <xf numFmtId="175" fontId="38" fillId="0" borderId="57" xfId="0" applyNumberFormat="1" applyFont="1" applyBorder="1" applyAlignment="1" applyProtection="1">
      <alignment horizontal="center" vertical="center"/>
      <protection locked="0"/>
    </xf>
    <xf numFmtId="0" fontId="51" fillId="0" borderId="57" xfId="0" applyFont="1" applyBorder="1" applyProtection="1">
      <protection locked="0"/>
    </xf>
    <xf numFmtId="199" fontId="96" fillId="2" borderId="57" xfId="0" applyNumberFormat="1" applyFont="1" applyFill="1" applyBorder="1" applyAlignment="1" applyProtection="1">
      <alignment horizontal="center" vertical="center" textRotation="90"/>
      <protection hidden="1"/>
    </xf>
    <xf numFmtId="14" fontId="51" fillId="0" borderId="57" xfId="0" applyNumberFormat="1" applyFont="1" applyBorder="1" applyProtection="1">
      <protection locked="0"/>
    </xf>
    <xf numFmtId="14" fontId="97" fillId="0" borderId="57" xfId="0" applyNumberFormat="1" applyFont="1" applyBorder="1" applyProtection="1">
      <protection locked="0"/>
    </xf>
    <xf numFmtId="0" fontId="97" fillId="0" borderId="57" xfId="0" applyFont="1" applyBorder="1" applyProtection="1">
      <protection locked="0"/>
    </xf>
    <xf numFmtId="14" fontId="98" fillId="4" borderId="58" xfId="0" applyNumberFormat="1" applyFont="1" applyFill="1" applyBorder="1" applyAlignment="1" applyProtection="1">
      <alignment horizontal="right"/>
      <protection hidden="1"/>
    </xf>
    <xf numFmtId="175" fontId="38" fillId="0" borderId="58" xfId="0" applyNumberFormat="1" applyFont="1" applyBorder="1" applyAlignment="1" applyProtection="1">
      <alignment horizontal="left"/>
      <protection locked="0"/>
    </xf>
    <xf numFmtId="0" fontId="51" fillId="0" borderId="58" xfId="0" applyFont="1" applyBorder="1" applyProtection="1">
      <protection locked="0"/>
    </xf>
    <xf numFmtId="199" fontId="96" fillId="2" borderId="58" xfId="0" applyNumberFormat="1" applyFont="1" applyFill="1" applyBorder="1" applyAlignment="1" applyProtection="1">
      <alignment horizontal="center" vertical="center" textRotation="90"/>
      <protection hidden="1"/>
    </xf>
    <xf numFmtId="14" fontId="51" fillId="0" borderId="58" xfId="0" applyNumberFormat="1" applyFont="1" applyBorder="1" applyProtection="1">
      <protection locked="0"/>
    </xf>
    <xf numFmtId="14" fontId="97" fillId="0" borderId="58" xfId="0" applyNumberFormat="1" applyFont="1" applyBorder="1" applyProtection="1">
      <protection locked="0"/>
    </xf>
    <xf numFmtId="0" fontId="97" fillId="0" borderId="58" xfId="0" applyFont="1" applyBorder="1" applyProtection="1">
      <protection locked="0"/>
    </xf>
    <xf numFmtId="199" fontId="96" fillId="2" borderId="60" xfId="0" applyNumberFormat="1" applyFont="1" applyFill="1" applyBorder="1" applyAlignment="1" applyProtection="1">
      <alignment horizontal="center" vertical="center" textRotation="90"/>
      <protection hidden="1"/>
    </xf>
    <xf numFmtId="199" fontId="96" fillId="2" borderId="61" xfId="0" applyNumberFormat="1" applyFont="1" applyFill="1" applyBorder="1" applyAlignment="1" applyProtection="1">
      <alignment horizontal="center" vertical="center" textRotation="90"/>
      <protection hidden="1"/>
    </xf>
    <xf numFmtId="199" fontId="96" fillId="2" borderId="62" xfId="0" applyNumberFormat="1" applyFont="1" applyFill="1" applyBorder="1" applyAlignment="1" applyProtection="1">
      <alignment horizontal="center" vertical="center" textRotation="90"/>
      <protection hidden="1"/>
    </xf>
    <xf numFmtId="199" fontId="96" fillId="2" borderId="63" xfId="0" applyNumberFormat="1" applyFont="1" applyFill="1" applyBorder="1" applyAlignment="1" applyProtection="1">
      <alignment horizontal="center" vertical="center" textRotation="90"/>
      <protection hidden="1"/>
    </xf>
    <xf numFmtId="199" fontId="96" fillId="2" borderId="64" xfId="0" applyNumberFormat="1" applyFont="1" applyFill="1" applyBorder="1" applyAlignment="1" applyProtection="1">
      <alignment horizontal="center" vertical="center" textRotation="90"/>
      <protection hidden="1"/>
    </xf>
    <xf numFmtId="199" fontId="96" fillId="2" borderId="65" xfId="0" applyNumberFormat="1" applyFont="1" applyFill="1" applyBorder="1" applyAlignment="1" applyProtection="1">
      <alignment horizontal="center" vertical="center" textRotation="90"/>
      <protection hidden="1"/>
    </xf>
    <xf numFmtId="199" fontId="104" fillId="12" borderId="63" xfId="0" applyNumberFormat="1" applyFont="1" applyFill="1" applyBorder="1" applyAlignment="1" applyProtection="1">
      <alignment horizontal="center" vertical="center" textRotation="90"/>
      <protection hidden="1"/>
    </xf>
    <xf numFmtId="199" fontId="104" fillId="12" borderId="64" xfId="0" applyNumberFormat="1" applyFont="1" applyFill="1" applyBorder="1" applyAlignment="1" applyProtection="1">
      <alignment horizontal="center" vertical="center" textRotation="90"/>
      <protection hidden="1"/>
    </xf>
    <xf numFmtId="199" fontId="104" fillId="12" borderId="65" xfId="0" applyNumberFormat="1" applyFont="1" applyFill="1" applyBorder="1" applyAlignment="1" applyProtection="1">
      <alignment horizontal="center" vertical="center" textRotation="90"/>
      <protection hidden="1"/>
    </xf>
    <xf numFmtId="0" fontId="50" fillId="0" borderId="66" xfId="0" applyFont="1" applyBorder="1" applyAlignment="1" applyProtection="1">
      <alignment horizontal="center"/>
      <protection locked="0"/>
    </xf>
    <xf numFmtId="0" fontId="50" fillId="0" borderId="67" xfId="0" applyFont="1" applyBorder="1" applyAlignment="1" applyProtection="1">
      <alignment horizontal="center"/>
      <protection locked="0"/>
    </xf>
    <xf numFmtId="0" fontId="50" fillId="0" borderId="68" xfId="0" applyFont="1" applyBorder="1" applyAlignment="1" applyProtection="1">
      <alignment horizontal="center"/>
      <protection locked="0"/>
    </xf>
    <xf numFmtId="14" fontId="98" fillId="4" borderId="67" xfId="0" applyNumberFormat="1" applyFont="1" applyFill="1" applyBorder="1" applyAlignment="1" applyProtection="1">
      <alignment horizontal="right"/>
      <protection hidden="1"/>
    </xf>
    <xf numFmtId="14" fontId="98" fillId="4" borderId="1" xfId="0" applyNumberFormat="1" applyFont="1" applyFill="1" applyBorder="1" applyAlignment="1" applyProtection="1">
      <alignment horizontal="right"/>
      <protection hidden="1"/>
    </xf>
    <xf numFmtId="14" fontId="98" fillId="4" borderId="68" xfId="0" applyNumberFormat="1" applyFont="1" applyFill="1" applyBorder="1" applyAlignment="1" applyProtection="1">
      <alignment horizontal="right"/>
      <protection hidden="1"/>
    </xf>
    <xf numFmtId="14" fontId="98" fillId="4" borderId="59" xfId="0" applyNumberFormat="1" applyFont="1" applyFill="1" applyBorder="1" applyAlignment="1" applyProtection="1">
      <alignment horizontal="right"/>
      <protection hidden="1"/>
    </xf>
    <xf numFmtId="14" fontId="100" fillId="4" borderId="67" xfId="0" applyNumberFormat="1" applyFont="1" applyFill="1" applyBorder="1" applyAlignment="1" applyProtection="1">
      <alignment horizontal="right"/>
      <protection hidden="1"/>
    </xf>
    <xf numFmtId="14" fontId="100" fillId="4" borderId="1" xfId="0" applyNumberFormat="1" applyFont="1" applyFill="1" applyBorder="1" applyAlignment="1" applyProtection="1">
      <alignment horizontal="right"/>
      <protection hidden="1"/>
    </xf>
    <xf numFmtId="14" fontId="100" fillId="4" borderId="68" xfId="0" applyNumberFormat="1" applyFont="1" applyFill="1" applyBorder="1" applyAlignment="1" applyProtection="1">
      <alignment horizontal="right"/>
      <protection hidden="1"/>
    </xf>
    <xf numFmtId="0" fontId="38" fillId="0" borderId="69" xfId="0" applyFont="1" applyBorder="1" applyAlignment="1" applyProtection="1">
      <alignment horizontal="center"/>
      <protection locked="0"/>
    </xf>
    <xf numFmtId="0" fontId="38" fillId="0" borderId="70" xfId="0" applyFont="1" applyBorder="1" applyAlignment="1" applyProtection="1">
      <alignment horizontal="center"/>
      <protection locked="0"/>
    </xf>
    <xf numFmtId="0" fontId="38" fillId="0" borderId="71" xfId="0" applyFont="1" applyBorder="1" applyAlignment="1" applyProtection="1">
      <alignment horizontal="center"/>
      <protection locked="0"/>
    </xf>
    <xf numFmtId="201" fontId="105" fillId="0" borderId="24" xfId="0" applyNumberFormat="1" applyFont="1" applyFill="1" applyBorder="1" applyAlignment="1" applyProtection="1">
      <alignment horizontal="center"/>
      <protection hidden="1"/>
    </xf>
  </cellXfs>
  <cellStyles count="3">
    <cellStyle name="Comma" xfId="1" builtinId="3"/>
    <cellStyle name="Normal" xfId="0" builtinId="0"/>
    <cellStyle name="Normal 4" xfId="2" xr:uid="{04F9C940-BC36-4D56-AC8F-C27B75DA32CE}"/>
  </cellStyles>
  <dxfs count="95">
    <dxf>
      <font>
        <color rgb="FFFF0000"/>
      </font>
    </dxf>
    <dxf>
      <font>
        <color rgb="FF00B0F0"/>
      </font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numFmt numFmtId="190" formatCode="&quot;គ. &quot;000"/>
    </dxf>
    <dxf>
      <numFmt numFmtId="191" formatCode="&quot;ខ. &quot;000"/>
    </dxf>
    <dxf>
      <numFmt numFmtId="179" formatCode="0.0"/>
    </dxf>
    <dxf>
      <numFmt numFmtId="3" formatCode="#,##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auto="1"/>
      </font>
    </dxf>
    <dxf>
      <font>
        <color auto="1"/>
      </font>
    </dxf>
    <dxf>
      <numFmt numFmtId="190" formatCode="&quot;គ. &quot;000"/>
    </dxf>
    <dxf>
      <numFmt numFmtId="191" formatCode="&quot;ខ. &quot;000"/>
    </dxf>
    <dxf>
      <font>
        <color theme="0"/>
      </font>
      <numFmt numFmtId="167" formatCode="00"/>
    </dxf>
    <dxf>
      <numFmt numFmtId="1" formatCode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190" formatCode="&quot;គ. &quot;000"/>
    </dxf>
    <dxf>
      <numFmt numFmtId="191" formatCode="&quot;ខ. &quot;000"/>
    </dxf>
    <dxf>
      <font>
        <color auto="1"/>
      </font>
    </dxf>
    <dxf>
      <font>
        <color auto="1"/>
      </font>
    </dxf>
    <dxf>
      <font>
        <color auto="1"/>
      </font>
    </dxf>
    <dxf>
      <numFmt numFmtId="3" formatCode="#,##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auto="1"/>
      </font>
    </dxf>
    <dxf>
      <numFmt numFmtId="190" formatCode="&quot;គ. &quot;000"/>
    </dxf>
    <dxf>
      <numFmt numFmtId="191" formatCode="&quot;ខ. &quot;000"/>
    </dxf>
    <dxf>
      <font>
        <color auto="1"/>
      </font>
    </dxf>
    <dxf>
      <font>
        <color auto="1"/>
      </font>
    </dxf>
    <dxf>
      <numFmt numFmtId="3" formatCode="#,##0"/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theme="5" tint="0.59996337778862885"/>
      </font>
    </dxf>
    <dxf>
      <font>
        <color theme="5" tint="0.79998168889431442"/>
      </font>
    </dxf>
    <dxf>
      <numFmt numFmtId="190" formatCode="&quot;គ. &quot;000"/>
    </dxf>
    <dxf>
      <numFmt numFmtId="191" formatCode="&quot;ខ. &quot;000"/>
    </dxf>
    <dxf>
      <font>
        <color auto="1"/>
      </font>
    </dxf>
    <dxf>
      <font>
        <color auto="1"/>
      </font>
    </dxf>
    <dxf>
      <numFmt numFmtId="3" formatCode="#,##0"/>
    </dxf>
    <dxf>
      <numFmt numFmtId="3" formatCode="#,##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7" tint="0.59996337778862885"/>
      </font>
      <fill>
        <patternFill>
          <bgColor theme="7" tint="0.59996337778862885"/>
        </patternFill>
      </fill>
    </dxf>
    <dxf>
      <font>
        <color rgb="FF0070C0"/>
      </font>
    </dxf>
    <dxf>
      <font>
        <strike/>
        <u val="none"/>
        <color rgb="FFFF0000"/>
      </font>
    </dxf>
    <dxf>
      <font>
        <strike val="0"/>
        <u/>
        <color rgb="FF00B0F0"/>
      </font>
    </dxf>
    <dxf>
      <numFmt numFmtId="192" formatCode="\រ\ួ\ច\រ\ា\ល\់"/>
    </dxf>
    <dxf>
      <numFmt numFmtId="193" formatCode="\ន\ៅ\ទ\េ"/>
    </dxf>
    <dxf>
      <numFmt numFmtId="194" formatCode="&quot;រួចរាល់&quot;"/>
    </dxf>
    <dxf>
      <font>
        <strike/>
        <u val="none"/>
        <color rgb="FFFF0000"/>
      </font>
    </dxf>
    <dxf>
      <font>
        <strike val="0"/>
        <u/>
        <color rgb="FF00B0F0"/>
      </font>
    </dxf>
    <dxf>
      <numFmt numFmtId="192" formatCode="\រ\ួ\ច\រ\ា\ល\់"/>
    </dxf>
    <dxf>
      <numFmt numFmtId="193" formatCode="\ន\ៅ\ទ\េ"/>
    </dxf>
    <dxf>
      <numFmt numFmtId="194" formatCode="&quot;រួចរាល់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Khmer OS Battambang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Khmer OS Battambang"/>
        <scheme val="none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50F5B"/>
      <color rgb="FF0804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0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5.xml"/><Relationship Id="rId42" Type="http://schemas.openxmlformats.org/officeDocument/2006/relationships/styles" Target="styles.xml"/><Relationship Id="rId47" Type="http://schemas.microsoft.com/office/2017/06/relationships/rdRichValueStructure" Target="richData/rdrichvaluestructure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externalLink" Target="externalLinks/externalLink8.xml"/><Relationship Id="rId40" Type="http://schemas.openxmlformats.org/officeDocument/2006/relationships/externalLink" Target="externalLinks/externalLink1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7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externalLink" Target="externalLinks/externalLink6.xml"/><Relationship Id="rId43" Type="http://schemas.openxmlformats.org/officeDocument/2006/relationships/sharedStrings" Target="sharedStrings.xml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4.xml"/><Relationship Id="rId38" Type="http://schemas.openxmlformats.org/officeDocument/2006/relationships/externalLink" Target="externalLinks/externalLink9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checked="Checked" lockText="1" noThreeD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CheckBox" checked="Checked" fmlaLink="$O2" lockText="1" noThreeD="1"/>
</file>

<file path=xl/ctrlProps/ctrlProp96.xml><?xml version="1.0" encoding="utf-8"?>
<formControlPr xmlns="http://schemas.microsoft.com/office/spreadsheetml/2009/9/main" objectType="CheckBox" fmlaLink="$O3" lockText="1" noThreeD="1"/>
</file>

<file path=xl/ctrlProps/ctrlProp97.xml><?xml version="1.0" encoding="utf-8"?>
<formControlPr xmlns="http://schemas.microsoft.com/office/spreadsheetml/2009/9/main" objectType="CheckBox" fmlaLink="$O4" lockText="1" noThreeD="1"/>
</file>

<file path=xl/ctrlProps/ctrlProp98.xml><?xml version="1.0" encoding="utf-8"?>
<formControlPr xmlns="http://schemas.microsoft.com/office/spreadsheetml/2009/9/main" objectType="CheckBox" checked="Checked" fmlaLink="$O5" lockText="1" noThreeD="1"/>
</file>

<file path=xl/ctrlProps/ctrlProp99.xml><?xml version="1.0" encoding="utf-8"?>
<formControlPr xmlns="http://schemas.microsoft.com/office/spreadsheetml/2009/9/main" objectType="CheckBox" checked="Checked" fmlaLink="$O6" lockText="1" noThreeD="1"/>
</file>

<file path=xl/ctrlProps/ctrlProp100.xml><?xml version="1.0" encoding="utf-8"?>
<formControlPr xmlns="http://schemas.microsoft.com/office/spreadsheetml/2009/9/main" objectType="CheckBox" fmlaLink="$O13" lockText="1" noThreeD="1"/>
</file>

<file path=xl/ctrlProps/ctrlProp101.xml><?xml version="1.0" encoding="utf-8"?>
<formControlPr xmlns="http://schemas.microsoft.com/office/spreadsheetml/2009/9/main" objectType="CheckBox" fmlaLink="$O14" lockText="1" noThreeD="1"/>
</file>

<file path=xl/ctrlProps/ctrlProp102.xml><?xml version="1.0" encoding="utf-8"?>
<formControlPr xmlns="http://schemas.microsoft.com/office/spreadsheetml/2009/9/main" objectType="CheckBox" fmlaLink="$O15" lockText="1" noThreeD="1"/>
</file>

<file path=xl/ctrlProps/ctrlProp103.xml><?xml version="1.0" encoding="utf-8"?>
<formControlPr xmlns="http://schemas.microsoft.com/office/spreadsheetml/2009/9/main" objectType="CheckBox" fmlaLink="$O16" lockText="1" noThreeD="1"/>
</file>

<file path=xl/ctrlProps/ctrlProp104.xml><?xml version="1.0" encoding="utf-8"?>
<formControlPr xmlns="http://schemas.microsoft.com/office/spreadsheetml/2009/9/main" objectType="CheckBox" fmlaLink="$O17" lockText="1" noThreeD="1"/>
</file>

<file path=xl/ctrlProps/ctrlProp105.xml><?xml version="1.0" encoding="utf-8"?>
<formControlPr xmlns="http://schemas.microsoft.com/office/spreadsheetml/2009/9/main" objectType="CheckBox" checked="Checked" fmlaLink="$O12" lockText="1" noThreeD="1"/>
</file>

<file path=xl/ctrlProps/ctrlProp106.xml><?xml version="1.0" encoding="utf-8"?>
<formControlPr xmlns="http://schemas.microsoft.com/office/spreadsheetml/2009/9/main" objectType="CheckBox" fmlaLink="$W$3" lockText="1" noThreeD="1"/>
</file>

<file path=xl/ctrlProps/ctrlProp107.xml><?xml version="1.0" encoding="utf-8"?>
<formControlPr xmlns="http://schemas.microsoft.com/office/spreadsheetml/2009/9/main" objectType="CheckBox" checked="Checked" fmlaLink="$W$2" lockText="1" noThreeD="1"/>
</file>

<file path=xl/ctrlProps/ctrlProp108.xml><?xml version="1.0" encoding="utf-8"?>
<formControlPr xmlns="http://schemas.microsoft.com/office/spreadsheetml/2009/9/main" objectType="CheckBox" fmlaLink="$W$4" lockText="1" noThreeD="1"/>
</file>

<file path=xl/ctrlProps/ctrlProp109.xml><?xml version="1.0" encoding="utf-8"?>
<formControlPr xmlns="http://schemas.microsoft.com/office/spreadsheetml/2009/9/main" objectType="CheckBox" checked="Checked" fmlaLink="$W$5" lockText="1" noThreeD="1"/>
</file>

<file path=xl/ctrlProps/ctrlProp110.xml><?xml version="1.0" encoding="utf-8"?>
<formControlPr xmlns="http://schemas.microsoft.com/office/spreadsheetml/2009/9/main" objectType="CheckBox" fmlaLink="$W$6" lockText="1" noThreeD="1"/>
</file>

<file path=xl/ctrlProps/ctrlProp111.xml><?xml version="1.0" encoding="utf-8"?>
<formControlPr xmlns="http://schemas.microsoft.com/office/spreadsheetml/2009/9/main" objectType="CheckBox" fmlaLink="$W$13" lockText="1" noThreeD="1"/>
</file>

<file path=xl/ctrlProps/ctrlProp112.xml><?xml version="1.0" encoding="utf-8"?>
<formControlPr xmlns="http://schemas.microsoft.com/office/spreadsheetml/2009/9/main" objectType="CheckBox" checked="Checked" fmlaLink="$W$12" lockText="1" noThreeD="1"/>
</file>

<file path=xl/ctrlProps/ctrlProp113.xml><?xml version="1.0" encoding="utf-8"?>
<formControlPr xmlns="http://schemas.microsoft.com/office/spreadsheetml/2009/9/main" objectType="CheckBox" fmlaLink="$W$14" lockText="1" noThreeD="1"/>
</file>

<file path=xl/ctrlProps/ctrlProp114.xml><?xml version="1.0" encoding="utf-8"?>
<formControlPr xmlns="http://schemas.microsoft.com/office/spreadsheetml/2009/9/main" objectType="CheckBox" checked="Checked" fmlaLink="$W$15" lockText="1" noThreeD="1"/>
</file>

<file path=xl/ctrlProps/ctrlProp115.xml><?xml version="1.0" encoding="utf-8"?>
<formControlPr xmlns="http://schemas.microsoft.com/office/spreadsheetml/2009/9/main" objectType="CheckBox" fmlaLink="$W$16" lockText="1" noThreeD="1"/>
</file>

<file path=xl/ctrlProps/ctrlProp116.xml><?xml version="1.0" encoding="utf-8"?>
<formControlPr xmlns="http://schemas.microsoft.com/office/spreadsheetml/2009/9/main" objectType="CheckBox" fmlaLink="$W$17" lockText="1" noThreeD="1"/>
</file>

<file path=xl/ctrlProps/ctrlProp117.xml><?xml version="1.0" encoding="utf-8"?>
<formControlPr xmlns="http://schemas.microsoft.com/office/spreadsheetml/2009/9/main" objectType="CheckBox" fmlaLink="$AE$2" lockText="1" noThreeD="1"/>
</file>

<file path=xl/ctrlProps/ctrlProp118.xml><?xml version="1.0" encoding="utf-8"?>
<formControlPr xmlns="http://schemas.microsoft.com/office/spreadsheetml/2009/9/main" objectType="CheckBox" fmlaLink="$AE$4" lockText="1" noThreeD="1"/>
</file>

<file path=xl/ctrlProps/ctrlProp119.xml><?xml version="1.0" encoding="utf-8"?>
<formControlPr xmlns="http://schemas.microsoft.com/office/spreadsheetml/2009/9/main" objectType="CheckBox" fmlaLink="$AE$5" lockText="1" noThreeD="1"/>
</file>

<file path=xl/ctrlProps/ctrlProp120.xml><?xml version="1.0" encoding="utf-8"?>
<formControlPr xmlns="http://schemas.microsoft.com/office/spreadsheetml/2009/9/main" objectType="CheckBox" fmlaLink="$AE$6" lockText="1" noThreeD="1"/>
</file>

<file path=xl/ctrlProps/ctrlProp121.xml><?xml version="1.0" encoding="utf-8"?>
<formControlPr xmlns="http://schemas.microsoft.com/office/spreadsheetml/2009/9/main" objectType="CheckBox" fmlaLink="$AE$13" lockText="1" noThreeD="1"/>
</file>

<file path=xl/ctrlProps/ctrlProp122.xml><?xml version="1.0" encoding="utf-8"?>
<formControlPr xmlns="http://schemas.microsoft.com/office/spreadsheetml/2009/9/main" objectType="CheckBox" fmlaLink="$AE$12" lockText="1" noThreeD="1"/>
</file>

<file path=xl/ctrlProps/ctrlProp123.xml><?xml version="1.0" encoding="utf-8"?>
<formControlPr xmlns="http://schemas.microsoft.com/office/spreadsheetml/2009/9/main" objectType="CheckBox" checked="Checked" fmlaLink="$AE$14" lockText="1" noThreeD="1"/>
</file>

<file path=xl/ctrlProps/ctrlProp124.xml><?xml version="1.0" encoding="utf-8"?>
<formControlPr xmlns="http://schemas.microsoft.com/office/spreadsheetml/2009/9/main" objectType="CheckBox" checked="Checked" fmlaLink="$AE$15" lockText="1" noThreeD="1"/>
</file>

<file path=xl/ctrlProps/ctrlProp125.xml><?xml version="1.0" encoding="utf-8"?>
<formControlPr xmlns="http://schemas.microsoft.com/office/spreadsheetml/2009/9/main" objectType="CheckBox" fmlaLink="$AE$16" lockText="1" noThreeD="1"/>
</file>

<file path=xl/ctrlProps/ctrlProp126.xml><?xml version="1.0" encoding="utf-8"?>
<formControlPr xmlns="http://schemas.microsoft.com/office/spreadsheetml/2009/9/main" objectType="CheckBox" fmlaLink="$AE$17" lockText="1" noThreeD="1"/>
</file>

<file path=xl/ctrlProps/ctrlProp127.xml><?xml version="1.0" encoding="utf-8"?>
<formControlPr xmlns="http://schemas.microsoft.com/office/spreadsheetml/2009/9/main" objectType="CheckBox" fmlaLink="$AM$3" lockText="1" noThreeD="1"/>
</file>

<file path=xl/ctrlProps/ctrlProp128.xml><?xml version="1.0" encoding="utf-8"?>
<formControlPr xmlns="http://schemas.microsoft.com/office/spreadsheetml/2009/9/main" objectType="CheckBox" fmlaLink="$AM$2" lockText="1" noThreeD="1"/>
</file>

<file path=xl/ctrlProps/ctrlProp129.xml><?xml version="1.0" encoding="utf-8"?>
<formControlPr xmlns="http://schemas.microsoft.com/office/spreadsheetml/2009/9/main" objectType="CheckBox" checked="Checked" fmlaLink="$AM$4" lockText="1" noThreeD="1"/>
</file>

<file path=xl/ctrlProps/ctrlProp130.xml><?xml version="1.0" encoding="utf-8"?>
<formControlPr xmlns="http://schemas.microsoft.com/office/spreadsheetml/2009/9/main" objectType="CheckBox" checked="Checked" fmlaLink="$AM$5" lockText="1" noThreeD="1"/>
</file>

<file path=xl/ctrlProps/ctrlProp131.xml><?xml version="1.0" encoding="utf-8"?>
<formControlPr xmlns="http://schemas.microsoft.com/office/spreadsheetml/2009/9/main" objectType="CheckBox" fmlaLink="$AM$6" lockText="1" noThreeD="1"/>
</file>

<file path=xl/ctrlProps/ctrlProp132.xml><?xml version="1.0" encoding="utf-8"?>
<formControlPr xmlns="http://schemas.microsoft.com/office/spreadsheetml/2009/9/main" objectType="CheckBox" checked="Checked" fmlaLink="$AM$12" lockText="1" noThreeD="1"/>
</file>

<file path=xl/ctrlProps/ctrlProp133.xml><?xml version="1.0" encoding="utf-8"?>
<formControlPr xmlns="http://schemas.microsoft.com/office/spreadsheetml/2009/9/main" objectType="CheckBox" fmlaLink="$AE$3" lockText="1" noThreeD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CheckBox" checked="Checked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checked="Checked" lockText="1" noThreeD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checked="Checked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lockText="1" noThreeD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9.png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2</xdr:row>
          <xdr:rowOff>12700</xdr:rowOff>
        </xdr:from>
        <xdr:to>
          <xdr:col>3</xdr:col>
          <xdr:colOff>0</xdr:colOff>
          <xdr:row>2</xdr:row>
          <xdr:rowOff>317500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00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ស្លែងស្ពាន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</xdr:row>
          <xdr:rowOff>12700</xdr:rowOff>
        </xdr:from>
        <xdr:to>
          <xdr:col>4</xdr:col>
          <xdr:colOff>0</xdr:colOff>
          <xdr:row>2</xdr:row>
          <xdr:rowOff>317500</xdr:rowOff>
        </xdr:to>
        <xdr:sp macro="" textlink="">
          <xdr:nvSpPr>
            <xdr:cNvPr id="144387" name="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00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ស្លែងស្ពាន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12700</xdr:rowOff>
        </xdr:from>
        <xdr:to>
          <xdr:col>5</xdr:col>
          <xdr:colOff>0</xdr:colOff>
          <xdr:row>2</xdr:row>
          <xdr:rowOff>317500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តម្លៃគោល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19050</xdr:rowOff>
        </xdr:from>
        <xdr:to>
          <xdr:col>2</xdr:col>
          <xdr:colOff>1155700</xdr:colOff>
          <xdr:row>3</xdr:row>
          <xdr:rowOff>323850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ភ្នំដី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19050</xdr:rowOff>
        </xdr:from>
        <xdr:to>
          <xdr:col>3</xdr:col>
          <xdr:colOff>1270000</xdr:colOff>
          <xdr:row>3</xdr:row>
          <xdr:rowOff>323850</xdr:rowOff>
        </xdr:to>
        <xdr:sp macro="" textlink="">
          <xdr:nvSpPr>
            <xdr:cNvPr id="144390" name="Button 6" hidden="1">
              <a:extLst>
                <a:ext uri="{63B3BB69-23CF-44E3-9099-C40C66FF867C}">
                  <a14:compatExt spid="_x0000_s144390"/>
                </a:ext>
                <a:ext uri="{FF2B5EF4-FFF2-40B4-BE49-F238E27FC236}">
                  <a16:creationId xmlns:a16="http://schemas.microsoft.com/office/drawing/2014/main" id="{00000000-0008-0000-0000-00000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ភ្នំដី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1270000</xdr:colOff>
          <xdr:row>3</xdr:row>
          <xdr:rowOff>19050</xdr:rowOff>
        </xdr:from>
        <xdr:to>
          <xdr:col>4</xdr:col>
          <xdr:colOff>1219200</xdr:colOff>
          <xdr:row>3</xdr:row>
          <xdr:rowOff>323850</xdr:rowOff>
        </xdr:to>
        <xdr:sp macro="" textlink="">
          <xdr:nvSpPr>
            <xdr:cNvPr id="144391" name="Button 7" hidden="1">
              <a:extLst>
                <a:ext uri="{63B3BB69-23CF-44E3-9099-C40C66FF867C}">
                  <a14:compatExt spid="_x0000_s144391"/>
                </a:ext>
                <a:ext uri="{FF2B5EF4-FFF2-40B4-BE49-F238E27FC236}">
                  <a16:creationId xmlns:a16="http://schemas.microsoft.com/office/drawing/2014/main" id="{00000000-0008-0000-0000-00000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ការកំណត់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4</xdr:row>
          <xdr:rowOff>25400</xdr:rowOff>
        </xdr:from>
        <xdr:to>
          <xdr:col>3</xdr:col>
          <xdr:colOff>0</xdr:colOff>
          <xdr:row>4</xdr:row>
          <xdr:rowOff>330200</xdr:rowOff>
        </xdr:to>
        <xdr:sp macro="" textlink="">
          <xdr:nvSpPr>
            <xdr:cNvPr id="144392" name="Button 8" hidden="1">
              <a:extLst>
                <a:ext uri="{63B3BB69-23CF-44E3-9099-C40C66FF867C}">
                  <a14:compatExt spid="_x0000_s144392"/>
                </a:ext>
                <a:ext uri="{FF2B5EF4-FFF2-40B4-BE49-F238E27FC236}">
                  <a16:creationId xmlns:a16="http://schemas.microsoft.com/office/drawing/2014/main" id="{00000000-0008-0000-0000-00000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ច្រនៀង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4</xdr:row>
          <xdr:rowOff>25400</xdr:rowOff>
        </xdr:from>
        <xdr:to>
          <xdr:col>4</xdr:col>
          <xdr:colOff>0</xdr:colOff>
          <xdr:row>4</xdr:row>
          <xdr:rowOff>330200</xdr:rowOff>
        </xdr:to>
        <xdr:sp macro="" textlink="">
          <xdr:nvSpPr>
            <xdr:cNvPr id="144393" name="Button 9" hidden="1">
              <a:extLst>
                <a:ext uri="{63B3BB69-23CF-44E3-9099-C40C66FF867C}">
                  <a14:compatExt spid="_x0000_s144393"/>
                </a:ext>
                <a:ext uri="{FF2B5EF4-FFF2-40B4-BE49-F238E27FC236}">
                  <a16:creationId xmlns:a16="http://schemas.microsoft.com/office/drawing/2014/main" id="{00000000-0008-0000-0000-00000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ច្រនៀង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25400</xdr:rowOff>
        </xdr:from>
        <xdr:to>
          <xdr:col>5</xdr:col>
          <xdr:colOff>0</xdr:colOff>
          <xdr:row>4</xdr:row>
          <xdr:rowOff>330200</xdr:rowOff>
        </xdr:to>
        <xdr:sp macro="" textlink="">
          <xdr:nvSpPr>
            <xdr:cNvPr id="144394" name="Button 10" hidden="1">
              <a:extLst>
                <a:ext uri="{63B3BB69-23CF-44E3-9099-C40C66FF867C}">
                  <a14:compatExt spid="_x0000_s144394"/>
                </a:ext>
                <a:ext uri="{FF2B5EF4-FFF2-40B4-BE49-F238E27FC236}">
                  <a16:creationId xmlns:a16="http://schemas.microsoft.com/office/drawing/2014/main" id="{00000000-0008-0000-0000-00000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ចំនួនសាច់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5</xdr:row>
          <xdr:rowOff>31750</xdr:rowOff>
        </xdr:from>
        <xdr:to>
          <xdr:col>2</xdr:col>
          <xdr:colOff>1155700</xdr:colOff>
          <xdr:row>5</xdr:row>
          <xdr:rowOff>336550</xdr:rowOff>
        </xdr:to>
        <xdr:sp macro="" textlink="">
          <xdr:nvSpPr>
            <xdr:cNvPr id="144395" name="Button 11" hidden="1">
              <a:extLst>
                <a:ext uri="{63B3BB69-23CF-44E3-9099-C40C66FF867C}">
                  <a14:compatExt spid="_x0000_s144395"/>
                </a:ext>
                <a:ext uri="{FF2B5EF4-FFF2-40B4-BE49-F238E27FC236}">
                  <a16:creationId xmlns:a16="http://schemas.microsoft.com/office/drawing/2014/main" id="{00000000-0008-0000-0000-00000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ចំការចេក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31750</xdr:rowOff>
        </xdr:from>
        <xdr:to>
          <xdr:col>3</xdr:col>
          <xdr:colOff>1270000</xdr:colOff>
          <xdr:row>5</xdr:row>
          <xdr:rowOff>336550</xdr:rowOff>
        </xdr:to>
        <xdr:sp macro="" textlink="">
          <xdr:nvSpPr>
            <xdr:cNvPr id="144396" name="Button 12" hidden="1">
              <a:extLst>
                <a:ext uri="{63B3BB69-23CF-44E3-9099-C40C66FF867C}">
                  <a14:compatExt spid="_x0000_s144396"/>
                </a:ext>
                <a:ext uri="{FF2B5EF4-FFF2-40B4-BE49-F238E27FC236}">
                  <a16:creationId xmlns:a16="http://schemas.microsoft.com/office/drawing/2014/main" id="{00000000-0008-0000-0000-00000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ចំការចេក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1270000</xdr:colOff>
          <xdr:row>5</xdr:row>
          <xdr:rowOff>31750</xdr:rowOff>
        </xdr:from>
        <xdr:to>
          <xdr:col>4</xdr:col>
          <xdr:colOff>1219200</xdr:colOff>
          <xdr:row>5</xdr:row>
          <xdr:rowOff>336550</xdr:rowOff>
        </xdr:to>
        <xdr:sp macro="" textlink="">
          <xdr:nvSpPr>
            <xdr:cNvPr id="144397" name="Button 13" hidden="1">
              <a:extLst>
                <a:ext uri="{63B3BB69-23CF-44E3-9099-C40C66FF867C}">
                  <a14:compatExt spid="_x0000_s144397"/>
                </a:ext>
                <a:ext uri="{FF2B5EF4-FFF2-40B4-BE49-F238E27FC236}">
                  <a16:creationId xmlns:a16="http://schemas.microsoft.com/office/drawing/2014/main" id="{00000000-0008-0000-0000-00000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ចំនួនបន្លែ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6</xdr:row>
          <xdr:rowOff>19050</xdr:rowOff>
        </xdr:from>
        <xdr:to>
          <xdr:col>2</xdr:col>
          <xdr:colOff>1155700</xdr:colOff>
          <xdr:row>6</xdr:row>
          <xdr:rowOff>323850</xdr:rowOff>
        </xdr:to>
        <xdr:sp macro="" textlink="">
          <xdr:nvSpPr>
            <xdr:cNvPr id="144398" name="Button 14" hidden="1">
              <a:extLst>
                <a:ext uri="{63B3BB69-23CF-44E3-9099-C40C66FF867C}">
                  <a14:compatExt spid="_x0000_s144398"/>
                </a:ext>
                <a:ext uri="{FF2B5EF4-FFF2-40B4-BE49-F238E27FC236}">
                  <a16:creationId xmlns:a16="http://schemas.microsoft.com/office/drawing/2014/main" id="{00000000-0008-0000-0000-00000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ធ្លកត្រាំកង់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19050</xdr:rowOff>
        </xdr:from>
        <xdr:to>
          <xdr:col>3</xdr:col>
          <xdr:colOff>1270000</xdr:colOff>
          <xdr:row>6</xdr:row>
          <xdr:rowOff>323850</xdr:rowOff>
        </xdr:to>
        <xdr:sp macro="" textlink="">
          <xdr:nvSpPr>
            <xdr:cNvPr id="144399" name="Button 15" hidden="1">
              <a:extLst>
                <a:ext uri="{63B3BB69-23CF-44E3-9099-C40C66FF867C}">
                  <a14:compatExt spid="_x0000_s144399"/>
                </a:ext>
                <a:ext uri="{FF2B5EF4-FFF2-40B4-BE49-F238E27FC236}">
                  <a16:creationId xmlns:a16="http://schemas.microsoft.com/office/drawing/2014/main" id="{00000000-0008-0000-0000-00000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ធ្លកត្រាំកង់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1270000</xdr:colOff>
          <xdr:row>6</xdr:row>
          <xdr:rowOff>19050</xdr:rowOff>
        </xdr:from>
        <xdr:to>
          <xdr:col>4</xdr:col>
          <xdr:colOff>1219200</xdr:colOff>
          <xdr:row>6</xdr:row>
          <xdr:rowOff>323850</xdr:rowOff>
        </xdr:to>
        <xdr:sp macro="" textlink="">
          <xdr:nvSpPr>
            <xdr:cNvPr id="144400" name="Button 16" hidden="1">
              <a:extLst>
                <a:ext uri="{63B3BB69-23CF-44E3-9099-C40C66FF867C}">
                  <a14:compatExt spid="_x0000_s144400"/>
                </a:ext>
                <a:ext uri="{FF2B5EF4-FFF2-40B4-BE49-F238E27FC236}">
                  <a16:creationId xmlns:a16="http://schemas.microsoft.com/office/drawing/2014/main" id="{00000000-0008-0000-0000-00001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7</xdr:row>
          <xdr:rowOff>19050</xdr:rowOff>
        </xdr:from>
        <xdr:to>
          <xdr:col>2</xdr:col>
          <xdr:colOff>1155700</xdr:colOff>
          <xdr:row>7</xdr:row>
          <xdr:rowOff>323850</xdr:rowOff>
        </xdr:to>
        <xdr:sp macro="" textlink="">
          <xdr:nvSpPr>
            <xdr:cNvPr id="144401" name="Button 17" hidden="1">
              <a:extLst>
                <a:ext uri="{63B3BB69-23CF-44E3-9099-C40C66FF867C}">
                  <a14:compatExt spid="_x0000_s144401"/>
                </a:ext>
                <a:ext uri="{FF2B5EF4-FFF2-40B4-BE49-F238E27FC236}">
                  <a16:creationId xmlns:a16="http://schemas.microsoft.com/office/drawing/2014/main" id="{00000000-0008-0000-0000-00001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ភ្នំស្រីស្នំ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19050</xdr:rowOff>
        </xdr:from>
        <xdr:to>
          <xdr:col>3</xdr:col>
          <xdr:colOff>1270000</xdr:colOff>
          <xdr:row>7</xdr:row>
          <xdr:rowOff>323850</xdr:rowOff>
        </xdr:to>
        <xdr:sp macro="" textlink="">
          <xdr:nvSpPr>
            <xdr:cNvPr id="144402" name="Button 18" hidden="1">
              <a:extLst>
                <a:ext uri="{63B3BB69-23CF-44E3-9099-C40C66FF867C}">
                  <a14:compatExt spid="_x0000_s144402"/>
                </a:ext>
                <a:ext uri="{FF2B5EF4-FFF2-40B4-BE49-F238E27FC236}">
                  <a16:creationId xmlns:a16="http://schemas.microsoft.com/office/drawing/2014/main" id="{00000000-0008-0000-0000-00001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ភ្នំស្រីស្នំ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8</xdr:row>
          <xdr:rowOff>12700</xdr:rowOff>
        </xdr:from>
        <xdr:to>
          <xdr:col>2</xdr:col>
          <xdr:colOff>1155700</xdr:colOff>
          <xdr:row>8</xdr:row>
          <xdr:rowOff>317500</xdr:rowOff>
        </xdr:to>
        <xdr:sp macro="" textlink="">
          <xdr:nvSpPr>
            <xdr:cNvPr id="144404" name="Button 20" hidden="1">
              <a:extLst>
                <a:ext uri="{63B3BB69-23CF-44E3-9099-C40C66FF867C}">
                  <a14:compatExt spid="_x0000_s144404"/>
                </a:ext>
                <a:ext uri="{FF2B5EF4-FFF2-40B4-BE49-F238E27FC236}">
                  <a16:creationId xmlns:a16="http://schemas.microsoft.com/office/drawing/2014/main" id="{00000000-0008-0000-0000-00001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ដង្កោរ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12700</xdr:rowOff>
        </xdr:from>
        <xdr:to>
          <xdr:col>3</xdr:col>
          <xdr:colOff>1270000</xdr:colOff>
          <xdr:row>8</xdr:row>
          <xdr:rowOff>317500</xdr:rowOff>
        </xdr:to>
        <xdr:sp macro="" textlink="">
          <xdr:nvSpPr>
            <xdr:cNvPr id="144405" name="Button 21" hidden="1">
              <a:extLst>
                <a:ext uri="{63B3BB69-23CF-44E3-9099-C40C66FF867C}">
                  <a14:compatExt spid="_x0000_s144405"/>
                </a:ext>
                <a:ext uri="{FF2B5EF4-FFF2-40B4-BE49-F238E27FC236}">
                  <a16:creationId xmlns:a16="http://schemas.microsoft.com/office/drawing/2014/main" id="{00000000-0008-0000-0000-00001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ដង្កោរ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1270000</xdr:colOff>
          <xdr:row>8</xdr:row>
          <xdr:rowOff>12700</xdr:rowOff>
        </xdr:from>
        <xdr:to>
          <xdr:col>4</xdr:col>
          <xdr:colOff>1219200</xdr:colOff>
          <xdr:row>8</xdr:row>
          <xdr:rowOff>317500</xdr:rowOff>
        </xdr:to>
        <xdr:sp macro="" textlink="">
          <xdr:nvSpPr>
            <xdr:cNvPr id="144406" name="Button 22" hidden="1">
              <a:extLst>
                <a:ext uri="{63B3BB69-23CF-44E3-9099-C40C66FF867C}">
                  <a14:compatExt spid="_x0000_s144406"/>
                </a:ext>
                <a:ext uri="{FF2B5EF4-FFF2-40B4-BE49-F238E27FC236}">
                  <a16:creationId xmlns:a16="http://schemas.microsoft.com/office/drawing/2014/main" id="{00000000-0008-0000-0000-00001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9</xdr:row>
          <xdr:rowOff>12700</xdr:rowOff>
        </xdr:from>
        <xdr:to>
          <xdr:col>3</xdr:col>
          <xdr:colOff>0</xdr:colOff>
          <xdr:row>9</xdr:row>
          <xdr:rowOff>317500</xdr:rowOff>
        </xdr:to>
        <xdr:sp macro="" textlink="">
          <xdr:nvSpPr>
            <xdr:cNvPr id="144407" name="Button 23" hidden="1">
              <a:extLst>
                <a:ext uri="{63B3BB69-23CF-44E3-9099-C40C66FF867C}">
                  <a14:compatExt spid="_x0000_s144407"/>
                </a:ext>
                <a:ext uri="{FF2B5EF4-FFF2-40B4-BE49-F238E27FC236}">
                  <a16:creationId xmlns:a16="http://schemas.microsoft.com/office/drawing/2014/main" id="{00000000-0008-0000-0000-00001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សាលា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9</xdr:row>
          <xdr:rowOff>12700</xdr:rowOff>
        </xdr:from>
        <xdr:to>
          <xdr:col>4</xdr:col>
          <xdr:colOff>0</xdr:colOff>
          <xdr:row>9</xdr:row>
          <xdr:rowOff>317500</xdr:rowOff>
        </xdr:to>
        <xdr:sp macro="" textlink="">
          <xdr:nvSpPr>
            <xdr:cNvPr id="144408" name="Button 24" hidden="1">
              <a:extLst>
                <a:ext uri="{63B3BB69-23CF-44E3-9099-C40C66FF867C}">
                  <a14:compatExt spid="_x0000_s144408"/>
                </a:ext>
                <a:ext uri="{FF2B5EF4-FFF2-40B4-BE49-F238E27FC236}">
                  <a16:creationId xmlns:a16="http://schemas.microsoft.com/office/drawing/2014/main" id="{00000000-0008-0000-0000-00001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សាលា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12700</xdr:rowOff>
        </xdr:from>
        <xdr:to>
          <xdr:col>5</xdr:col>
          <xdr:colOff>0</xdr:colOff>
          <xdr:row>9</xdr:row>
          <xdr:rowOff>317500</xdr:rowOff>
        </xdr:to>
        <xdr:sp macro="" textlink="">
          <xdr:nvSpPr>
            <xdr:cNvPr id="144409" name="Button 25" hidden="1">
              <a:extLst>
                <a:ext uri="{63B3BB69-23CF-44E3-9099-C40C66FF867C}">
                  <a14:compatExt spid="_x0000_s144409"/>
                </a:ext>
                <a:ext uri="{FF2B5EF4-FFF2-40B4-BE49-F238E27FC236}">
                  <a16:creationId xmlns:a16="http://schemas.microsoft.com/office/drawing/2014/main" id="{00000000-0008-0000-0000-00001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10</xdr:row>
          <xdr:rowOff>12700</xdr:rowOff>
        </xdr:from>
        <xdr:to>
          <xdr:col>3</xdr:col>
          <xdr:colOff>6350</xdr:colOff>
          <xdr:row>10</xdr:row>
          <xdr:rowOff>317500</xdr:rowOff>
        </xdr:to>
        <xdr:sp macro="" textlink="">
          <xdr:nvSpPr>
            <xdr:cNvPr id="144410" name="Button 26" hidden="1">
              <a:extLst>
                <a:ext uri="{63B3BB69-23CF-44E3-9099-C40C66FF867C}">
                  <a14:compatExt spid="_x0000_s144410"/>
                </a:ext>
                <a:ext uri="{FF2B5EF4-FFF2-40B4-BE49-F238E27FC236}">
                  <a16:creationId xmlns:a16="http://schemas.microsoft.com/office/drawing/2014/main" id="{00000000-0008-0000-0000-00001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ដូនសុខ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10</xdr:row>
          <xdr:rowOff>12700</xdr:rowOff>
        </xdr:from>
        <xdr:to>
          <xdr:col>4</xdr:col>
          <xdr:colOff>6350</xdr:colOff>
          <xdr:row>10</xdr:row>
          <xdr:rowOff>317500</xdr:rowOff>
        </xdr:to>
        <xdr:sp macro="" textlink="">
          <xdr:nvSpPr>
            <xdr:cNvPr id="144411" name="Button 27" hidden="1">
              <a:extLst>
                <a:ext uri="{63B3BB69-23CF-44E3-9099-C40C66FF867C}">
                  <a14:compatExt spid="_x0000_s144411"/>
                </a:ext>
                <a:ext uri="{FF2B5EF4-FFF2-40B4-BE49-F238E27FC236}">
                  <a16:creationId xmlns:a16="http://schemas.microsoft.com/office/drawing/2014/main" id="{00000000-0008-0000-0000-00001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ដូនសុខ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10</xdr:row>
          <xdr:rowOff>12700</xdr:rowOff>
        </xdr:from>
        <xdr:to>
          <xdr:col>5</xdr:col>
          <xdr:colOff>6350</xdr:colOff>
          <xdr:row>10</xdr:row>
          <xdr:rowOff>317500</xdr:rowOff>
        </xdr:to>
        <xdr:sp macro="" textlink="">
          <xdr:nvSpPr>
            <xdr:cNvPr id="144412" name="Button 28" hidden="1">
              <a:extLst>
                <a:ext uri="{63B3BB69-23CF-44E3-9099-C40C66FF867C}">
                  <a14:compatExt spid="_x0000_s144412"/>
                </a:ext>
                <a:ext uri="{FF2B5EF4-FFF2-40B4-BE49-F238E27FC236}">
                  <a16:creationId xmlns:a16="http://schemas.microsoft.com/office/drawing/2014/main" id="{00000000-0008-0000-0000-00001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11</xdr:row>
          <xdr:rowOff>12700</xdr:rowOff>
        </xdr:from>
        <xdr:to>
          <xdr:col>3</xdr:col>
          <xdr:colOff>0</xdr:colOff>
          <xdr:row>11</xdr:row>
          <xdr:rowOff>317500</xdr:rowOff>
        </xdr:to>
        <xdr:sp macro="" textlink="">
          <xdr:nvSpPr>
            <xdr:cNvPr id="144413" name="Button 29" hidden="1">
              <a:extLst>
                <a:ext uri="{63B3BB69-23CF-44E3-9099-C40C66FF867C}">
                  <a14:compatExt spid="_x0000_s144413"/>
                </a:ext>
                <a:ext uri="{FF2B5EF4-FFF2-40B4-BE49-F238E27FC236}">
                  <a16:creationId xmlns:a16="http://schemas.microsoft.com/office/drawing/2014/main" id="{00000000-0008-0000-0000-00001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រមៀត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11</xdr:row>
          <xdr:rowOff>12700</xdr:rowOff>
        </xdr:from>
        <xdr:to>
          <xdr:col>4</xdr:col>
          <xdr:colOff>0</xdr:colOff>
          <xdr:row>11</xdr:row>
          <xdr:rowOff>317500</xdr:rowOff>
        </xdr:to>
        <xdr:sp macro="" textlink="">
          <xdr:nvSpPr>
            <xdr:cNvPr id="144414" name="Button 30" hidden="1">
              <a:extLst>
                <a:ext uri="{63B3BB69-23CF-44E3-9099-C40C66FF867C}">
                  <a14:compatExt spid="_x0000_s144414"/>
                </a:ext>
                <a:ext uri="{FF2B5EF4-FFF2-40B4-BE49-F238E27FC236}">
                  <a16:creationId xmlns:a16="http://schemas.microsoft.com/office/drawing/2014/main" id="{00000000-0008-0000-0000-00001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រមៀត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12700</xdr:rowOff>
        </xdr:from>
        <xdr:to>
          <xdr:col>5</xdr:col>
          <xdr:colOff>0</xdr:colOff>
          <xdr:row>11</xdr:row>
          <xdr:rowOff>317500</xdr:rowOff>
        </xdr:to>
        <xdr:sp macro="" textlink="">
          <xdr:nvSpPr>
            <xdr:cNvPr id="144415" name="Button 31" hidden="1">
              <a:extLst>
                <a:ext uri="{63B3BB69-23CF-44E3-9099-C40C66FF867C}">
                  <a14:compatExt spid="_x0000_s144415"/>
                </a:ext>
                <a:ext uri="{FF2B5EF4-FFF2-40B4-BE49-F238E27FC236}">
                  <a16:creationId xmlns:a16="http://schemas.microsoft.com/office/drawing/2014/main" id="{00000000-0008-0000-0000-00001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12</xdr:row>
          <xdr:rowOff>19050</xdr:rowOff>
        </xdr:from>
        <xdr:to>
          <xdr:col>3</xdr:col>
          <xdr:colOff>0</xdr:colOff>
          <xdr:row>12</xdr:row>
          <xdr:rowOff>323850</xdr:rowOff>
        </xdr:to>
        <xdr:sp macro="" textlink="">
          <xdr:nvSpPr>
            <xdr:cNvPr id="144416" name="Button 32" hidden="1">
              <a:extLst>
                <a:ext uri="{63B3BB69-23CF-44E3-9099-C40C66FF867C}">
                  <a14:compatExt spid="_x0000_s144416"/>
                </a:ext>
                <a:ext uri="{FF2B5EF4-FFF2-40B4-BE49-F238E27FC236}">
                  <a16:creationId xmlns:a16="http://schemas.microsoft.com/office/drawing/2014/main" id="{00000000-0008-0000-0000-00002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ចារ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12</xdr:row>
          <xdr:rowOff>19050</xdr:rowOff>
        </xdr:from>
        <xdr:to>
          <xdr:col>4</xdr:col>
          <xdr:colOff>0</xdr:colOff>
          <xdr:row>12</xdr:row>
          <xdr:rowOff>323850</xdr:rowOff>
        </xdr:to>
        <xdr:sp macro="" textlink="">
          <xdr:nvSpPr>
            <xdr:cNvPr id="144417" name="Button 33" hidden="1">
              <a:extLst>
                <a:ext uri="{63B3BB69-23CF-44E3-9099-C40C66FF867C}">
                  <a14:compatExt spid="_x0000_s144417"/>
                </a:ext>
                <a:ext uri="{FF2B5EF4-FFF2-40B4-BE49-F238E27FC236}">
                  <a16:creationId xmlns:a16="http://schemas.microsoft.com/office/drawing/2014/main" id="{00000000-0008-0000-0000-00002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ចារ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19050</xdr:rowOff>
        </xdr:from>
        <xdr:to>
          <xdr:col>5</xdr:col>
          <xdr:colOff>0</xdr:colOff>
          <xdr:row>12</xdr:row>
          <xdr:rowOff>323850</xdr:rowOff>
        </xdr:to>
        <xdr:sp macro="" textlink="">
          <xdr:nvSpPr>
            <xdr:cNvPr id="144418" name="Button 34" hidden="1">
              <a:extLst>
                <a:ext uri="{63B3BB69-23CF-44E3-9099-C40C66FF867C}">
                  <a14:compatExt spid="_x0000_s144418"/>
                </a:ext>
                <a:ext uri="{FF2B5EF4-FFF2-40B4-BE49-F238E27FC236}">
                  <a16:creationId xmlns:a16="http://schemas.microsoft.com/office/drawing/2014/main" id="{00000000-0008-0000-0000-00002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7</xdr:row>
          <xdr:rowOff>6350</xdr:rowOff>
        </xdr:from>
        <xdr:to>
          <xdr:col>5</xdr:col>
          <xdr:colOff>6350</xdr:colOff>
          <xdr:row>7</xdr:row>
          <xdr:rowOff>311150</xdr:rowOff>
        </xdr:to>
        <xdr:sp macro="" textlink="">
          <xdr:nvSpPr>
            <xdr:cNvPr id="144419" name="Button 35" hidden="1">
              <a:extLst>
                <a:ext uri="{63B3BB69-23CF-44E3-9099-C40C66FF867C}">
                  <a14:compatExt spid="_x0000_s144419"/>
                </a:ext>
                <a:ext uri="{FF2B5EF4-FFF2-40B4-BE49-F238E27FC236}">
                  <a16:creationId xmlns:a16="http://schemas.microsoft.com/office/drawing/2014/main" id="{00000000-0008-0000-0000-00002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190500</xdr:rowOff>
        </xdr:from>
        <xdr:to>
          <xdr:col>12</xdr:col>
          <xdr:colOff>57150</xdr:colOff>
          <xdr:row>3</xdr:row>
          <xdr:rowOff>577850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793750</xdr:colOff>
          <xdr:row>0</xdr:row>
          <xdr:rowOff>63500</xdr:rowOff>
        </xdr:from>
        <xdr:to>
          <xdr:col>6</xdr:col>
          <xdr:colOff>755650</xdr:colOff>
          <xdr:row>1</xdr:row>
          <xdr:rowOff>158750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2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76200</xdr:colOff>
      <xdr:row>4</xdr:row>
      <xdr:rowOff>0</xdr:rowOff>
    </xdr:from>
    <xdr:to>
      <xdr:col>8</xdr:col>
      <xdr:colOff>279400</xdr:colOff>
      <xdr:row>4</xdr:row>
      <xdr:rowOff>203200</xdr:rowOff>
    </xdr:to>
    <xdr:sp macro="[11]!dp_core.gridDP_Click" textlink="">
      <xdr:nvSpPr>
        <xdr:cNvPr id="10" name="Rectangle 9">
          <a:extLst>
            <a:ext uri="{FF2B5EF4-FFF2-40B4-BE49-F238E27FC236}">
              <a16:creationId xmlns:a16="http://schemas.microsoft.com/office/drawing/2014/main" id="{FBBADB39-20FC-41F5-9BBE-7E88DE6E05EE}"/>
            </a:ext>
          </a:extLst>
        </xdr:cNvPr>
        <xdr:cNvSpPr/>
      </xdr:nvSpPr>
      <xdr:spPr>
        <a:xfrm>
          <a:off x="7035800" y="8763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990600</xdr:colOff>
          <xdr:row>0</xdr:row>
          <xdr:rowOff>50800</xdr:rowOff>
        </xdr:from>
        <xdr:to>
          <xdr:col>14</xdr:col>
          <xdr:colOff>844550</xdr:colOff>
          <xdr:row>1</xdr:row>
          <xdr:rowOff>146050</xdr:rowOff>
        </xdr:to>
        <xdr:sp macro="" textlink="">
          <xdr:nvSpPr>
            <xdr:cNvPr id="130050" name="Button 2" hidden="1">
              <a:extLst>
                <a:ext uri="{63B3BB69-23CF-44E3-9099-C40C66FF867C}">
                  <a14:compatExt spid="_x0000_s130050"/>
                </a:ext>
                <a:ext uri="{FF2B5EF4-FFF2-40B4-BE49-F238E27FC236}">
                  <a16:creationId xmlns:a16="http://schemas.microsoft.com/office/drawing/2014/main" id="{00000000-0008-0000-0300-000002F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0</xdr:row>
          <xdr:rowOff>101600</xdr:rowOff>
        </xdr:from>
        <xdr:to>
          <xdr:col>15</xdr:col>
          <xdr:colOff>95250</xdr:colOff>
          <xdr:row>1</xdr:row>
          <xdr:rowOff>196850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id="{00000000-0008-0000-04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101600</xdr:colOff>
          <xdr:row>1</xdr:row>
          <xdr:rowOff>50800</xdr:rowOff>
        </xdr:from>
        <xdr:to>
          <xdr:col>56</xdr:col>
          <xdr:colOff>165100</xdr:colOff>
          <xdr:row>28</xdr:row>
          <xdr:rowOff>50800</xdr:rowOff>
        </xdr:to>
        <xdr:sp macro="" textlink="">
          <xdr:nvSpPr>
            <xdr:cNvPr id="132097" name="Button 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05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120650</xdr:colOff>
          <xdr:row>28</xdr:row>
          <xdr:rowOff>107950</xdr:rowOff>
        </xdr:from>
        <xdr:to>
          <xdr:col>56</xdr:col>
          <xdr:colOff>171450</xdr:colOff>
          <xdr:row>28</xdr:row>
          <xdr:rowOff>412750</xdr:rowOff>
        </xdr:to>
        <xdr:sp macro="" textlink="">
          <xdr:nvSpPr>
            <xdr:cNvPr id="132117" name="Button 21" hidden="1">
              <a:extLst>
                <a:ext uri="{63B3BB69-23CF-44E3-9099-C40C66FF867C}">
                  <a14:compatExt spid="_x0000_s132117"/>
                </a:ext>
                <a:ext uri="{FF2B5EF4-FFF2-40B4-BE49-F238E27FC236}">
                  <a16:creationId xmlns:a16="http://schemas.microsoft.com/office/drawing/2014/main" id="{00000000-0008-0000-0500-000015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ស្លែងស្ពាន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127000</xdr:colOff>
          <xdr:row>28</xdr:row>
          <xdr:rowOff>457200</xdr:rowOff>
        </xdr:from>
        <xdr:to>
          <xdr:col>56</xdr:col>
          <xdr:colOff>393700</xdr:colOff>
          <xdr:row>29</xdr:row>
          <xdr:rowOff>63500</xdr:rowOff>
        </xdr:to>
        <xdr:sp macro="" textlink="">
          <xdr:nvSpPr>
            <xdr:cNvPr id="132137" name="Button 41" hidden="1">
              <a:extLst>
                <a:ext uri="{63B3BB69-23CF-44E3-9099-C40C66FF867C}">
                  <a14:compatExt spid="_x0000_s132137"/>
                </a:ext>
                <a:ext uri="{FF2B5EF4-FFF2-40B4-BE49-F238E27FC236}">
                  <a16:creationId xmlns:a16="http://schemas.microsoft.com/office/drawing/2014/main" id="{00000000-0008-0000-0500-000029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9</xdr:row>
          <xdr:rowOff>488950</xdr:rowOff>
        </xdr:to>
        <xdr:sp macro="" textlink="">
          <xdr:nvSpPr>
            <xdr:cNvPr id="114689" name="បន្លែ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06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203200</xdr:rowOff>
        </xdr:to>
        <xdr:sp macro="" textlink="">
          <xdr:nvSpPr>
            <xdr:cNvPr id="114690" name="អង្ករ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06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1003300</xdr:colOff>
          <xdr:row>10</xdr:row>
          <xdr:rowOff>6350</xdr:rowOff>
        </xdr:to>
        <xdr:sp macro="" textlink="">
          <xdr:nvSpPr>
            <xdr:cNvPr id="114691" name="ត្រីសាច់ស៊ុត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06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222250</xdr:rowOff>
        </xdr:to>
        <xdr:sp macro="" textlink="">
          <xdr:nvSpPr>
            <xdr:cNvPr id="114692" name="អំបិល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6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196850</xdr:rowOff>
        </xdr:from>
        <xdr:to>
          <xdr:col>14</xdr:col>
          <xdr:colOff>419100</xdr:colOff>
          <xdr:row>7</xdr:row>
          <xdr:rowOff>0</xdr:rowOff>
        </xdr:to>
        <xdr:sp macro="" textlink="">
          <xdr:nvSpPr>
            <xdr:cNvPr id="114693" name="Button 5" hidden="1">
              <a:extLst>
                <a:ext uri="{63B3BB69-23CF-44E3-9099-C40C66FF867C}">
                  <a14:compatExt spid="_x0000_s114693"/>
                </a:ext>
                <a:ext uri="{FF2B5EF4-FFF2-40B4-BE49-F238E27FC236}">
                  <a16:creationId xmlns:a16="http://schemas.microsoft.com/office/drawing/2014/main" id="{00000000-0008-0000-0600-000005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209550</xdr:rowOff>
        </xdr:to>
        <xdr:sp macro="" textlink="">
          <xdr:nvSpPr>
            <xdr:cNvPr id="114702" name="ប្រេងឆា" hidden="1">
              <a:extLst>
                <a:ext uri="{63B3BB69-23CF-44E3-9099-C40C66FF867C}">
                  <a14:compatExt spid="_x0000_s114702"/>
                </a:ext>
                <a:ext uri="{FF2B5EF4-FFF2-40B4-BE49-F238E27FC236}">
                  <a16:creationId xmlns:a16="http://schemas.microsoft.com/office/drawing/2014/main" id="{00000000-0008-0000-0600-00000E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165100</xdr:colOff>
          <xdr:row>7</xdr:row>
          <xdr:rowOff>88900</xdr:rowOff>
        </xdr:from>
        <xdr:to>
          <xdr:col>14</xdr:col>
          <xdr:colOff>406400</xdr:colOff>
          <xdr:row>8</xdr:row>
          <xdr:rowOff>196850</xdr:rowOff>
        </xdr:to>
        <xdr:sp macro="" textlink="">
          <xdr:nvSpPr>
            <xdr:cNvPr id="114708" name="Button 20" hidden="1">
              <a:extLst>
                <a:ext uri="{63B3BB69-23CF-44E3-9099-C40C66FF867C}">
                  <a14:compatExt spid="_x0000_s114708"/>
                </a:ext>
                <a:ext uri="{FF2B5EF4-FFF2-40B4-BE49-F238E27FC236}">
                  <a16:creationId xmlns:a16="http://schemas.microsoft.com/office/drawing/2014/main" id="{00000000-0008-0000-0600-00001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165100</xdr:colOff>
          <xdr:row>8</xdr:row>
          <xdr:rowOff>273050</xdr:rowOff>
        </xdr:from>
        <xdr:to>
          <xdr:col>14</xdr:col>
          <xdr:colOff>419100</xdr:colOff>
          <xdr:row>9</xdr:row>
          <xdr:rowOff>285750</xdr:rowOff>
        </xdr:to>
        <xdr:sp macro="" textlink="">
          <xdr:nvSpPr>
            <xdr:cNvPr id="114711" name="Button 23" hidden="1">
              <a:extLst>
                <a:ext uri="{63B3BB69-23CF-44E3-9099-C40C66FF867C}">
                  <a14:compatExt spid="_x0000_s114711"/>
                </a:ext>
                <a:ext uri="{FF2B5EF4-FFF2-40B4-BE49-F238E27FC236}">
                  <a16:creationId xmlns:a16="http://schemas.microsoft.com/office/drawing/2014/main" id="{00000000-0008-0000-0600-000017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ស្លែងស្ពាន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228600</xdr:colOff>
      <xdr:row>32</xdr:row>
      <xdr:rowOff>139700</xdr:rowOff>
    </xdr:from>
    <xdr:to>
      <xdr:col>4</xdr:col>
      <xdr:colOff>577850</xdr:colOff>
      <xdr:row>34</xdr:row>
      <xdr:rowOff>14446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EDF55A7-F234-41A9-B4D6-6AE8558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5650" y="9182100"/>
          <a:ext cx="1035050" cy="43989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203200</xdr:colOff>
          <xdr:row>28</xdr:row>
          <xdr:rowOff>158750</xdr:rowOff>
        </xdr:from>
        <xdr:to>
          <xdr:col>21</xdr:col>
          <xdr:colOff>444500</xdr:colOff>
          <xdr:row>28</xdr:row>
          <xdr:rowOff>546100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07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203200</xdr:colOff>
          <xdr:row>1</xdr:row>
          <xdr:rowOff>82550</xdr:rowOff>
        </xdr:from>
        <xdr:to>
          <xdr:col>21</xdr:col>
          <xdr:colOff>419100</xdr:colOff>
          <xdr:row>28</xdr:row>
          <xdr:rowOff>95250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07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ភ្នំដី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196850</xdr:colOff>
          <xdr:row>28</xdr:row>
          <xdr:rowOff>609600</xdr:rowOff>
        </xdr:from>
        <xdr:to>
          <xdr:col>22</xdr:col>
          <xdr:colOff>31750</xdr:colOff>
          <xdr:row>29</xdr:row>
          <xdr:rowOff>215900</xdr:rowOff>
        </xdr:to>
        <xdr:sp macro="" textlink="">
          <xdr:nvSpPr>
            <xdr:cNvPr id="133145" name="Button 25" hidden="1">
              <a:extLst>
                <a:ext uri="{63B3BB69-23CF-44E3-9099-C40C66FF867C}">
                  <a14:compatExt spid="_x0000_s133145"/>
                </a:ext>
                <a:ext uri="{FF2B5EF4-FFF2-40B4-BE49-F238E27FC236}">
                  <a16:creationId xmlns:a16="http://schemas.microsoft.com/office/drawing/2014/main" id="{00000000-0008-0000-0700-00001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9</xdr:row>
          <xdr:rowOff>501650</xdr:rowOff>
        </xdr:to>
        <xdr:sp macro="" textlink="">
          <xdr:nvSpPr>
            <xdr:cNvPr id="115726" name="Check Box 14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8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228600</xdr:rowOff>
        </xdr:to>
        <xdr:sp macro="" textlink="">
          <xdr:nvSpPr>
            <xdr:cNvPr id="115727" name="Check Box 15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8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10</xdr:row>
          <xdr:rowOff>0</xdr:rowOff>
        </xdr:to>
        <xdr:sp macro="" textlink="">
          <xdr:nvSpPr>
            <xdr:cNvPr id="115728" name="Check Box 16" hidden="1">
              <a:extLst>
                <a:ext uri="{63B3BB69-23CF-44E3-9099-C40C66FF867C}">
                  <a14:compatExt spid="_x0000_s115728"/>
                </a:ext>
                <a:ext uri="{FF2B5EF4-FFF2-40B4-BE49-F238E27FC236}">
                  <a16:creationId xmlns:a16="http://schemas.microsoft.com/office/drawing/2014/main" id="{00000000-0008-0000-0800-000010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241300</xdr:rowOff>
        </xdr:to>
        <xdr:sp macro="" textlink="">
          <xdr:nvSpPr>
            <xdr:cNvPr id="115729" name="Check Box 17" hidden="1">
              <a:extLst>
                <a:ext uri="{63B3BB69-23CF-44E3-9099-C40C66FF867C}">
                  <a14:compatExt spid="_x0000_s115729"/>
                </a:ext>
                <a:ext uri="{FF2B5EF4-FFF2-40B4-BE49-F238E27FC236}">
                  <a16:creationId xmlns:a16="http://schemas.microsoft.com/office/drawing/2014/main" id="{00000000-0008-0000-0800-00001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158750</xdr:rowOff>
        </xdr:from>
        <xdr:to>
          <xdr:col>14</xdr:col>
          <xdr:colOff>419100</xdr:colOff>
          <xdr:row>7</xdr:row>
          <xdr:rowOff>0</xdr:rowOff>
        </xdr:to>
        <xdr:sp macro="" textlink="">
          <xdr:nvSpPr>
            <xdr:cNvPr id="115730" name="Button 18" hidden="1">
              <a:extLst>
                <a:ext uri="{63B3BB69-23CF-44E3-9099-C40C66FF867C}">
                  <a14:compatExt spid="_x0000_s115730"/>
                </a:ext>
                <a:ext uri="{FF2B5EF4-FFF2-40B4-BE49-F238E27FC236}">
                  <a16:creationId xmlns:a16="http://schemas.microsoft.com/office/drawing/2014/main" id="{00000000-0008-0000-0800-00001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266700</xdr:rowOff>
        </xdr:to>
        <xdr:sp macro="" textlink="">
          <xdr:nvSpPr>
            <xdr:cNvPr id="115731" name="Check Box 19" hidden="1">
              <a:extLst>
                <a:ext uri="{63B3BB69-23CF-44E3-9099-C40C66FF867C}">
                  <a14:compatExt spid="_x0000_s115731"/>
                </a:ext>
                <a:ext uri="{FF2B5EF4-FFF2-40B4-BE49-F238E27FC236}">
                  <a16:creationId xmlns:a16="http://schemas.microsoft.com/office/drawing/2014/main" id="{00000000-0008-0000-0800-00001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184150</xdr:colOff>
          <xdr:row>7</xdr:row>
          <xdr:rowOff>76200</xdr:rowOff>
        </xdr:from>
        <xdr:to>
          <xdr:col>14</xdr:col>
          <xdr:colOff>425450</xdr:colOff>
          <xdr:row>8</xdr:row>
          <xdr:rowOff>184150</xdr:rowOff>
        </xdr:to>
        <xdr:sp macro="" textlink="">
          <xdr:nvSpPr>
            <xdr:cNvPr id="115734" name="Button 22" hidden="1">
              <a:extLst>
                <a:ext uri="{63B3BB69-23CF-44E3-9099-C40C66FF867C}">
                  <a14:compatExt spid="_x0000_s115734"/>
                </a:ext>
                <a:ext uri="{FF2B5EF4-FFF2-40B4-BE49-F238E27FC236}">
                  <a16:creationId xmlns:a16="http://schemas.microsoft.com/office/drawing/2014/main" id="{00000000-0008-0000-0800-00001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184150</xdr:colOff>
          <xdr:row>8</xdr:row>
          <xdr:rowOff>266700</xdr:rowOff>
        </xdr:from>
        <xdr:to>
          <xdr:col>14</xdr:col>
          <xdr:colOff>425450</xdr:colOff>
          <xdr:row>9</xdr:row>
          <xdr:rowOff>279400</xdr:rowOff>
        </xdr:to>
        <xdr:sp macro="" textlink="">
          <xdr:nvSpPr>
            <xdr:cNvPr id="115735" name="Button 23" hidden="1">
              <a:extLst>
                <a:ext uri="{63B3BB69-23CF-44E3-9099-C40C66FF867C}">
                  <a14:compatExt spid="_x0000_s115735"/>
                </a:ext>
                <a:ext uri="{FF2B5EF4-FFF2-40B4-BE49-F238E27FC236}">
                  <a16:creationId xmlns:a16="http://schemas.microsoft.com/office/drawing/2014/main" id="{00000000-0008-0000-0800-00001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ភ្នំដី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419100</xdr:colOff>
      <xdr:row>31</xdr:row>
      <xdr:rowOff>69850</xdr:rowOff>
    </xdr:from>
    <xdr:to>
      <xdr:col>15</xdr:col>
      <xdr:colOff>148665</xdr:colOff>
      <xdr:row>33</xdr:row>
      <xdr:rowOff>50106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62850" y="9112250"/>
          <a:ext cx="948765" cy="545406"/>
        </a:xfrm>
        <a:prstGeom prst="rect">
          <a:avLst/>
        </a:prstGeom>
      </xdr:spPr>
    </xdr:pic>
    <xdr:clientData/>
  </xdr:twoCellAnchor>
  <xdr:twoCellAnchor editAs="oneCell">
    <xdr:from>
      <xdr:col>3</xdr:col>
      <xdr:colOff>261056</xdr:colOff>
      <xdr:row>31</xdr:row>
      <xdr:rowOff>162278</xdr:rowOff>
    </xdr:from>
    <xdr:to>
      <xdr:col>4</xdr:col>
      <xdr:colOff>738759</xdr:colOff>
      <xdr:row>33</xdr:row>
      <xdr:rowOff>91723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9BCDE24-BC64-4D46-9842-C71428ACB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0223" y="9165167"/>
          <a:ext cx="1162092" cy="49388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254000</xdr:colOff>
          <xdr:row>1</xdr:row>
          <xdr:rowOff>234950</xdr:rowOff>
        </xdr:from>
        <xdr:to>
          <xdr:col>22</xdr:col>
          <xdr:colOff>457200</xdr:colOff>
          <xdr:row>28</xdr:row>
          <xdr:rowOff>241300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09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254000</xdr:colOff>
          <xdr:row>0</xdr:row>
          <xdr:rowOff>152400</xdr:rowOff>
        </xdr:from>
        <xdr:to>
          <xdr:col>22</xdr:col>
          <xdr:colOff>457200</xdr:colOff>
          <xdr:row>1</xdr:row>
          <xdr:rowOff>165100</xdr:rowOff>
        </xdr:to>
        <xdr:sp macro="" textlink="">
          <xdr:nvSpPr>
            <xdr:cNvPr id="134166" name="Button 22" hidden="1">
              <a:extLst>
                <a:ext uri="{63B3BB69-23CF-44E3-9099-C40C66FF867C}">
                  <a14:compatExt spid="_x0000_s134166"/>
                </a:ext>
                <a:ext uri="{FF2B5EF4-FFF2-40B4-BE49-F238E27FC236}">
                  <a16:creationId xmlns:a16="http://schemas.microsoft.com/office/drawing/2014/main" id="{00000000-0008-0000-0900-000016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ច្រនៀង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241300</xdr:colOff>
          <xdr:row>28</xdr:row>
          <xdr:rowOff>298450</xdr:rowOff>
        </xdr:from>
        <xdr:to>
          <xdr:col>23</xdr:col>
          <xdr:colOff>76200</xdr:colOff>
          <xdr:row>28</xdr:row>
          <xdr:rowOff>603250</xdr:rowOff>
        </xdr:to>
        <xdr:sp macro="" textlink="">
          <xdr:nvSpPr>
            <xdr:cNvPr id="134167" name="Button 23" hidden="1">
              <a:extLst>
                <a:ext uri="{63B3BB69-23CF-44E3-9099-C40C66FF867C}">
                  <a14:compatExt spid="_x0000_s134167"/>
                </a:ext>
                <a:ext uri="{FF2B5EF4-FFF2-40B4-BE49-F238E27FC236}">
                  <a16:creationId xmlns:a16="http://schemas.microsoft.com/office/drawing/2014/main" id="{00000000-0008-0000-0900-00001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273050</xdr:colOff>
          <xdr:row>9</xdr:row>
          <xdr:rowOff>495300</xdr:rowOff>
        </xdr:to>
        <xdr:sp macro="" textlink="">
          <xdr:nvSpPr>
            <xdr:cNvPr id="116750" name="Veget" hidden="1">
              <a:extLst>
                <a:ext uri="{63B3BB69-23CF-44E3-9099-C40C66FF867C}">
                  <a14:compatExt spid="_x0000_s116750"/>
                </a:ext>
                <a:ext uri="{FF2B5EF4-FFF2-40B4-BE49-F238E27FC236}">
                  <a16:creationId xmlns:a16="http://schemas.microsoft.com/office/drawing/2014/main" id="{00000000-0008-0000-0A00-00000E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273050</xdr:rowOff>
        </xdr:to>
        <xdr:sp macro="" textlink="">
          <xdr:nvSpPr>
            <xdr:cNvPr id="116751" name="Check Box 15" hidden="1">
              <a:extLst>
                <a:ext uri="{63B3BB69-23CF-44E3-9099-C40C66FF867C}">
                  <a14:compatExt spid="_x0000_s116751"/>
                </a:ext>
                <a:ext uri="{FF2B5EF4-FFF2-40B4-BE49-F238E27FC236}">
                  <a16:creationId xmlns:a16="http://schemas.microsoft.com/office/drawing/2014/main" id="{00000000-0008-0000-0A00-00000F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10</xdr:row>
          <xdr:rowOff>0</xdr:rowOff>
        </xdr:to>
        <xdr:sp macro="" textlink="">
          <xdr:nvSpPr>
            <xdr:cNvPr id="116752" name="Check Box 16" hidden="1">
              <a:extLst>
                <a:ext uri="{63B3BB69-23CF-44E3-9099-C40C66FF867C}">
                  <a14:compatExt spid="_x0000_s116752"/>
                </a:ext>
                <a:ext uri="{FF2B5EF4-FFF2-40B4-BE49-F238E27FC236}">
                  <a16:creationId xmlns:a16="http://schemas.microsoft.com/office/drawing/2014/main" id="{00000000-0008-0000-0A00-000010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0</xdr:colOff>
          <xdr:row>9</xdr:row>
          <xdr:rowOff>260350</xdr:rowOff>
        </xdr:to>
        <xdr:sp macro="" textlink="">
          <xdr:nvSpPr>
            <xdr:cNvPr id="116753" name="Sale" hidden="1">
              <a:extLst>
                <a:ext uri="{63B3BB69-23CF-44E3-9099-C40C66FF867C}">
                  <a14:compatExt spid="_x0000_s116753"/>
                </a:ext>
                <a:ext uri="{FF2B5EF4-FFF2-40B4-BE49-F238E27FC236}">
                  <a16:creationId xmlns:a16="http://schemas.microsoft.com/office/drawing/2014/main" id="{00000000-0008-0000-0A00-00001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101600</xdr:rowOff>
        </xdr:from>
        <xdr:to>
          <xdr:col>14</xdr:col>
          <xdr:colOff>400050</xdr:colOff>
          <xdr:row>7</xdr:row>
          <xdr:rowOff>0</xdr:rowOff>
        </xdr:to>
        <xdr:sp macro="" textlink="">
          <xdr:nvSpPr>
            <xdr:cNvPr id="116754" name="Button 18" hidden="1">
              <a:extLst>
                <a:ext uri="{63B3BB69-23CF-44E3-9099-C40C66FF867C}">
                  <a14:compatExt spid="_x0000_s116754"/>
                </a:ext>
                <a:ext uri="{FF2B5EF4-FFF2-40B4-BE49-F238E27FC236}">
                  <a16:creationId xmlns:a16="http://schemas.microsoft.com/office/drawing/2014/main" id="{00000000-0008-0000-0A00-00001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273050</xdr:rowOff>
        </xdr:to>
        <xdr:sp macro="" textlink="">
          <xdr:nvSpPr>
            <xdr:cNvPr id="116755" name="Oll" hidden="1">
              <a:extLst>
                <a:ext uri="{63B3BB69-23CF-44E3-9099-C40C66FF867C}">
                  <a14:compatExt spid="_x0000_s116755"/>
                </a:ext>
                <a:ext uri="{FF2B5EF4-FFF2-40B4-BE49-F238E27FC236}">
                  <a16:creationId xmlns:a16="http://schemas.microsoft.com/office/drawing/2014/main" id="{00000000-0008-0000-0A00-00001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7</xdr:row>
          <xdr:rowOff>133350</xdr:rowOff>
        </xdr:from>
        <xdr:to>
          <xdr:col>14</xdr:col>
          <xdr:colOff>412750</xdr:colOff>
          <xdr:row>8</xdr:row>
          <xdr:rowOff>241300</xdr:rowOff>
        </xdr:to>
        <xdr:sp macro="" textlink="">
          <xdr:nvSpPr>
            <xdr:cNvPr id="116756" name="Button 20" hidden="1">
              <a:extLst>
                <a:ext uri="{63B3BB69-23CF-44E3-9099-C40C66FF867C}">
                  <a14:compatExt spid="_x0000_s116756"/>
                </a:ext>
                <a:ext uri="{FF2B5EF4-FFF2-40B4-BE49-F238E27FC236}">
                  <a16:creationId xmlns:a16="http://schemas.microsoft.com/office/drawing/2014/main" id="{00000000-0008-0000-0A00-00001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209550</xdr:colOff>
          <xdr:row>9</xdr:row>
          <xdr:rowOff>19050</xdr:rowOff>
        </xdr:from>
        <xdr:to>
          <xdr:col>14</xdr:col>
          <xdr:colOff>349250</xdr:colOff>
          <xdr:row>9</xdr:row>
          <xdr:rowOff>323850</xdr:rowOff>
        </xdr:to>
        <xdr:sp macro="" textlink="">
          <xdr:nvSpPr>
            <xdr:cNvPr id="116758" name="Button 22" hidden="1">
              <a:extLst>
                <a:ext uri="{63B3BB69-23CF-44E3-9099-C40C66FF867C}">
                  <a14:compatExt spid="_x0000_s116758"/>
                </a:ext>
                <a:ext uri="{FF2B5EF4-FFF2-40B4-BE49-F238E27FC236}">
                  <a16:creationId xmlns:a16="http://schemas.microsoft.com/office/drawing/2014/main" id="{00000000-0008-0000-0A00-000016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ច្រនៀង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57150</xdr:colOff>
      <xdr:row>31</xdr:row>
      <xdr:rowOff>107950</xdr:rowOff>
    </xdr:from>
    <xdr:to>
      <xdr:col>15</xdr:col>
      <xdr:colOff>304800</xdr:colOff>
      <xdr:row>33</xdr:row>
      <xdr:rowOff>99098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6350" y="8578850"/>
          <a:ext cx="857250" cy="492798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254000</xdr:colOff>
      <xdr:row>32</xdr:row>
      <xdr:rowOff>158750</xdr:rowOff>
    </xdr:from>
    <xdr:to>
      <xdr:col>4</xdr:col>
      <xdr:colOff>721408</xdr:colOff>
      <xdr:row>34</xdr:row>
      <xdr:rowOff>83713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6DDFD14-4A5E-4279-B5C8-81D3CBF61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9201150"/>
          <a:ext cx="1153208" cy="49011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565150</xdr:colOff>
          <xdr:row>28</xdr:row>
          <xdr:rowOff>222250</xdr:rowOff>
        </xdr:from>
        <xdr:to>
          <xdr:col>24</xdr:col>
          <xdr:colOff>196850</xdr:colOff>
          <xdr:row>28</xdr:row>
          <xdr:rowOff>609600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  <a:ext uri="{FF2B5EF4-FFF2-40B4-BE49-F238E27FC236}">
                  <a16:creationId xmlns:a16="http://schemas.microsoft.com/office/drawing/2014/main" id="{00000000-0008-0000-0B00-00000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558800</xdr:colOff>
          <xdr:row>1</xdr:row>
          <xdr:rowOff>63500</xdr:rowOff>
        </xdr:from>
        <xdr:to>
          <xdr:col>24</xdr:col>
          <xdr:colOff>215900</xdr:colOff>
          <xdr:row>28</xdr:row>
          <xdr:rowOff>76200</xdr:rowOff>
        </xdr:to>
        <xdr:sp macro="" textlink="">
          <xdr:nvSpPr>
            <xdr:cNvPr id="135171" name="Button 3" hidden="1">
              <a:extLst>
                <a:ext uri="{63B3BB69-23CF-44E3-9099-C40C66FF867C}">
                  <a14:compatExt spid="_x0000_s135171"/>
                </a:ext>
                <a:ext uri="{FF2B5EF4-FFF2-40B4-BE49-F238E27FC236}">
                  <a16:creationId xmlns:a16="http://schemas.microsoft.com/office/drawing/2014/main" id="{00000000-0008-0000-0B00-00000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ចំការចេក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355600</xdr:colOff>
          <xdr:row>28</xdr:row>
          <xdr:rowOff>679450</xdr:rowOff>
        </xdr:from>
        <xdr:to>
          <xdr:col>24</xdr:col>
          <xdr:colOff>190500</xdr:colOff>
          <xdr:row>29</xdr:row>
          <xdr:rowOff>285750</xdr:rowOff>
        </xdr:to>
        <xdr:sp macro="" textlink="">
          <xdr:nvSpPr>
            <xdr:cNvPr id="135191" name="Button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B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9</xdr:row>
          <xdr:rowOff>501650</xdr:rowOff>
        </xdr:to>
        <xdr:sp macro="" textlink="">
          <xdr:nvSpPr>
            <xdr:cNvPr id="24593" name="Vigetable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C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260350</xdr:rowOff>
        </xdr:to>
        <xdr:sp macro="" textlink="">
          <xdr:nvSpPr>
            <xdr:cNvPr id="24594" name="Rice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C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10</xdr:row>
          <xdr:rowOff>0</xdr:rowOff>
        </xdr:to>
        <xdr:sp macro="" textlink="">
          <xdr:nvSpPr>
            <xdr:cNvPr id="24595" name="Eag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C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279400</xdr:rowOff>
        </xdr:to>
        <xdr:sp macro="" textlink="">
          <xdr:nvSpPr>
            <xdr:cNvPr id="24596" name="Sale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C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177800</xdr:rowOff>
        </xdr:from>
        <xdr:to>
          <xdr:col>14</xdr:col>
          <xdr:colOff>412750</xdr:colOff>
          <xdr:row>7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C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247650</xdr:rowOff>
        </xdr:to>
        <xdr:sp macro="" textlink="">
          <xdr:nvSpPr>
            <xdr:cNvPr id="24598" name="Oll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C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7</xdr:row>
          <xdr:rowOff>165100</xdr:rowOff>
        </xdr:from>
        <xdr:to>
          <xdr:col>14</xdr:col>
          <xdr:colOff>412750</xdr:colOff>
          <xdr:row>8</xdr:row>
          <xdr:rowOff>273050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C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184150</xdr:colOff>
          <xdr:row>9</xdr:row>
          <xdr:rowOff>57150</xdr:rowOff>
        </xdr:from>
        <xdr:to>
          <xdr:col>14</xdr:col>
          <xdr:colOff>419100</xdr:colOff>
          <xdr:row>9</xdr:row>
          <xdr:rowOff>361950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C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ចំការចេក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101600</xdr:colOff>
      <xdr:row>33</xdr:row>
      <xdr:rowOff>177800</xdr:rowOff>
    </xdr:from>
    <xdr:to>
      <xdr:col>4</xdr:col>
      <xdr:colOff>810308</xdr:colOff>
      <xdr:row>35</xdr:row>
      <xdr:rowOff>135466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A52A0A-CE9A-461E-9AFD-E6B1F02B5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8650" y="9220200"/>
          <a:ext cx="1394508" cy="59266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82550</xdr:colOff>
          <xdr:row>1</xdr:row>
          <xdr:rowOff>82550</xdr:rowOff>
        </xdr:from>
        <xdr:to>
          <xdr:col>23</xdr:col>
          <xdr:colOff>342900</xdr:colOff>
          <xdr:row>28</xdr:row>
          <xdr:rowOff>88900</xdr:rowOff>
        </xdr:to>
        <xdr:sp macro="" textlink="">
          <xdr:nvSpPr>
            <xdr:cNvPr id="137217" name="Button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0D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82550</xdr:colOff>
          <xdr:row>0</xdr:row>
          <xdr:rowOff>31750</xdr:rowOff>
        </xdr:from>
        <xdr:to>
          <xdr:col>23</xdr:col>
          <xdr:colOff>342900</xdr:colOff>
          <xdr:row>1</xdr:row>
          <xdr:rowOff>44450</xdr:rowOff>
        </xdr:to>
        <xdr:sp macro="" textlink="">
          <xdr:nvSpPr>
            <xdr:cNvPr id="137218" name="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00000000-0008-0000-0D00-00000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ធ្លកត្រាំកង់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88900</xdr:colOff>
          <xdr:row>28</xdr:row>
          <xdr:rowOff>133350</xdr:rowOff>
        </xdr:from>
        <xdr:to>
          <xdr:col>24</xdr:col>
          <xdr:colOff>95250</xdr:colOff>
          <xdr:row>28</xdr:row>
          <xdr:rowOff>438150</xdr:rowOff>
        </xdr:to>
        <xdr:sp macro="" textlink="">
          <xdr:nvSpPr>
            <xdr:cNvPr id="137219" name="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0D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បង្កាន់ដៃខាងលិច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558800</xdr:colOff>
          <xdr:row>9</xdr:row>
          <xdr:rowOff>285750</xdr:rowOff>
        </xdr:from>
        <xdr:to>
          <xdr:col>6</xdr:col>
          <xdr:colOff>971550</xdr:colOff>
          <xdr:row>9</xdr:row>
          <xdr:rowOff>501650</xdr:rowOff>
        </xdr:to>
        <xdr:sp macro="" textlink="">
          <xdr:nvSpPr>
            <xdr:cNvPr id="118798" name="Check Box 14" hidden="1">
              <a:extLst>
                <a:ext uri="{63B3BB69-23CF-44E3-9099-C40C66FF867C}">
                  <a14:compatExt spid="_x0000_s118798"/>
                </a:ext>
                <a:ext uri="{FF2B5EF4-FFF2-40B4-BE49-F238E27FC236}">
                  <a16:creationId xmlns:a16="http://schemas.microsoft.com/office/drawing/2014/main" id="{00000000-0008-0000-0E00-00000E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9</xdr:row>
          <xdr:rowOff>38100</xdr:rowOff>
        </xdr:from>
        <xdr:to>
          <xdr:col>6</xdr:col>
          <xdr:colOff>1066800</xdr:colOff>
          <xdr:row>9</xdr:row>
          <xdr:rowOff>266700</xdr:rowOff>
        </xdr:to>
        <xdr:sp macro="" textlink="">
          <xdr:nvSpPr>
            <xdr:cNvPr id="118799" name="Check Box 15" hidden="1">
              <a:extLst>
                <a:ext uri="{63B3BB69-23CF-44E3-9099-C40C66FF867C}">
                  <a14:compatExt spid="_x0000_s118799"/>
                </a:ext>
                <a:ext uri="{FF2B5EF4-FFF2-40B4-BE49-F238E27FC236}">
                  <a16:creationId xmlns:a16="http://schemas.microsoft.com/office/drawing/2014/main" id="{00000000-0008-0000-0E00-00000F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9</xdr:row>
          <xdr:rowOff>508000</xdr:rowOff>
        </xdr:to>
        <xdr:sp macro="" textlink="">
          <xdr:nvSpPr>
            <xdr:cNvPr id="118800" name="Check Box 16" hidden="1">
              <a:extLst>
                <a:ext uri="{63B3BB69-23CF-44E3-9099-C40C66FF867C}">
                  <a14:compatExt spid="_x0000_s118800"/>
                </a:ext>
                <a:ext uri="{FF2B5EF4-FFF2-40B4-BE49-F238E27FC236}">
                  <a16:creationId xmlns:a16="http://schemas.microsoft.com/office/drawing/2014/main" id="{00000000-0008-0000-0E00-000010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273050</xdr:rowOff>
        </xdr:to>
        <xdr:sp macro="" textlink="">
          <xdr:nvSpPr>
            <xdr:cNvPr id="118801" name="Check Box 17" hidden="1">
              <a:extLst>
                <a:ext uri="{63B3BB69-23CF-44E3-9099-C40C66FF867C}">
                  <a14:compatExt spid="_x0000_s118801"/>
                </a:ext>
                <a:ext uri="{FF2B5EF4-FFF2-40B4-BE49-F238E27FC236}">
                  <a16:creationId xmlns:a16="http://schemas.microsoft.com/office/drawing/2014/main" id="{00000000-0008-0000-0E00-00001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215900</xdr:rowOff>
        </xdr:from>
        <xdr:to>
          <xdr:col>14</xdr:col>
          <xdr:colOff>431800</xdr:colOff>
          <xdr:row>7</xdr:row>
          <xdr:rowOff>0</xdr:rowOff>
        </xdr:to>
        <xdr:sp macro="" textlink="">
          <xdr:nvSpPr>
            <xdr:cNvPr id="118802" name="Button 18" hidden="1">
              <a:extLst>
                <a:ext uri="{63B3BB69-23CF-44E3-9099-C40C66FF867C}">
                  <a14:compatExt spid="_x0000_s118802"/>
                </a:ext>
                <a:ext uri="{FF2B5EF4-FFF2-40B4-BE49-F238E27FC236}">
                  <a16:creationId xmlns:a16="http://schemas.microsoft.com/office/drawing/2014/main" id="{00000000-0008-0000-0E00-00001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31750</xdr:rowOff>
        </xdr:from>
        <xdr:to>
          <xdr:col>5</xdr:col>
          <xdr:colOff>552450</xdr:colOff>
          <xdr:row>9</xdr:row>
          <xdr:rowOff>266700</xdr:rowOff>
        </xdr:to>
        <xdr:sp macro="" textlink="">
          <xdr:nvSpPr>
            <xdr:cNvPr id="118803" name="Check Box 19" hidden="1">
              <a:extLst>
                <a:ext uri="{63B3BB69-23CF-44E3-9099-C40C66FF867C}">
                  <a14:compatExt spid="_x0000_s118803"/>
                </a:ext>
                <a:ext uri="{FF2B5EF4-FFF2-40B4-BE49-F238E27FC236}">
                  <a16:creationId xmlns:a16="http://schemas.microsoft.com/office/drawing/2014/main" id="{00000000-0008-0000-0E00-00001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184150</xdr:colOff>
          <xdr:row>7</xdr:row>
          <xdr:rowOff>76200</xdr:rowOff>
        </xdr:from>
        <xdr:to>
          <xdr:col>14</xdr:col>
          <xdr:colOff>425450</xdr:colOff>
          <xdr:row>8</xdr:row>
          <xdr:rowOff>184150</xdr:rowOff>
        </xdr:to>
        <xdr:sp macro="" textlink="">
          <xdr:nvSpPr>
            <xdr:cNvPr id="118804" name="Button 20" hidden="1">
              <a:extLst>
                <a:ext uri="{63B3BB69-23CF-44E3-9099-C40C66FF867C}">
                  <a14:compatExt spid="_x0000_s118804"/>
                </a:ext>
                <a:ext uri="{FF2B5EF4-FFF2-40B4-BE49-F238E27FC236}">
                  <a16:creationId xmlns:a16="http://schemas.microsoft.com/office/drawing/2014/main" id="{00000000-0008-0000-0E00-00001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9</xdr:row>
          <xdr:rowOff>0</xdr:rowOff>
        </xdr:from>
        <xdr:to>
          <xdr:col>14</xdr:col>
          <xdr:colOff>438150</xdr:colOff>
          <xdr:row>9</xdr:row>
          <xdr:rowOff>304800</xdr:rowOff>
        </xdr:to>
        <xdr:sp macro="" textlink="">
          <xdr:nvSpPr>
            <xdr:cNvPr id="118805" name="Button 21" hidden="1">
              <a:extLst>
                <a:ext uri="{63B3BB69-23CF-44E3-9099-C40C66FF867C}">
                  <a14:compatExt spid="_x0000_s118805"/>
                </a:ext>
                <a:ext uri="{FF2B5EF4-FFF2-40B4-BE49-F238E27FC236}">
                  <a16:creationId xmlns:a16="http://schemas.microsoft.com/office/drawing/2014/main" id="{00000000-0008-0000-0E00-000015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ធ្លកត្រាំកង់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158750</xdr:colOff>
      <xdr:row>33</xdr:row>
      <xdr:rowOff>114301</xdr:rowOff>
    </xdr:from>
    <xdr:to>
      <xdr:col>4</xdr:col>
      <xdr:colOff>503892</xdr:colOff>
      <xdr:row>34</xdr:row>
      <xdr:rowOff>323851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899702A-9ACF-4523-B375-CB6BD54FD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5800" y="9156701"/>
          <a:ext cx="1030942" cy="4381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184150</xdr:colOff>
      <xdr:row>22</xdr:row>
      <xdr:rowOff>229718</xdr:rowOff>
    </xdr:from>
    <xdr:to>
      <xdr:col>7</xdr:col>
      <xdr:colOff>977900</xdr:colOff>
      <xdr:row>26</xdr:row>
      <xdr:rowOff>7468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184150" y="6094130"/>
          <a:ext cx="4514103" cy="87592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50</xdr:row>
      <xdr:rowOff>51917</xdr:rowOff>
    </xdr:from>
    <xdr:to>
      <xdr:col>7</xdr:col>
      <xdr:colOff>933450</xdr:colOff>
      <xdr:row>53</xdr:row>
      <xdr:rowOff>130234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139700" y="13259917"/>
          <a:ext cx="4514103" cy="82537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221343</xdr:colOff>
          <xdr:row>1</xdr:row>
          <xdr:rowOff>16330</xdr:rowOff>
        </xdr:from>
        <xdr:to>
          <xdr:col>7</xdr:col>
          <xdr:colOff>1124857</xdr:colOff>
          <xdr:row>2</xdr:row>
          <xdr:rowOff>90716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F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14941</xdr:colOff>
      <xdr:row>21</xdr:row>
      <xdr:rowOff>426942</xdr:rowOff>
    </xdr:from>
    <xdr:to>
      <xdr:col>7</xdr:col>
      <xdr:colOff>1015999</xdr:colOff>
      <xdr:row>22</xdr:row>
      <xdr:rowOff>165471</xdr:rowOff>
    </xdr:to>
    <xdr:sp macro="" textlink="$J$25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3780117" y="5708648"/>
          <a:ext cx="1001058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48</xdr:row>
      <xdr:rowOff>537882</xdr:rowOff>
    </xdr:from>
    <xdr:to>
      <xdr:col>7</xdr:col>
      <xdr:colOff>1038412</xdr:colOff>
      <xdr:row>50</xdr:row>
      <xdr:rowOff>44076</xdr:rowOff>
    </xdr:to>
    <xdr:sp macro="" textlink="$J$25">
      <xdr:nvSpPr>
        <xdr:cNvPr id="5" name="TextBox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 txBox="1"/>
      </xdr:nvSpPr>
      <xdr:spPr>
        <a:xfrm>
          <a:off x="3660588" y="12827000"/>
          <a:ext cx="1143000" cy="3354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67128</xdr:colOff>
          <xdr:row>0</xdr:row>
          <xdr:rowOff>127906</xdr:rowOff>
        </xdr:from>
        <xdr:to>
          <xdr:col>1</xdr:col>
          <xdr:colOff>69849</xdr:colOff>
          <xdr:row>1</xdr:row>
          <xdr:rowOff>178706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F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140067</xdr:rowOff>
    </xdr:from>
    <xdr:to>
      <xdr:col>7</xdr:col>
      <xdr:colOff>1112371</xdr:colOff>
      <xdr:row>21</xdr:row>
      <xdr:rowOff>156883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EDB14A6B-EDDF-A8F3-3527-37B66A3A9583}"/>
            </a:ext>
          </a:extLst>
        </xdr:cNvPr>
        <xdr:cNvSpPr txBox="1"/>
      </xdr:nvSpPr>
      <xdr:spPr>
        <a:xfrm>
          <a:off x="0" y="4891361"/>
          <a:ext cx="4877547" cy="5472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46</xdr:row>
      <xdr:rowOff>224117</xdr:rowOff>
    </xdr:from>
    <xdr:to>
      <xdr:col>7</xdr:col>
      <xdr:colOff>1112371</xdr:colOff>
      <xdr:row>48</xdr:row>
      <xdr:rowOff>201706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AA6083B8-BEB0-44FA-BE51-36F4ACCA7DDD}"/>
            </a:ext>
          </a:extLst>
        </xdr:cNvPr>
        <xdr:cNvSpPr txBox="1"/>
      </xdr:nvSpPr>
      <xdr:spPr>
        <a:xfrm>
          <a:off x="0" y="11923058"/>
          <a:ext cx="4877547" cy="567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76</xdr:row>
      <xdr:rowOff>229718</xdr:rowOff>
    </xdr:from>
    <xdr:to>
      <xdr:col>7</xdr:col>
      <xdr:colOff>977900</xdr:colOff>
      <xdr:row>80</xdr:row>
      <xdr:rowOff>7468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DA3D9E6E-3D45-41B3-BDEE-9A991683D0B2}"/>
            </a:ext>
          </a:extLst>
        </xdr:cNvPr>
        <xdr:cNvSpPr txBox="1"/>
      </xdr:nvSpPr>
      <xdr:spPr>
        <a:xfrm>
          <a:off x="184150" y="6114051"/>
          <a:ext cx="45698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103</xdr:row>
      <xdr:rowOff>258287</xdr:rowOff>
    </xdr:from>
    <xdr:to>
      <xdr:col>7</xdr:col>
      <xdr:colOff>933450</xdr:colOff>
      <xdr:row>107</xdr:row>
      <xdr:rowOff>42916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4EA15ED3-922C-495F-BB40-964E31E7949B}"/>
            </a:ext>
          </a:extLst>
        </xdr:cNvPr>
        <xdr:cNvSpPr txBox="1"/>
      </xdr:nvSpPr>
      <xdr:spPr>
        <a:xfrm>
          <a:off x="139700" y="26928287"/>
          <a:ext cx="4572000" cy="880004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75</xdr:row>
      <xdr:rowOff>426942</xdr:rowOff>
    </xdr:from>
    <xdr:to>
      <xdr:col>7</xdr:col>
      <xdr:colOff>1015999</xdr:colOff>
      <xdr:row>76</xdr:row>
      <xdr:rowOff>165471</xdr:rowOff>
    </xdr:to>
    <xdr:sp macro="" textlink="$J$25">
      <xdr:nvSpPr>
        <xdr:cNvPr id="41" name="TextBox 40">
          <a:extLst>
            <a:ext uri="{FF2B5EF4-FFF2-40B4-BE49-F238E27FC236}">
              <a16:creationId xmlns:a16="http://schemas.microsoft.com/office/drawing/2014/main" id="{E469FCA6-FA1F-480E-892C-59E27FF70307}"/>
            </a:ext>
          </a:extLst>
        </xdr:cNvPr>
        <xdr:cNvSpPr txBox="1"/>
      </xdr:nvSpPr>
      <xdr:spPr>
        <a:xfrm>
          <a:off x="3791074" y="5735542"/>
          <a:ext cx="1001058" cy="314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102</xdr:row>
      <xdr:rowOff>537882</xdr:rowOff>
    </xdr:from>
    <xdr:to>
      <xdr:col>7</xdr:col>
      <xdr:colOff>1038412</xdr:colOff>
      <xdr:row>104</xdr:row>
      <xdr:rowOff>44076</xdr:rowOff>
    </xdr:to>
    <xdr:sp macro="" textlink="$J$25">
      <xdr:nvSpPr>
        <xdr:cNvPr id="42" name="TextBox 41">
          <a:extLst>
            <a:ext uri="{FF2B5EF4-FFF2-40B4-BE49-F238E27FC236}">
              <a16:creationId xmlns:a16="http://schemas.microsoft.com/office/drawing/2014/main" id="{70415260-9C79-4251-8235-06B935BACB93}"/>
            </a:ext>
          </a:extLst>
        </xdr:cNvPr>
        <xdr:cNvSpPr txBox="1"/>
      </xdr:nvSpPr>
      <xdr:spPr>
        <a:xfrm>
          <a:off x="3672541" y="12983882"/>
          <a:ext cx="1142004" cy="327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73</xdr:row>
      <xdr:rowOff>140067</xdr:rowOff>
    </xdr:from>
    <xdr:to>
      <xdr:col>7</xdr:col>
      <xdr:colOff>1112371</xdr:colOff>
      <xdr:row>75</xdr:row>
      <xdr:rowOff>156883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290A0C72-A7FB-43BA-9F50-91121F830C45}"/>
            </a:ext>
          </a:extLst>
        </xdr:cNvPr>
        <xdr:cNvSpPr txBox="1"/>
      </xdr:nvSpPr>
      <xdr:spPr>
        <a:xfrm>
          <a:off x="0" y="4915267"/>
          <a:ext cx="4888504" cy="5502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100</xdr:row>
      <xdr:rowOff>224117</xdr:rowOff>
    </xdr:from>
    <xdr:to>
      <xdr:col>7</xdr:col>
      <xdr:colOff>1112371</xdr:colOff>
      <xdr:row>102</xdr:row>
      <xdr:rowOff>201706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A4B9CBDC-B5D0-490A-A52B-F12CCD20CD30}"/>
            </a:ext>
          </a:extLst>
        </xdr:cNvPr>
        <xdr:cNvSpPr txBox="1"/>
      </xdr:nvSpPr>
      <xdr:spPr>
        <a:xfrm>
          <a:off x="0" y="12077450"/>
          <a:ext cx="4888504" cy="570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130</xdr:row>
      <xdr:rowOff>229718</xdr:rowOff>
    </xdr:from>
    <xdr:to>
      <xdr:col>7</xdr:col>
      <xdr:colOff>977900</xdr:colOff>
      <xdr:row>134</xdr:row>
      <xdr:rowOff>7468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D509B8B0-937C-4E0D-97C0-2BB0858D3C5D}"/>
            </a:ext>
          </a:extLst>
        </xdr:cNvPr>
        <xdr:cNvSpPr txBox="1"/>
      </xdr:nvSpPr>
      <xdr:spPr>
        <a:xfrm>
          <a:off x="184150" y="6114051"/>
          <a:ext cx="45698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129</xdr:row>
      <xdr:rowOff>426942</xdr:rowOff>
    </xdr:from>
    <xdr:to>
      <xdr:col>7</xdr:col>
      <xdr:colOff>1015999</xdr:colOff>
      <xdr:row>130</xdr:row>
      <xdr:rowOff>165471</xdr:rowOff>
    </xdr:to>
    <xdr:sp macro="" textlink="$J$25">
      <xdr:nvSpPr>
        <xdr:cNvPr id="59" name="TextBox 58">
          <a:extLst>
            <a:ext uri="{FF2B5EF4-FFF2-40B4-BE49-F238E27FC236}">
              <a16:creationId xmlns:a16="http://schemas.microsoft.com/office/drawing/2014/main" id="{E870BF2C-AE06-4226-9397-328A1D6CE4A9}"/>
            </a:ext>
          </a:extLst>
        </xdr:cNvPr>
        <xdr:cNvSpPr txBox="1"/>
      </xdr:nvSpPr>
      <xdr:spPr>
        <a:xfrm>
          <a:off x="3791074" y="5735542"/>
          <a:ext cx="1001058" cy="314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127</xdr:row>
      <xdr:rowOff>140067</xdr:rowOff>
    </xdr:from>
    <xdr:to>
      <xdr:col>7</xdr:col>
      <xdr:colOff>1112371</xdr:colOff>
      <xdr:row>129</xdr:row>
      <xdr:rowOff>156883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663FF842-3E6A-4D32-A74D-FB5A125F1ABD}"/>
            </a:ext>
          </a:extLst>
        </xdr:cNvPr>
        <xdr:cNvSpPr txBox="1"/>
      </xdr:nvSpPr>
      <xdr:spPr>
        <a:xfrm>
          <a:off x="0" y="4915267"/>
          <a:ext cx="4888504" cy="5502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157</xdr:row>
      <xdr:rowOff>229718</xdr:rowOff>
    </xdr:from>
    <xdr:to>
      <xdr:col>7</xdr:col>
      <xdr:colOff>977900</xdr:colOff>
      <xdr:row>161</xdr:row>
      <xdr:rowOff>7468</xdr:rowOff>
    </xdr:to>
    <xdr:sp macro="" textlink="">
      <xdr:nvSpPr>
        <xdr:cNvPr id="58385" name="TextBox 58384">
          <a:extLst>
            <a:ext uri="{FF2B5EF4-FFF2-40B4-BE49-F238E27FC236}">
              <a16:creationId xmlns:a16="http://schemas.microsoft.com/office/drawing/2014/main" id="{92F53FEB-68B4-400D-89EC-DE9A5B4B85DE}"/>
            </a:ext>
          </a:extLst>
        </xdr:cNvPr>
        <xdr:cNvSpPr txBox="1"/>
      </xdr:nvSpPr>
      <xdr:spPr>
        <a:xfrm>
          <a:off x="184150" y="20253385"/>
          <a:ext cx="4569883" cy="82761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212</xdr:row>
      <xdr:rowOff>13817</xdr:rowOff>
    </xdr:from>
    <xdr:to>
      <xdr:col>7</xdr:col>
      <xdr:colOff>933450</xdr:colOff>
      <xdr:row>215</xdr:row>
      <xdr:rowOff>92134</xdr:rowOff>
    </xdr:to>
    <xdr:sp macro="" textlink="">
      <xdr:nvSpPr>
        <xdr:cNvPr id="58386" name="TextBox 58385">
          <a:extLst>
            <a:ext uri="{FF2B5EF4-FFF2-40B4-BE49-F238E27FC236}">
              <a16:creationId xmlns:a16="http://schemas.microsoft.com/office/drawing/2014/main" id="{C2901E05-B3B8-405B-8E15-4C8F31FF7F16}"/>
            </a:ext>
          </a:extLst>
        </xdr:cNvPr>
        <xdr:cNvSpPr txBox="1"/>
      </xdr:nvSpPr>
      <xdr:spPr>
        <a:xfrm>
          <a:off x="139700" y="55931917"/>
          <a:ext cx="45910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156</xdr:row>
      <xdr:rowOff>426942</xdr:rowOff>
    </xdr:from>
    <xdr:to>
      <xdr:col>7</xdr:col>
      <xdr:colOff>1015999</xdr:colOff>
      <xdr:row>157</xdr:row>
      <xdr:rowOff>165471</xdr:rowOff>
    </xdr:to>
    <xdr:sp macro="" textlink="$J$25">
      <xdr:nvSpPr>
        <xdr:cNvPr id="58387" name="TextBox 58386">
          <a:extLst>
            <a:ext uri="{FF2B5EF4-FFF2-40B4-BE49-F238E27FC236}">
              <a16:creationId xmlns:a16="http://schemas.microsoft.com/office/drawing/2014/main" id="{0B7F6A15-BB71-4496-B90C-3E9C937E4516}"/>
            </a:ext>
          </a:extLst>
        </xdr:cNvPr>
        <xdr:cNvSpPr txBox="1"/>
      </xdr:nvSpPr>
      <xdr:spPr>
        <a:xfrm>
          <a:off x="3791074" y="20025159"/>
          <a:ext cx="1001058" cy="1639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210</xdr:row>
      <xdr:rowOff>537882</xdr:rowOff>
    </xdr:from>
    <xdr:to>
      <xdr:col>7</xdr:col>
      <xdr:colOff>1038412</xdr:colOff>
      <xdr:row>212</xdr:row>
      <xdr:rowOff>44076</xdr:rowOff>
    </xdr:to>
    <xdr:sp macro="" textlink="$J$25">
      <xdr:nvSpPr>
        <xdr:cNvPr id="58388" name="TextBox 58387">
          <a:extLst>
            <a:ext uri="{FF2B5EF4-FFF2-40B4-BE49-F238E27FC236}">
              <a16:creationId xmlns:a16="http://schemas.microsoft.com/office/drawing/2014/main" id="{10AEA07A-B5A3-4978-8B8E-C875C5A279CF}"/>
            </a:ext>
          </a:extLst>
        </xdr:cNvPr>
        <xdr:cNvSpPr txBox="1"/>
      </xdr:nvSpPr>
      <xdr:spPr>
        <a:xfrm>
          <a:off x="3672541" y="26962349"/>
          <a:ext cx="1142004" cy="344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140067</xdr:rowOff>
    </xdr:from>
    <xdr:to>
      <xdr:col>7</xdr:col>
      <xdr:colOff>1112371</xdr:colOff>
      <xdr:row>156</xdr:row>
      <xdr:rowOff>156883</xdr:rowOff>
    </xdr:to>
    <xdr:sp macro="" textlink="">
      <xdr:nvSpPr>
        <xdr:cNvPr id="58389" name="TextBox 58388">
          <a:extLst>
            <a:ext uri="{FF2B5EF4-FFF2-40B4-BE49-F238E27FC236}">
              <a16:creationId xmlns:a16="http://schemas.microsoft.com/office/drawing/2014/main" id="{DB3320DA-1F44-4D64-AA1F-1CD63E28BBC0}"/>
            </a:ext>
          </a:extLst>
        </xdr:cNvPr>
        <xdr:cNvSpPr txBox="1"/>
      </xdr:nvSpPr>
      <xdr:spPr>
        <a:xfrm>
          <a:off x="0" y="19359400"/>
          <a:ext cx="4888504" cy="56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208</xdr:row>
      <xdr:rowOff>224117</xdr:rowOff>
    </xdr:from>
    <xdr:to>
      <xdr:col>7</xdr:col>
      <xdr:colOff>1112371</xdr:colOff>
      <xdr:row>210</xdr:row>
      <xdr:rowOff>201706</xdr:rowOff>
    </xdr:to>
    <xdr:sp macro="" textlink="">
      <xdr:nvSpPr>
        <xdr:cNvPr id="58396" name="TextBox 58395">
          <a:extLst>
            <a:ext uri="{FF2B5EF4-FFF2-40B4-BE49-F238E27FC236}">
              <a16:creationId xmlns:a16="http://schemas.microsoft.com/office/drawing/2014/main" id="{685FD028-A2D0-4422-BB98-C82E8D7CDB52}"/>
            </a:ext>
          </a:extLst>
        </xdr:cNvPr>
        <xdr:cNvSpPr txBox="1"/>
      </xdr:nvSpPr>
      <xdr:spPr>
        <a:xfrm>
          <a:off x="0" y="26318384"/>
          <a:ext cx="48885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 editAs="oneCell">
    <xdr:from>
      <xdr:col>6</xdr:col>
      <xdr:colOff>567269</xdr:colOff>
      <xdr:row>20</xdr:row>
      <xdr:rowOff>254003</xdr:rowOff>
    </xdr:from>
    <xdr:to>
      <xdr:col>8</xdr:col>
      <xdr:colOff>22910</xdr:colOff>
      <xdr:row>21</xdr:row>
      <xdr:rowOff>558802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2CF34018-F37F-215A-D00A-D9B34145E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2869" y="5274736"/>
          <a:ext cx="1394508" cy="592666"/>
        </a:xfrm>
        <a:prstGeom prst="rect">
          <a:avLst/>
        </a:prstGeom>
      </xdr:spPr>
    </xdr:pic>
    <xdr:clientData/>
  </xdr:twoCellAnchor>
  <xdr:twoCellAnchor editAs="oneCell">
    <xdr:from>
      <xdr:col>6</xdr:col>
      <xdr:colOff>518956</xdr:colOff>
      <xdr:row>47</xdr:row>
      <xdr:rowOff>283384</xdr:rowOff>
    </xdr:from>
    <xdr:to>
      <xdr:col>7</xdr:col>
      <xdr:colOff>1109131</xdr:colOff>
      <xdr:row>49</xdr:row>
      <xdr:rowOff>97117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BBF102C-9642-4193-8FA2-E3BE7C8E8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4556" y="12433051"/>
          <a:ext cx="1394508" cy="592666"/>
        </a:xfrm>
        <a:prstGeom prst="rect">
          <a:avLst/>
        </a:prstGeom>
      </xdr:spPr>
    </xdr:pic>
    <xdr:clientData/>
  </xdr:twoCellAnchor>
  <xdr:twoCellAnchor editAs="oneCell">
    <xdr:from>
      <xdr:col>6</xdr:col>
      <xdr:colOff>482599</xdr:colOff>
      <xdr:row>74</xdr:row>
      <xdr:rowOff>169334</xdr:rowOff>
    </xdr:from>
    <xdr:to>
      <xdr:col>7</xdr:col>
      <xdr:colOff>1072774</xdr:colOff>
      <xdr:row>76</xdr:row>
      <xdr:rowOff>84667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E3F8CA1D-609F-4CBD-939B-E022F9B49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8199" y="19651134"/>
          <a:ext cx="1394508" cy="592666"/>
        </a:xfrm>
        <a:prstGeom prst="rect">
          <a:avLst/>
        </a:prstGeom>
      </xdr:spPr>
    </xdr:pic>
    <xdr:clientData/>
  </xdr:twoCellAnchor>
  <xdr:twoCellAnchor editAs="oneCell">
    <xdr:from>
      <xdr:col>6</xdr:col>
      <xdr:colOff>406400</xdr:colOff>
      <xdr:row>102</xdr:row>
      <xdr:rowOff>8467</xdr:rowOff>
    </xdr:from>
    <xdr:to>
      <xdr:col>7</xdr:col>
      <xdr:colOff>996575</xdr:colOff>
      <xdr:row>103</xdr:row>
      <xdr:rowOff>220133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48F9E369-588A-4624-BCFD-2D2AF2476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0" y="26830867"/>
          <a:ext cx="1394508" cy="592666"/>
        </a:xfrm>
        <a:prstGeom prst="rect">
          <a:avLst/>
        </a:prstGeom>
      </xdr:spPr>
    </xdr:pic>
    <xdr:clientData/>
  </xdr:twoCellAnchor>
  <xdr:twoCellAnchor editAs="oneCell">
    <xdr:from>
      <xdr:col>6</xdr:col>
      <xdr:colOff>452714</xdr:colOff>
      <xdr:row>128</xdr:row>
      <xdr:rowOff>194734</xdr:rowOff>
    </xdr:from>
    <xdr:to>
      <xdr:col>7</xdr:col>
      <xdr:colOff>903440</xdr:colOff>
      <xdr:row>129</xdr:row>
      <xdr:rowOff>474134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5D58CAF-AAB5-4F1C-BA42-CC2514882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914" y="34019067"/>
          <a:ext cx="1255059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359084</xdr:colOff>
      <xdr:row>155</xdr:row>
      <xdr:rowOff>186267</xdr:rowOff>
    </xdr:from>
    <xdr:to>
      <xdr:col>7</xdr:col>
      <xdr:colOff>869574</xdr:colOff>
      <xdr:row>157</xdr:row>
      <xdr:rowOff>33866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B357906-5332-4DC5-AD79-3C68C0F58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6284" y="48463200"/>
          <a:ext cx="1314823" cy="558800"/>
        </a:xfrm>
        <a:prstGeom prst="rect">
          <a:avLst/>
        </a:prstGeom>
      </xdr:spPr>
    </xdr:pic>
    <xdr:clientData/>
  </xdr:twoCellAnchor>
  <xdr:twoCellAnchor editAs="oneCell">
    <xdr:from>
      <xdr:col>6</xdr:col>
      <xdr:colOff>479114</xdr:colOff>
      <xdr:row>210</xdr:row>
      <xdr:rowOff>67734</xdr:rowOff>
    </xdr:from>
    <xdr:to>
      <xdr:col>7</xdr:col>
      <xdr:colOff>810308</xdr:colOff>
      <xdr:row>211</xdr:row>
      <xdr:rowOff>169333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73F319BB-9663-4E6A-95DD-2B7748FC1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314" y="55871534"/>
          <a:ext cx="1135527" cy="482599"/>
        </a:xfrm>
        <a:prstGeom prst="rect">
          <a:avLst/>
        </a:prstGeom>
      </xdr:spPr>
    </xdr:pic>
    <xdr:clientData/>
  </xdr:twoCellAnchor>
  <xdr:twoCellAnchor>
    <xdr:from>
      <xdr:col>0</xdr:col>
      <xdr:colOff>139700</xdr:colOff>
      <xdr:row>239</xdr:row>
      <xdr:rowOff>13817</xdr:rowOff>
    </xdr:from>
    <xdr:to>
      <xdr:col>7</xdr:col>
      <xdr:colOff>933450</xdr:colOff>
      <xdr:row>242</xdr:row>
      <xdr:rowOff>92134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CCBBA5C0-41BF-43F5-BAF5-381299B1E17B}"/>
            </a:ext>
          </a:extLst>
        </xdr:cNvPr>
        <xdr:cNvSpPr txBox="1"/>
      </xdr:nvSpPr>
      <xdr:spPr>
        <a:xfrm>
          <a:off x="139700" y="63107417"/>
          <a:ext cx="45910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237</xdr:row>
      <xdr:rowOff>537882</xdr:rowOff>
    </xdr:from>
    <xdr:to>
      <xdr:col>7</xdr:col>
      <xdr:colOff>1038412</xdr:colOff>
      <xdr:row>239</xdr:row>
      <xdr:rowOff>44076</xdr:rowOff>
    </xdr:to>
    <xdr:sp macro="" textlink="$J$25">
      <xdr:nvSpPr>
        <xdr:cNvPr id="33" name="TextBox 32">
          <a:extLst>
            <a:ext uri="{FF2B5EF4-FFF2-40B4-BE49-F238E27FC236}">
              <a16:creationId xmlns:a16="http://schemas.microsoft.com/office/drawing/2014/main" id="{4E593084-60A5-4754-ADAB-849A0DD1DCFD}"/>
            </a:ext>
          </a:extLst>
        </xdr:cNvPr>
        <xdr:cNvSpPr txBox="1"/>
      </xdr:nvSpPr>
      <xdr:spPr>
        <a:xfrm>
          <a:off x="3774141" y="12983882"/>
          <a:ext cx="1065804" cy="327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235</xdr:row>
      <xdr:rowOff>224117</xdr:rowOff>
    </xdr:from>
    <xdr:to>
      <xdr:col>7</xdr:col>
      <xdr:colOff>1112371</xdr:colOff>
      <xdr:row>237</xdr:row>
      <xdr:rowOff>201706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76E39E74-C516-455A-B651-EEB23867A313}"/>
            </a:ext>
          </a:extLst>
        </xdr:cNvPr>
        <xdr:cNvSpPr txBox="1"/>
      </xdr:nvSpPr>
      <xdr:spPr>
        <a:xfrm>
          <a:off x="0" y="12077450"/>
          <a:ext cx="4913904" cy="5702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265</xdr:row>
      <xdr:rowOff>229718</xdr:rowOff>
    </xdr:from>
    <xdr:to>
      <xdr:col>7</xdr:col>
      <xdr:colOff>977900</xdr:colOff>
      <xdr:row>269</xdr:row>
      <xdr:rowOff>7468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1A410515-46D8-42ED-805D-6739296E835A}"/>
            </a:ext>
          </a:extLst>
        </xdr:cNvPr>
        <xdr:cNvSpPr txBox="1"/>
      </xdr:nvSpPr>
      <xdr:spPr>
        <a:xfrm>
          <a:off x="184150" y="20388851"/>
          <a:ext cx="45952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293</xdr:row>
      <xdr:rowOff>1117</xdr:rowOff>
    </xdr:from>
    <xdr:to>
      <xdr:col>7</xdr:col>
      <xdr:colOff>933450</xdr:colOff>
      <xdr:row>296</xdr:row>
      <xdr:rowOff>79434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FA0E5E38-3FB9-4A48-97A9-2CD0725E11E1}"/>
            </a:ext>
          </a:extLst>
        </xdr:cNvPr>
        <xdr:cNvSpPr txBox="1"/>
      </xdr:nvSpPr>
      <xdr:spPr>
        <a:xfrm>
          <a:off x="139700" y="77318717"/>
          <a:ext cx="45910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264</xdr:row>
      <xdr:rowOff>426942</xdr:rowOff>
    </xdr:from>
    <xdr:to>
      <xdr:col>7</xdr:col>
      <xdr:colOff>1015999</xdr:colOff>
      <xdr:row>265</xdr:row>
      <xdr:rowOff>165471</xdr:rowOff>
    </xdr:to>
    <xdr:sp macro="" textlink="$J$25">
      <xdr:nvSpPr>
        <xdr:cNvPr id="37" name="TextBox 36">
          <a:extLst>
            <a:ext uri="{FF2B5EF4-FFF2-40B4-BE49-F238E27FC236}">
              <a16:creationId xmlns:a16="http://schemas.microsoft.com/office/drawing/2014/main" id="{C6A58B60-059E-4197-B170-1B10EFB20113}"/>
            </a:ext>
          </a:extLst>
        </xdr:cNvPr>
        <xdr:cNvSpPr txBox="1"/>
      </xdr:nvSpPr>
      <xdr:spPr>
        <a:xfrm>
          <a:off x="3816474" y="20158509"/>
          <a:ext cx="1001058" cy="166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291</xdr:row>
      <xdr:rowOff>537882</xdr:rowOff>
    </xdr:from>
    <xdr:to>
      <xdr:col>7</xdr:col>
      <xdr:colOff>1038412</xdr:colOff>
      <xdr:row>293</xdr:row>
      <xdr:rowOff>44076</xdr:rowOff>
    </xdr:to>
    <xdr:sp macro="" textlink="$J$25">
      <xdr:nvSpPr>
        <xdr:cNvPr id="38" name="TextBox 37">
          <a:extLst>
            <a:ext uri="{FF2B5EF4-FFF2-40B4-BE49-F238E27FC236}">
              <a16:creationId xmlns:a16="http://schemas.microsoft.com/office/drawing/2014/main" id="{B69A0833-48FC-4031-8F93-F980F7327A03}"/>
            </a:ext>
          </a:extLst>
        </xdr:cNvPr>
        <xdr:cNvSpPr txBox="1"/>
      </xdr:nvSpPr>
      <xdr:spPr>
        <a:xfrm>
          <a:off x="3774141" y="27303132"/>
          <a:ext cx="1065804" cy="342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262</xdr:row>
      <xdr:rowOff>158209</xdr:rowOff>
    </xdr:from>
    <xdr:to>
      <xdr:col>7</xdr:col>
      <xdr:colOff>1112371</xdr:colOff>
      <xdr:row>264</xdr:row>
      <xdr:rowOff>175025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B15CEE09-7FAF-4C8D-B150-A8221F1186BD}"/>
            </a:ext>
          </a:extLst>
        </xdr:cNvPr>
        <xdr:cNvSpPr txBox="1"/>
      </xdr:nvSpPr>
      <xdr:spPr>
        <a:xfrm>
          <a:off x="0" y="69182709"/>
          <a:ext cx="4913300" cy="5973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289</xdr:row>
      <xdr:rowOff>224117</xdr:rowOff>
    </xdr:from>
    <xdr:to>
      <xdr:col>7</xdr:col>
      <xdr:colOff>1112371</xdr:colOff>
      <xdr:row>291</xdr:row>
      <xdr:rowOff>201706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71E8F03E-8F1F-472E-B127-1EA297051092}"/>
            </a:ext>
          </a:extLst>
        </xdr:cNvPr>
        <xdr:cNvSpPr txBox="1"/>
      </xdr:nvSpPr>
      <xdr:spPr>
        <a:xfrm>
          <a:off x="0" y="26462317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319</xdr:row>
      <xdr:rowOff>229718</xdr:rowOff>
    </xdr:from>
    <xdr:to>
      <xdr:col>7</xdr:col>
      <xdr:colOff>977900</xdr:colOff>
      <xdr:row>323</xdr:row>
      <xdr:rowOff>7468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EC7E4292-389E-48CF-940C-16AC555BE15E}"/>
            </a:ext>
          </a:extLst>
        </xdr:cNvPr>
        <xdr:cNvSpPr txBox="1"/>
      </xdr:nvSpPr>
      <xdr:spPr>
        <a:xfrm>
          <a:off x="184150" y="34824518"/>
          <a:ext cx="45952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318</xdr:row>
      <xdr:rowOff>426942</xdr:rowOff>
    </xdr:from>
    <xdr:to>
      <xdr:col>7</xdr:col>
      <xdr:colOff>1015999</xdr:colOff>
      <xdr:row>319</xdr:row>
      <xdr:rowOff>165471</xdr:rowOff>
    </xdr:to>
    <xdr:sp macro="" textlink="$J$25">
      <xdr:nvSpPr>
        <xdr:cNvPr id="49" name="TextBox 48">
          <a:extLst>
            <a:ext uri="{FF2B5EF4-FFF2-40B4-BE49-F238E27FC236}">
              <a16:creationId xmlns:a16="http://schemas.microsoft.com/office/drawing/2014/main" id="{1CE1E989-0D32-46B5-AF1F-02A95E96F11D}"/>
            </a:ext>
          </a:extLst>
        </xdr:cNvPr>
        <xdr:cNvSpPr txBox="1"/>
      </xdr:nvSpPr>
      <xdr:spPr>
        <a:xfrm>
          <a:off x="3816474" y="34505275"/>
          <a:ext cx="1001058" cy="2549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713441</xdr:colOff>
      <xdr:row>346</xdr:row>
      <xdr:rowOff>87032</xdr:rowOff>
    </xdr:from>
    <xdr:to>
      <xdr:col>7</xdr:col>
      <xdr:colOff>974912</xdr:colOff>
      <xdr:row>347</xdr:row>
      <xdr:rowOff>132976</xdr:rowOff>
    </xdr:to>
    <xdr:sp macro="" textlink="$J$25">
      <xdr:nvSpPr>
        <xdr:cNvPr id="50" name="TextBox 49">
          <a:extLst>
            <a:ext uri="{FF2B5EF4-FFF2-40B4-BE49-F238E27FC236}">
              <a16:creationId xmlns:a16="http://schemas.microsoft.com/office/drawing/2014/main" id="{BEC9D1D5-F86F-449E-8467-66E07700B3D2}"/>
            </a:ext>
          </a:extLst>
        </xdr:cNvPr>
        <xdr:cNvSpPr txBox="1"/>
      </xdr:nvSpPr>
      <xdr:spPr>
        <a:xfrm>
          <a:off x="3710641" y="91374632"/>
          <a:ext cx="1061571" cy="3634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316</xdr:row>
      <xdr:rowOff>140067</xdr:rowOff>
    </xdr:from>
    <xdr:to>
      <xdr:col>7</xdr:col>
      <xdr:colOff>1112371</xdr:colOff>
      <xdr:row>318</xdr:row>
      <xdr:rowOff>156883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61D38DEB-6A54-4F3C-9B23-3C19D01F7363}"/>
            </a:ext>
          </a:extLst>
        </xdr:cNvPr>
        <xdr:cNvSpPr txBox="1"/>
      </xdr:nvSpPr>
      <xdr:spPr>
        <a:xfrm>
          <a:off x="0" y="33668067"/>
          <a:ext cx="4913904" cy="567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343</xdr:row>
      <xdr:rowOff>224117</xdr:rowOff>
    </xdr:from>
    <xdr:to>
      <xdr:col>7</xdr:col>
      <xdr:colOff>1112371</xdr:colOff>
      <xdr:row>345</xdr:row>
      <xdr:rowOff>201706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D1207E43-045B-477A-9466-F863C17C4E22}"/>
            </a:ext>
          </a:extLst>
        </xdr:cNvPr>
        <xdr:cNvSpPr txBox="1"/>
      </xdr:nvSpPr>
      <xdr:spPr>
        <a:xfrm>
          <a:off x="0" y="40889517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518956</xdr:colOff>
      <xdr:row>236</xdr:row>
      <xdr:rowOff>283384</xdr:rowOff>
    </xdr:from>
    <xdr:ext cx="1394508" cy="592666"/>
    <xdr:pic>
      <xdr:nvPicPr>
        <xdr:cNvPr id="58370" name="Picture 58369">
          <a:extLst>
            <a:ext uri="{FF2B5EF4-FFF2-40B4-BE49-F238E27FC236}">
              <a16:creationId xmlns:a16="http://schemas.microsoft.com/office/drawing/2014/main" id="{F079FAD5-086D-40E4-BCE8-770007538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6156" y="12433051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482599</xdr:colOff>
      <xdr:row>263</xdr:row>
      <xdr:rowOff>169334</xdr:rowOff>
    </xdr:from>
    <xdr:ext cx="1394508" cy="592666"/>
    <xdr:pic>
      <xdr:nvPicPr>
        <xdr:cNvPr id="58374" name="Picture 58373">
          <a:extLst>
            <a:ext uri="{FF2B5EF4-FFF2-40B4-BE49-F238E27FC236}">
              <a16:creationId xmlns:a16="http://schemas.microsoft.com/office/drawing/2014/main" id="{1F643478-E868-4EDC-8E71-211EB4A7F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9799" y="19651134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406400</xdr:colOff>
      <xdr:row>291</xdr:row>
      <xdr:rowOff>8467</xdr:rowOff>
    </xdr:from>
    <xdr:ext cx="1394508" cy="592666"/>
    <xdr:pic>
      <xdr:nvPicPr>
        <xdr:cNvPr id="58377" name="Picture 58376">
          <a:extLst>
            <a:ext uri="{FF2B5EF4-FFF2-40B4-BE49-F238E27FC236}">
              <a16:creationId xmlns:a16="http://schemas.microsoft.com/office/drawing/2014/main" id="{CA71D6E6-BC02-4C7E-A09C-282FFEC1F6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600" y="76691067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520700</xdr:colOff>
      <xdr:row>345</xdr:row>
      <xdr:rowOff>63500</xdr:rowOff>
    </xdr:from>
    <xdr:ext cx="1394508" cy="592666"/>
    <xdr:pic>
      <xdr:nvPicPr>
        <xdr:cNvPr id="58383" name="Picture 58382">
          <a:extLst>
            <a:ext uri="{FF2B5EF4-FFF2-40B4-BE49-F238E27FC236}">
              <a16:creationId xmlns:a16="http://schemas.microsoft.com/office/drawing/2014/main" id="{BBC989EF-4BD5-469E-B4A9-2A9FA70B9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7900" y="91020900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452714</xdr:colOff>
      <xdr:row>317</xdr:row>
      <xdr:rowOff>194734</xdr:rowOff>
    </xdr:from>
    <xdr:ext cx="1255059" cy="533400"/>
    <xdr:pic>
      <xdr:nvPicPr>
        <xdr:cNvPr id="58384" name="Picture 58383">
          <a:extLst>
            <a:ext uri="{FF2B5EF4-FFF2-40B4-BE49-F238E27FC236}">
              <a16:creationId xmlns:a16="http://schemas.microsoft.com/office/drawing/2014/main" id="{8BBF5F8D-3B43-4DC5-9F16-7C88433CA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914" y="34019067"/>
          <a:ext cx="1255059" cy="533400"/>
        </a:xfrm>
        <a:prstGeom prst="rect">
          <a:avLst/>
        </a:prstGeom>
      </xdr:spPr>
    </xdr:pic>
    <xdr:clientData/>
  </xdr:oneCellAnchor>
  <xdr:twoCellAnchor>
    <xdr:from>
      <xdr:col>0</xdr:col>
      <xdr:colOff>139700</xdr:colOff>
      <xdr:row>400</xdr:row>
      <xdr:rowOff>267816</xdr:rowOff>
    </xdr:from>
    <xdr:to>
      <xdr:col>7</xdr:col>
      <xdr:colOff>933450</xdr:colOff>
      <xdr:row>404</xdr:row>
      <xdr:rowOff>15874</xdr:rowOff>
    </xdr:to>
    <xdr:sp macro="" textlink="">
      <xdr:nvSpPr>
        <xdr:cNvPr id="58398" name="TextBox 58397">
          <a:extLst>
            <a:ext uri="{FF2B5EF4-FFF2-40B4-BE49-F238E27FC236}">
              <a16:creationId xmlns:a16="http://schemas.microsoft.com/office/drawing/2014/main" id="{7F76C7EC-573A-410D-84FD-9D8AE30188CF}"/>
            </a:ext>
          </a:extLst>
        </xdr:cNvPr>
        <xdr:cNvSpPr txBox="1"/>
      </xdr:nvSpPr>
      <xdr:spPr>
        <a:xfrm>
          <a:off x="139700" y="104542754"/>
          <a:ext cx="4572000" cy="84343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399</xdr:row>
      <xdr:rowOff>537882</xdr:rowOff>
    </xdr:from>
    <xdr:to>
      <xdr:col>7</xdr:col>
      <xdr:colOff>1038412</xdr:colOff>
      <xdr:row>401</xdr:row>
      <xdr:rowOff>44076</xdr:rowOff>
    </xdr:to>
    <xdr:sp macro="" textlink="$J$25">
      <xdr:nvSpPr>
        <xdr:cNvPr id="58399" name="TextBox 58398">
          <a:extLst>
            <a:ext uri="{FF2B5EF4-FFF2-40B4-BE49-F238E27FC236}">
              <a16:creationId xmlns:a16="http://schemas.microsoft.com/office/drawing/2014/main" id="{58341B10-E19F-45A7-B87A-7866251E0092}"/>
            </a:ext>
          </a:extLst>
        </xdr:cNvPr>
        <xdr:cNvSpPr txBox="1"/>
      </xdr:nvSpPr>
      <xdr:spPr>
        <a:xfrm>
          <a:off x="3774141" y="56182932"/>
          <a:ext cx="1065804" cy="342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397</xdr:row>
      <xdr:rowOff>224117</xdr:rowOff>
    </xdr:from>
    <xdr:to>
      <xdr:col>7</xdr:col>
      <xdr:colOff>1112371</xdr:colOff>
      <xdr:row>399</xdr:row>
      <xdr:rowOff>201706</xdr:rowOff>
    </xdr:to>
    <xdr:sp macro="" textlink="">
      <xdr:nvSpPr>
        <xdr:cNvPr id="58400" name="TextBox 58399">
          <a:extLst>
            <a:ext uri="{FF2B5EF4-FFF2-40B4-BE49-F238E27FC236}">
              <a16:creationId xmlns:a16="http://schemas.microsoft.com/office/drawing/2014/main" id="{D04EB671-6CBE-4A45-A65D-DA03045B0012}"/>
            </a:ext>
          </a:extLst>
        </xdr:cNvPr>
        <xdr:cNvSpPr txBox="1"/>
      </xdr:nvSpPr>
      <xdr:spPr>
        <a:xfrm>
          <a:off x="0" y="55443717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479114</xdr:colOff>
      <xdr:row>399</xdr:row>
      <xdr:rowOff>67734</xdr:rowOff>
    </xdr:from>
    <xdr:ext cx="1135527" cy="482599"/>
    <xdr:pic>
      <xdr:nvPicPr>
        <xdr:cNvPr id="58401" name="Picture 58400">
          <a:extLst>
            <a:ext uri="{FF2B5EF4-FFF2-40B4-BE49-F238E27FC236}">
              <a16:creationId xmlns:a16="http://schemas.microsoft.com/office/drawing/2014/main" id="{1FDB83B9-83BD-4CDD-AF00-26467806A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314" y="55871534"/>
          <a:ext cx="1135527" cy="482599"/>
        </a:xfrm>
        <a:prstGeom prst="rect">
          <a:avLst/>
        </a:prstGeom>
      </xdr:spPr>
    </xdr:pic>
    <xdr:clientData/>
  </xdr:oneCellAnchor>
  <xdr:twoCellAnchor>
    <xdr:from>
      <xdr:col>6</xdr:col>
      <xdr:colOff>776941</xdr:colOff>
      <xdr:row>426</xdr:row>
      <xdr:rowOff>537882</xdr:rowOff>
    </xdr:from>
    <xdr:to>
      <xdr:col>7</xdr:col>
      <xdr:colOff>1038412</xdr:colOff>
      <xdr:row>428</xdr:row>
      <xdr:rowOff>44076</xdr:rowOff>
    </xdr:to>
    <xdr:sp macro="" textlink="$J$25">
      <xdr:nvSpPr>
        <xdr:cNvPr id="58407" name="TextBox 58406">
          <a:extLst>
            <a:ext uri="{FF2B5EF4-FFF2-40B4-BE49-F238E27FC236}">
              <a16:creationId xmlns:a16="http://schemas.microsoft.com/office/drawing/2014/main" id="{3BD02FDD-77FC-4511-89F8-8064BF67FB08}"/>
            </a:ext>
          </a:extLst>
        </xdr:cNvPr>
        <xdr:cNvSpPr txBox="1"/>
      </xdr:nvSpPr>
      <xdr:spPr>
        <a:xfrm>
          <a:off x="3774141" y="63445215"/>
          <a:ext cx="1065804" cy="327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424</xdr:row>
      <xdr:rowOff>224117</xdr:rowOff>
    </xdr:from>
    <xdr:to>
      <xdr:col>7</xdr:col>
      <xdr:colOff>1112371</xdr:colOff>
      <xdr:row>426</xdr:row>
      <xdr:rowOff>201706</xdr:rowOff>
    </xdr:to>
    <xdr:sp macro="" textlink="">
      <xdr:nvSpPr>
        <xdr:cNvPr id="58408" name="TextBox 58407">
          <a:extLst>
            <a:ext uri="{FF2B5EF4-FFF2-40B4-BE49-F238E27FC236}">
              <a16:creationId xmlns:a16="http://schemas.microsoft.com/office/drawing/2014/main" id="{5C122F9B-3321-4170-9D82-A97213D77BA3}"/>
            </a:ext>
          </a:extLst>
        </xdr:cNvPr>
        <xdr:cNvSpPr txBox="1"/>
      </xdr:nvSpPr>
      <xdr:spPr>
        <a:xfrm>
          <a:off x="0" y="62538784"/>
          <a:ext cx="4913904" cy="570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454</xdr:row>
      <xdr:rowOff>229718</xdr:rowOff>
    </xdr:from>
    <xdr:to>
      <xdr:col>7</xdr:col>
      <xdr:colOff>977900</xdr:colOff>
      <xdr:row>458</xdr:row>
      <xdr:rowOff>7468</xdr:rowOff>
    </xdr:to>
    <xdr:sp macro="" textlink="">
      <xdr:nvSpPr>
        <xdr:cNvPr id="58420" name="TextBox 58419">
          <a:extLst>
            <a:ext uri="{FF2B5EF4-FFF2-40B4-BE49-F238E27FC236}">
              <a16:creationId xmlns:a16="http://schemas.microsoft.com/office/drawing/2014/main" id="{0ADEF2AF-3463-48B3-B984-E93CF1BBC180}"/>
            </a:ext>
          </a:extLst>
        </xdr:cNvPr>
        <xdr:cNvSpPr txBox="1"/>
      </xdr:nvSpPr>
      <xdr:spPr>
        <a:xfrm>
          <a:off x="184150" y="70850185"/>
          <a:ext cx="4595283" cy="82761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453</xdr:row>
      <xdr:rowOff>426942</xdr:rowOff>
    </xdr:from>
    <xdr:to>
      <xdr:col>7</xdr:col>
      <xdr:colOff>1015999</xdr:colOff>
      <xdr:row>454</xdr:row>
      <xdr:rowOff>165471</xdr:rowOff>
    </xdr:to>
    <xdr:sp macro="" textlink="$J$25">
      <xdr:nvSpPr>
        <xdr:cNvPr id="58422" name="TextBox 58421">
          <a:extLst>
            <a:ext uri="{FF2B5EF4-FFF2-40B4-BE49-F238E27FC236}">
              <a16:creationId xmlns:a16="http://schemas.microsoft.com/office/drawing/2014/main" id="{4536CF52-37F0-4A2C-ADA3-9702594528DE}"/>
            </a:ext>
          </a:extLst>
        </xdr:cNvPr>
        <xdr:cNvSpPr txBox="1"/>
      </xdr:nvSpPr>
      <xdr:spPr>
        <a:xfrm>
          <a:off x="3816474" y="70619842"/>
          <a:ext cx="1001058" cy="1660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480</xdr:row>
      <xdr:rowOff>537882</xdr:rowOff>
    </xdr:from>
    <xdr:to>
      <xdr:col>7</xdr:col>
      <xdr:colOff>1038412</xdr:colOff>
      <xdr:row>482</xdr:row>
      <xdr:rowOff>44076</xdr:rowOff>
    </xdr:to>
    <xdr:sp macro="" textlink="$J$25">
      <xdr:nvSpPr>
        <xdr:cNvPr id="58423" name="TextBox 58422">
          <a:extLst>
            <a:ext uri="{FF2B5EF4-FFF2-40B4-BE49-F238E27FC236}">
              <a16:creationId xmlns:a16="http://schemas.microsoft.com/office/drawing/2014/main" id="{3A14622A-2D4F-4E4E-8E69-043AC557DEDF}"/>
            </a:ext>
          </a:extLst>
        </xdr:cNvPr>
        <xdr:cNvSpPr txBox="1"/>
      </xdr:nvSpPr>
      <xdr:spPr>
        <a:xfrm>
          <a:off x="3774141" y="77764465"/>
          <a:ext cx="1065804" cy="342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451</xdr:row>
      <xdr:rowOff>140067</xdr:rowOff>
    </xdr:from>
    <xdr:to>
      <xdr:col>7</xdr:col>
      <xdr:colOff>1112371</xdr:colOff>
      <xdr:row>453</xdr:row>
      <xdr:rowOff>156883</xdr:rowOff>
    </xdr:to>
    <xdr:sp macro="" textlink="">
      <xdr:nvSpPr>
        <xdr:cNvPr id="58425" name="TextBox 58424">
          <a:extLst>
            <a:ext uri="{FF2B5EF4-FFF2-40B4-BE49-F238E27FC236}">
              <a16:creationId xmlns:a16="http://schemas.microsoft.com/office/drawing/2014/main" id="{36062490-5039-4B18-A387-4B791549AD12}"/>
            </a:ext>
          </a:extLst>
        </xdr:cNvPr>
        <xdr:cNvSpPr txBox="1"/>
      </xdr:nvSpPr>
      <xdr:spPr>
        <a:xfrm>
          <a:off x="0" y="69786867"/>
          <a:ext cx="4913904" cy="601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478</xdr:row>
      <xdr:rowOff>224117</xdr:rowOff>
    </xdr:from>
    <xdr:to>
      <xdr:col>7</xdr:col>
      <xdr:colOff>1112371</xdr:colOff>
      <xdr:row>480</xdr:row>
      <xdr:rowOff>201706</xdr:rowOff>
    </xdr:to>
    <xdr:sp macro="" textlink="">
      <xdr:nvSpPr>
        <xdr:cNvPr id="58430" name="TextBox 58429">
          <a:extLst>
            <a:ext uri="{FF2B5EF4-FFF2-40B4-BE49-F238E27FC236}">
              <a16:creationId xmlns:a16="http://schemas.microsoft.com/office/drawing/2014/main" id="{1585CADB-A57A-4920-8C39-313E111046C6}"/>
            </a:ext>
          </a:extLst>
        </xdr:cNvPr>
        <xdr:cNvSpPr txBox="1"/>
      </xdr:nvSpPr>
      <xdr:spPr>
        <a:xfrm>
          <a:off x="0" y="76923650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508</xdr:row>
      <xdr:rowOff>229718</xdr:rowOff>
    </xdr:from>
    <xdr:to>
      <xdr:col>7</xdr:col>
      <xdr:colOff>977900</xdr:colOff>
      <xdr:row>512</xdr:row>
      <xdr:rowOff>7468</xdr:rowOff>
    </xdr:to>
    <xdr:sp macro="" textlink="">
      <xdr:nvSpPr>
        <xdr:cNvPr id="58431" name="TextBox 58430">
          <a:extLst>
            <a:ext uri="{FF2B5EF4-FFF2-40B4-BE49-F238E27FC236}">
              <a16:creationId xmlns:a16="http://schemas.microsoft.com/office/drawing/2014/main" id="{0BBDFB89-AE7E-4835-89F7-C291C8121E22}"/>
            </a:ext>
          </a:extLst>
        </xdr:cNvPr>
        <xdr:cNvSpPr txBox="1"/>
      </xdr:nvSpPr>
      <xdr:spPr>
        <a:xfrm>
          <a:off x="184150" y="85285851"/>
          <a:ext cx="45952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535</xdr:row>
      <xdr:rowOff>255117</xdr:rowOff>
    </xdr:from>
    <xdr:to>
      <xdr:col>7</xdr:col>
      <xdr:colOff>933450</xdr:colOff>
      <xdr:row>538</xdr:row>
      <xdr:rowOff>222250</xdr:rowOff>
    </xdr:to>
    <xdr:sp macro="" textlink="">
      <xdr:nvSpPr>
        <xdr:cNvPr id="58438" name="TextBox 58437">
          <a:extLst>
            <a:ext uri="{FF2B5EF4-FFF2-40B4-BE49-F238E27FC236}">
              <a16:creationId xmlns:a16="http://schemas.microsoft.com/office/drawing/2014/main" id="{AFE770E6-A155-465D-A1D9-1838FEB4E403}"/>
            </a:ext>
          </a:extLst>
        </xdr:cNvPr>
        <xdr:cNvSpPr txBox="1"/>
      </xdr:nvSpPr>
      <xdr:spPr>
        <a:xfrm>
          <a:off x="139700" y="139550305"/>
          <a:ext cx="4572000" cy="82438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507</xdr:row>
      <xdr:rowOff>426942</xdr:rowOff>
    </xdr:from>
    <xdr:to>
      <xdr:col>7</xdr:col>
      <xdr:colOff>1015999</xdr:colOff>
      <xdr:row>508</xdr:row>
      <xdr:rowOff>165471</xdr:rowOff>
    </xdr:to>
    <xdr:sp macro="" textlink="$J$25">
      <xdr:nvSpPr>
        <xdr:cNvPr id="58439" name="TextBox 58438">
          <a:extLst>
            <a:ext uri="{FF2B5EF4-FFF2-40B4-BE49-F238E27FC236}">
              <a16:creationId xmlns:a16="http://schemas.microsoft.com/office/drawing/2014/main" id="{9190A3EC-80D0-4551-A827-C590F7E0E5FE}"/>
            </a:ext>
          </a:extLst>
        </xdr:cNvPr>
        <xdr:cNvSpPr txBox="1"/>
      </xdr:nvSpPr>
      <xdr:spPr>
        <a:xfrm>
          <a:off x="3816474" y="84966609"/>
          <a:ext cx="1001058" cy="254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535</xdr:row>
      <xdr:rowOff>31750</xdr:rowOff>
    </xdr:from>
    <xdr:to>
      <xdr:col>7</xdr:col>
      <xdr:colOff>1038412</xdr:colOff>
      <xdr:row>535</xdr:row>
      <xdr:rowOff>269876</xdr:rowOff>
    </xdr:to>
    <xdr:sp macro="" textlink="$J$25">
      <xdr:nvSpPr>
        <xdr:cNvPr id="58440" name="TextBox 58439">
          <a:extLst>
            <a:ext uri="{FF2B5EF4-FFF2-40B4-BE49-F238E27FC236}">
              <a16:creationId xmlns:a16="http://schemas.microsoft.com/office/drawing/2014/main" id="{93C7E893-AD4B-4573-8549-EC1C48D2132C}"/>
            </a:ext>
          </a:extLst>
        </xdr:cNvPr>
        <xdr:cNvSpPr txBox="1"/>
      </xdr:nvSpPr>
      <xdr:spPr>
        <a:xfrm>
          <a:off x="3753504" y="139326938"/>
          <a:ext cx="1063158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505</xdr:row>
      <xdr:rowOff>140067</xdr:rowOff>
    </xdr:from>
    <xdr:to>
      <xdr:col>7</xdr:col>
      <xdr:colOff>1112371</xdr:colOff>
      <xdr:row>507</xdr:row>
      <xdr:rowOff>156883</xdr:rowOff>
    </xdr:to>
    <xdr:sp macro="" textlink="">
      <xdr:nvSpPr>
        <xdr:cNvPr id="58441" name="TextBox 58440">
          <a:extLst>
            <a:ext uri="{FF2B5EF4-FFF2-40B4-BE49-F238E27FC236}">
              <a16:creationId xmlns:a16="http://schemas.microsoft.com/office/drawing/2014/main" id="{DC198407-8B3B-423B-8B44-E2744F30B258}"/>
            </a:ext>
          </a:extLst>
        </xdr:cNvPr>
        <xdr:cNvSpPr txBox="1"/>
      </xdr:nvSpPr>
      <xdr:spPr>
        <a:xfrm>
          <a:off x="0" y="84129400"/>
          <a:ext cx="4913904" cy="56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532</xdr:row>
      <xdr:rowOff>224117</xdr:rowOff>
    </xdr:from>
    <xdr:to>
      <xdr:col>7</xdr:col>
      <xdr:colOff>1112371</xdr:colOff>
      <xdr:row>534</xdr:row>
      <xdr:rowOff>201706</xdr:rowOff>
    </xdr:to>
    <xdr:sp macro="" textlink="">
      <xdr:nvSpPr>
        <xdr:cNvPr id="58442" name="TextBox 58441">
          <a:extLst>
            <a:ext uri="{FF2B5EF4-FFF2-40B4-BE49-F238E27FC236}">
              <a16:creationId xmlns:a16="http://schemas.microsoft.com/office/drawing/2014/main" id="{B9DFEC46-A9D1-4544-B12F-E78FC6117642}"/>
            </a:ext>
          </a:extLst>
        </xdr:cNvPr>
        <xdr:cNvSpPr txBox="1"/>
      </xdr:nvSpPr>
      <xdr:spPr>
        <a:xfrm>
          <a:off x="0" y="91350850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518956</xdr:colOff>
      <xdr:row>425</xdr:row>
      <xdr:rowOff>283384</xdr:rowOff>
    </xdr:from>
    <xdr:ext cx="1394508" cy="592666"/>
    <xdr:pic>
      <xdr:nvPicPr>
        <xdr:cNvPr id="58456" name="Picture 58455">
          <a:extLst>
            <a:ext uri="{FF2B5EF4-FFF2-40B4-BE49-F238E27FC236}">
              <a16:creationId xmlns:a16="http://schemas.microsoft.com/office/drawing/2014/main" id="{5FA9B4EA-9706-4C05-B92D-A2A35BC0D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6156" y="62894384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482599</xdr:colOff>
      <xdr:row>452</xdr:row>
      <xdr:rowOff>169334</xdr:rowOff>
    </xdr:from>
    <xdr:ext cx="1394508" cy="592666"/>
    <xdr:pic>
      <xdr:nvPicPr>
        <xdr:cNvPr id="58457" name="Picture 58456">
          <a:extLst>
            <a:ext uri="{FF2B5EF4-FFF2-40B4-BE49-F238E27FC236}">
              <a16:creationId xmlns:a16="http://schemas.microsoft.com/office/drawing/2014/main" id="{5E1F7570-3BA8-472E-95F3-FC64565A1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9799" y="70112467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406400</xdr:colOff>
      <xdr:row>480</xdr:row>
      <xdr:rowOff>8467</xdr:rowOff>
    </xdr:from>
    <xdr:ext cx="1394508" cy="592666"/>
    <xdr:pic>
      <xdr:nvPicPr>
        <xdr:cNvPr id="58458" name="Picture 58457">
          <a:extLst>
            <a:ext uri="{FF2B5EF4-FFF2-40B4-BE49-F238E27FC236}">
              <a16:creationId xmlns:a16="http://schemas.microsoft.com/office/drawing/2014/main" id="{BC802A04-B11C-4D71-9FE5-ABA3D208A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600" y="77292200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463550</xdr:colOff>
      <xdr:row>533</xdr:row>
      <xdr:rowOff>265113</xdr:rowOff>
    </xdr:from>
    <xdr:ext cx="1394508" cy="592666"/>
    <xdr:pic>
      <xdr:nvPicPr>
        <xdr:cNvPr id="58459" name="Picture 58458">
          <a:extLst>
            <a:ext uri="{FF2B5EF4-FFF2-40B4-BE49-F238E27FC236}">
              <a16:creationId xmlns:a16="http://schemas.microsoft.com/office/drawing/2014/main" id="{D7D33BC0-539B-444B-BC54-B3BF1E2903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0113" y="138837988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452714</xdr:colOff>
      <xdr:row>506</xdr:row>
      <xdr:rowOff>194734</xdr:rowOff>
    </xdr:from>
    <xdr:ext cx="1255059" cy="533400"/>
    <xdr:pic>
      <xdr:nvPicPr>
        <xdr:cNvPr id="58460" name="Picture 58459">
          <a:extLst>
            <a:ext uri="{FF2B5EF4-FFF2-40B4-BE49-F238E27FC236}">
              <a16:creationId xmlns:a16="http://schemas.microsoft.com/office/drawing/2014/main" id="{133F6B5F-913E-4862-BFB7-640418DBF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914" y="84480401"/>
          <a:ext cx="1255059" cy="533400"/>
        </a:xfrm>
        <a:prstGeom prst="rect">
          <a:avLst/>
        </a:prstGeom>
      </xdr:spPr>
    </xdr:pic>
    <xdr:clientData/>
  </xdr:oneCellAnchor>
  <xdr:twoCellAnchor>
    <xdr:from>
      <xdr:col>0</xdr:col>
      <xdr:colOff>139700</xdr:colOff>
      <xdr:row>589</xdr:row>
      <xdr:rowOff>318618</xdr:rowOff>
    </xdr:from>
    <xdr:to>
      <xdr:col>7</xdr:col>
      <xdr:colOff>933450</xdr:colOff>
      <xdr:row>593</xdr:row>
      <xdr:rowOff>15876</xdr:rowOff>
    </xdr:to>
    <xdr:sp macro="" textlink="">
      <xdr:nvSpPr>
        <xdr:cNvPr id="58466" name="TextBox 58465">
          <a:extLst>
            <a:ext uri="{FF2B5EF4-FFF2-40B4-BE49-F238E27FC236}">
              <a16:creationId xmlns:a16="http://schemas.microsoft.com/office/drawing/2014/main" id="{F4A201D5-CCA4-4FFD-A3B5-2D2EA7112A7F}"/>
            </a:ext>
          </a:extLst>
        </xdr:cNvPr>
        <xdr:cNvSpPr txBox="1"/>
      </xdr:nvSpPr>
      <xdr:spPr>
        <a:xfrm>
          <a:off x="139700" y="153440931"/>
          <a:ext cx="4572000" cy="840258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588</xdr:row>
      <xdr:rowOff>537882</xdr:rowOff>
    </xdr:from>
    <xdr:to>
      <xdr:col>7</xdr:col>
      <xdr:colOff>1038412</xdr:colOff>
      <xdr:row>590</xdr:row>
      <xdr:rowOff>44076</xdr:rowOff>
    </xdr:to>
    <xdr:sp macro="" textlink="$J$25">
      <xdr:nvSpPr>
        <xdr:cNvPr id="58467" name="TextBox 58466">
          <a:extLst>
            <a:ext uri="{FF2B5EF4-FFF2-40B4-BE49-F238E27FC236}">
              <a16:creationId xmlns:a16="http://schemas.microsoft.com/office/drawing/2014/main" id="{FE161398-641C-491C-B36F-B1B9945DCDD5}"/>
            </a:ext>
          </a:extLst>
        </xdr:cNvPr>
        <xdr:cNvSpPr txBox="1"/>
      </xdr:nvSpPr>
      <xdr:spPr>
        <a:xfrm>
          <a:off x="3774141" y="56182932"/>
          <a:ext cx="1065804" cy="342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586</xdr:row>
      <xdr:rowOff>224117</xdr:rowOff>
    </xdr:from>
    <xdr:to>
      <xdr:col>7</xdr:col>
      <xdr:colOff>1112371</xdr:colOff>
      <xdr:row>588</xdr:row>
      <xdr:rowOff>201706</xdr:rowOff>
    </xdr:to>
    <xdr:sp macro="" textlink="">
      <xdr:nvSpPr>
        <xdr:cNvPr id="58474" name="TextBox 58473">
          <a:extLst>
            <a:ext uri="{FF2B5EF4-FFF2-40B4-BE49-F238E27FC236}">
              <a16:creationId xmlns:a16="http://schemas.microsoft.com/office/drawing/2014/main" id="{369A082A-9490-4C9A-855E-B53EF0103B4A}"/>
            </a:ext>
          </a:extLst>
        </xdr:cNvPr>
        <xdr:cNvSpPr txBox="1"/>
      </xdr:nvSpPr>
      <xdr:spPr>
        <a:xfrm>
          <a:off x="0" y="55443717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479114</xdr:colOff>
      <xdr:row>588</xdr:row>
      <xdr:rowOff>67734</xdr:rowOff>
    </xdr:from>
    <xdr:ext cx="1135527" cy="482599"/>
    <xdr:pic>
      <xdr:nvPicPr>
        <xdr:cNvPr id="58475" name="Picture 58474">
          <a:extLst>
            <a:ext uri="{FF2B5EF4-FFF2-40B4-BE49-F238E27FC236}">
              <a16:creationId xmlns:a16="http://schemas.microsoft.com/office/drawing/2014/main" id="{A932AEA7-9946-41D8-907A-E355A5495C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314" y="55871534"/>
          <a:ext cx="1135527" cy="482599"/>
        </a:xfrm>
        <a:prstGeom prst="rect">
          <a:avLst/>
        </a:prstGeom>
      </xdr:spPr>
    </xdr:pic>
    <xdr:clientData/>
  </xdr:oneCellAnchor>
  <xdr:twoCellAnchor>
    <xdr:from>
      <xdr:col>6</xdr:col>
      <xdr:colOff>776941</xdr:colOff>
      <xdr:row>615</xdr:row>
      <xdr:rowOff>398182</xdr:rowOff>
    </xdr:from>
    <xdr:to>
      <xdr:col>7</xdr:col>
      <xdr:colOff>1038412</xdr:colOff>
      <xdr:row>617</xdr:row>
      <xdr:rowOff>5976</xdr:rowOff>
    </xdr:to>
    <xdr:sp macro="" textlink="$J$25">
      <xdr:nvSpPr>
        <xdr:cNvPr id="58477" name="TextBox 58476">
          <a:extLst>
            <a:ext uri="{FF2B5EF4-FFF2-40B4-BE49-F238E27FC236}">
              <a16:creationId xmlns:a16="http://schemas.microsoft.com/office/drawing/2014/main" id="{E43F7713-A6F1-40EB-9DC1-AC794BDDADE7}"/>
            </a:ext>
          </a:extLst>
        </xdr:cNvPr>
        <xdr:cNvSpPr txBox="1"/>
      </xdr:nvSpPr>
      <xdr:spPr>
        <a:xfrm>
          <a:off x="3774141" y="162069182"/>
          <a:ext cx="1061571" cy="357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613</xdr:row>
      <xdr:rowOff>224117</xdr:rowOff>
    </xdr:from>
    <xdr:to>
      <xdr:col>7</xdr:col>
      <xdr:colOff>1112371</xdr:colOff>
      <xdr:row>615</xdr:row>
      <xdr:rowOff>201706</xdr:rowOff>
    </xdr:to>
    <xdr:sp macro="" textlink="">
      <xdr:nvSpPr>
        <xdr:cNvPr id="58478" name="TextBox 58477">
          <a:extLst>
            <a:ext uri="{FF2B5EF4-FFF2-40B4-BE49-F238E27FC236}">
              <a16:creationId xmlns:a16="http://schemas.microsoft.com/office/drawing/2014/main" id="{1447FEBB-B2ED-4706-9B6C-2F5FAB5BB7C6}"/>
            </a:ext>
          </a:extLst>
        </xdr:cNvPr>
        <xdr:cNvSpPr txBox="1"/>
      </xdr:nvSpPr>
      <xdr:spPr>
        <a:xfrm>
          <a:off x="0" y="62538784"/>
          <a:ext cx="4913904" cy="5702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643</xdr:row>
      <xdr:rowOff>229718</xdr:rowOff>
    </xdr:from>
    <xdr:to>
      <xdr:col>7</xdr:col>
      <xdr:colOff>977900</xdr:colOff>
      <xdr:row>647</xdr:row>
      <xdr:rowOff>7468</xdr:rowOff>
    </xdr:to>
    <xdr:sp macro="" textlink="">
      <xdr:nvSpPr>
        <xdr:cNvPr id="58479" name="TextBox 58478">
          <a:extLst>
            <a:ext uri="{FF2B5EF4-FFF2-40B4-BE49-F238E27FC236}">
              <a16:creationId xmlns:a16="http://schemas.microsoft.com/office/drawing/2014/main" id="{5C5D88F9-D77E-4A72-9A3B-F3CE58B7FE55}"/>
            </a:ext>
          </a:extLst>
        </xdr:cNvPr>
        <xdr:cNvSpPr txBox="1"/>
      </xdr:nvSpPr>
      <xdr:spPr>
        <a:xfrm>
          <a:off x="184150" y="70850185"/>
          <a:ext cx="4595283" cy="82761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642</xdr:row>
      <xdr:rowOff>426942</xdr:rowOff>
    </xdr:from>
    <xdr:to>
      <xdr:col>7</xdr:col>
      <xdr:colOff>1015999</xdr:colOff>
      <xdr:row>643</xdr:row>
      <xdr:rowOff>165471</xdr:rowOff>
    </xdr:to>
    <xdr:sp macro="" textlink="$J$25">
      <xdr:nvSpPr>
        <xdr:cNvPr id="58485" name="TextBox 58484">
          <a:extLst>
            <a:ext uri="{FF2B5EF4-FFF2-40B4-BE49-F238E27FC236}">
              <a16:creationId xmlns:a16="http://schemas.microsoft.com/office/drawing/2014/main" id="{2D6F6009-6B2B-41D9-A351-4B674850570D}"/>
            </a:ext>
          </a:extLst>
        </xdr:cNvPr>
        <xdr:cNvSpPr txBox="1"/>
      </xdr:nvSpPr>
      <xdr:spPr>
        <a:xfrm>
          <a:off x="3816474" y="70619842"/>
          <a:ext cx="1001058" cy="1660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669</xdr:row>
      <xdr:rowOff>537882</xdr:rowOff>
    </xdr:from>
    <xdr:to>
      <xdr:col>7</xdr:col>
      <xdr:colOff>1038412</xdr:colOff>
      <xdr:row>671</xdr:row>
      <xdr:rowOff>44076</xdr:rowOff>
    </xdr:to>
    <xdr:sp macro="" textlink="$J$25">
      <xdr:nvSpPr>
        <xdr:cNvPr id="58492" name="TextBox 58491">
          <a:extLst>
            <a:ext uri="{FF2B5EF4-FFF2-40B4-BE49-F238E27FC236}">
              <a16:creationId xmlns:a16="http://schemas.microsoft.com/office/drawing/2014/main" id="{D4BDB619-E082-4053-B754-A33587590F68}"/>
            </a:ext>
          </a:extLst>
        </xdr:cNvPr>
        <xdr:cNvSpPr txBox="1"/>
      </xdr:nvSpPr>
      <xdr:spPr>
        <a:xfrm>
          <a:off x="3774141" y="77764465"/>
          <a:ext cx="1065804" cy="3422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640</xdr:row>
      <xdr:rowOff>140067</xdr:rowOff>
    </xdr:from>
    <xdr:to>
      <xdr:col>7</xdr:col>
      <xdr:colOff>1112371</xdr:colOff>
      <xdr:row>642</xdr:row>
      <xdr:rowOff>156883</xdr:rowOff>
    </xdr:to>
    <xdr:sp macro="" textlink="">
      <xdr:nvSpPr>
        <xdr:cNvPr id="58493" name="TextBox 58492">
          <a:extLst>
            <a:ext uri="{FF2B5EF4-FFF2-40B4-BE49-F238E27FC236}">
              <a16:creationId xmlns:a16="http://schemas.microsoft.com/office/drawing/2014/main" id="{20F03BF7-01D1-4BAD-9893-3E8F9FFDB1C3}"/>
            </a:ext>
          </a:extLst>
        </xdr:cNvPr>
        <xdr:cNvSpPr txBox="1"/>
      </xdr:nvSpPr>
      <xdr:spPr>
        <a:xfrm>
          <a:off x="0" y="69786867"/>
          <a:ext cx="4913904" cy="601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667</xdr:row>
      <xdr:rowOff>224117</xdr:rowOff>
    </xdr:from>
    <xdr:to>
      <xdr:col>7</xdr:col>
      <xdr:colOff>1112371</xdr:colOff>
      <xdr:row>669</xdr:row>
      <xdr:rowOff>201706</xdr:rowOff>
    </xdr:to>
    <xdr:sp macro="" textlink="">
      <xdr:nvSpPr>
        <xdr:cNvPr id="58494" name="TextBox 58493">
          <a:extLst>
            <a:ext uri="{FF2B5EF4-FFF2-40B4-BE49-F238E27FC236}">
              <a16:creationId xmlns:a16="http://schemas.microsoft.com/office/drawing/2014/main" id="{39CF48B0-E5B6-405B-9BE2-9DB1F1D86E93}"/>
            </a:ext>
          </a:extLst>
        </xdr:cNvPr>
        <xdr:cNvSpPr txBox="1"/>
      </xdr:nvSpPr>
      <xdr:spPr>
        <a:xfrm>
          <a:off x="0" y="76923650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697</xdr:row>
      <xdr:rowOff>229718</xdr:rowOff>
    </xdr:from>
    <xdr:to>
      <xdr:col>7</xdr:col>
      <xdr:colOff>977900</xdr:colOff>
      <xdr:row>701</xdr:row>
      <xdr:rowOff>7468</xdr:rowOff>
    </xdr:to>
    <xdr:sp macro="" textlink="">
      <xdr:nvSpPr>
        <xdr:cNvPr id="58495" name="TextBox 58494">
          <a:extLst>
            <a:ext uri="{FF2B5EF4-FFF2-40B4-BE49-F238E27FC236}">
              <a16:creationId xmlns:a16="http://schemas.microsoft.com/office/drawing/2014/main" id="{07CFE58A-EE47-474C-88FE-6D45FBFE2F22}"/>
            </a:ext>
          </a:extLst>
        </xdr:cNvPr>
        <xdr:cNvSpPr txBox="1"/>
      </xdr:nvSpPr>
      <xdr:spPr>
        <a:xfrm>
          <a:off x="184150" y="85285851"/>
          <a:ext cx="4595283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724</xdr:row>
      <xdr:rowOff>312267</xdr:rowOff>
    </xdr:from>
    <xdr:to>
      <xdr:col>7</xdr:col>
      <xdr:colOff>933450</xdr:colOff>
      <xdr:row>728</xdr:row>
      <xdr:rowOff>34984</xdr:rowOff>
    </xdr:to>
    <xdr:sp macro="" textlink="">
      <xdr:nvSpPr>
        <xdr:cNvPr id="58496" name="TextBox 58495">
          <a:extLst>
            <a:ext uri="{FF2B5EF4-FFF2-40B4-BE49-F238E27FC236}">
              <a16:creationId xmlns:a16="http://schemas.microsoft.com/office/drawing/2014/main" id="{60B112A3-F65E-48B1-8E0B-978B3B4F91B8}"/>
            </a:ext>
          </a:extLst>
        </xdr:cNvPr>
        <xdr:cNvSpPr txBox="1"/>
      </xdr:nvSpPr>
      <xdr:spPr>
        <a:xfrm>
          <a:off x="139700" y="189351767"/>
          <a:ext cx="45783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696</xdr:row>
      <xdr:rowOff>426942</xdr:rowOff>
    </xdr:from>
    <xdr:to>
      <xdr:col>7</xdr:col>
      <xdr:colOff>1015999</xdr:colOff>
      <xdr:row>697</xdr:row>
      <xdr:rowOff>165471</xdr:rowOff>
    </xdr:to>
    <xdr:sp macro="" textlink="$J$25">
      <xdr:nvSpPr>
        <xdr:cNvPr id="58497" name="TextBox 58496">
          <a:extLst>
            <a:ext uri="{FF2B5EF4-FFF2-40B4-BE49-F238E27FC236}">
              <a16:creationId xmlns:a16="http://schemas.microsoft.com/office/drawing/2014/main" id="{B714AEDC-DD8A-4E6E-82A9-3EABE050A878}"/>
            </a:ext>
          </a:extLst>
        </xdr:cNvPr>
        <xdr:cNvSpPr txBox="1"/>
      </xdr:nvSpPr>
      <xdr:spPr>
        <a:xfrm>
          <a:off x="3816474" y="84966609"/>
          <a:ext cx="1001058" cy="2549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6</xdr:col>
      <xdr:colOff>776941</xdr:colOff>
      <xdr:row>723</xdr:row>
      <xdr:rowOff>537882</xdr:rowOff>
    </xdr:from>
    <xdr:to>
      <xdr:col>7</xdr:col>
      <xdr:colOff>1038412</xdr:colOff>
      <xdr:row>725</xdr:row>
      <xdr:rowOff>44076</xdr:rowOff>
    </xdr:to>
    <xdr:sp macro="" textlink="$J$25">
      <xdr:nvSpPr>
        <xdr:cNvPr id="58502" name="TextBox 58501">
          <a:extLst>
            <a:ext uri="{FF2B5EF4-FFF2-40B4-BE49-F238E27FC236}">
              <a16:creationId xmlns:a16="http://schemas.microsoft.com/office/drawing/2014/main" id="{764B71DE-908B-4B7C-BC58-16AD38A6F87D}"/>
            </a:ext>
          </a:extLst>
        </xdr:cNvPr>
        <xdr:cNvSpPr txBox="1"/>
      </xdr:nvSpPr>
      <xdr:spPr>
        <a:xfrm>
          <a:off x="3774141" y="92204365"/>
          <a:ext cx="1065804" cy="346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694</xdr:row>
      <xdr:rowOff>140067</xdr:rowOff>
    </xdr:from>
    <xdr:to>
      <xdr:col>7</xdr:col>
      <xdr:colOff>1112371</xdr:colOff>
      <xdr:row>696</xdr:row>
      <xdr:rowOff>156883</xdr:rowOff>
    </xdr:to>
    <xdr:sp macro="" textlink="">
      <xdr:nvSpPr>
        <xdr:cNvPr id="58503" name="TextBox 58502">
          <a:extLst>
            <a:ext uri="{FF2B5EF4-FFF2-40B4-BE49-F238E27FC236}">
              <a16:creationId xmlns:a16="http://schemas.microsoft.com/office/drawing/2014/main" id="{6BDCB5EC-E51A-4382-A854-1E9110E763DF}"/>
            </a:ext>
          </a:extLst>
        </xdr:cNvPr>
        <xdr:cNvSpPr txBox="1"/>
      </xdr:nvSpPr>
      <xdr:spPr>
        <a:xfrm>
          <a:off x="0" y="84129400"/>
          <a:ext cx="4913904" cy="56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0</xdr:colOff>
      <xdr:row>721</xdr:row>
      <xdr:rowOff>224117</xdr:rowOff>
    </xdr:from>
    <xdr:to>
      <xdr:col>7</xdr:col>
      <xdr:colOff>1112371</xdr:colOff>
      <xdr:row>723</xdr:row>
      <xdr:rowOff>201706</xdr:rowOff>
    </xdr:to>
    <xdr:sp macro="" textlink="">
      <xdr:nvSpPr>
        <xdr:cNvPr id="58510" name="TextBox 58509">
          <a:extLst>
            <a:ext uri="{FF2B5EF4-FFF2-40B4-BE49-F238E27FC236}">
              <a16:creationId xmlns:a16="http://schemas.microsoft.com/office/drawing/2014/main" id="{53000302-D812-43B0-A888-5ADCCA7B23D3}"/>
            </a:ext>
          </a:extLst>
        </xdr:cNvPr>
        <xdr:cNvSpPr txBox="1"/>
      </xdr:nvSpPr>
      <xdr:spPr>
        <a:xfrm>
          <a:off x="0" y="91350850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7</xdr:col>
      <xdr:colOff>14941</xdr:colOff>
      <xdr:row>750</xdr:row>
      <xdr:rowOff>426942</xdr:rowOff>
    </xdr:from>
    <xdr:to>
      <xdr:col>7</xdr:col>
      <xdr:colOff>1015999</xdr:colOff>
      <xdr:row>751</xdr:row>
      <xdr:rowOff>165471</xdr:rowOff>
    </xdr:to>
    <xdr:sp macro="" textlink="$J$25">
      <xdr:nvSpPr>
        <xdr:cNvPr id="58512" name="TextBox 58511">
          <a:extLst>
            <a:ext uri="{FF2B5EF4-FFF2-40B4-BE49-F238E27FC236}">
              <a16:creationId xmlns:a16="http://schemas.microsoft.com/office/drawing/2014/main" id="{7724BB74-79AC-4BA8-92F9-D5376DD9930E}"/>
            </a:ext>
          </a:extLst>
        </xdr:cNvPr>
        <xdr:cNvSpPr txBox="1"/>
      </xdr:nvSpPr>
      <xdr:spPr>
        <a:xfrm>
          <a:off x="3816474" y="99419209"/>
          <a:ext cx="1001058" cy="314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748</xdr:row>
      <xdr:rowOff>140067</xdr:rowOff>
    </xdr:from>
    <xdr:to>
      <xdr:col>7</xdr:col>
      <xdr:colOff>1112371</xdr:colOff>
      <xdr:row>750</xdr:row>
      <xdr:rowOff>156883</xdr:rowOff>
    </xdr:to>
    <xdr:sp macro="" textlink="">
      <xdr:nvSpPr>
        <xdr:cNvPr id="58513" name="TextBox 58512">
          <a:extLst>
            <a:ext uri="{FF2B5EF4-FFF2-40B4-BE49-F238E27FC236}">
              <a16:creationId xmlns:a16="http://schemas.microsoft.com/office/drawing/2014/main" id="{01E76AB8-198C-4C44-98D3-6E1226A496A3}"/>
            </a:ext>
          </a:extLst>
        </xdr:cNvPr>
        <xdr:cNvSpPr txBox="1"/>
      </xdr:nvSpPr>
      <xdr:spPr>
        <a:xfrm>
          <a:off x="0" y="98582000"/>
          <a:ext cx="4913904" cy="56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518956</xdr:colOff>
      <xdr:row>614</xdr:row>
      <xdr:rowOff>283384</xdr:rowOff>
    </xdr:from>
    <xdr:ext cx="1394508" cy="592666"/>
    <xdr:pic>
      <xdr:nvPicPr>
        <xdr:cNvPr id="58514" name="Picture 58513">
          <a:extLst>
            <a:ext uri="{FF2B5EF4-FFF2-40B4-BE49-F238E27FC236}">
              <a16:creationId xmlns:a16="http://schemas.microsoft.com/office/drawing/2014/main" id="{4F136773-4554-4F90-8E39-720C2D7E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6156" y="62894384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482599</xdr:colOff>
      <xdr:row>641</xdr:row>
      <xdr:rowOff>169334</xdr:rowOff>
    </xdr:from>
    <xdr:ext cx="1394508" cy="592666"/>
    <xdr:pic>
      <xdr:nvPicPr>
        <xdr:cNvPr id="58515" name="Picture 58514">
          <a:extLst>
            <a:ext uri="{FF2B5EF4-FFF2-40B4-BE49-F238E27FC236}">
              <a16:creationId xmlns:a16="http://schemas.microsoft.com/office/drawing/2014/main" id="{04EACFDC-5DD6-4B98-9A0A-2D7899D55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9799" y="70112467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406400</xdr:colOff>
      <xdr:row>669</xdr:row>
      <xdr:rowOff>8467</xdr:rowOff>
    </xdr:from>
    <xdr:ext cx="1394508" cy="592666"/>
    <xdr:pic>
      <xdr:nvPicPr>
        <xdr:cNvPr id="58520" name="Picture 58519">
          <a:extLst>
            <a:ext uri="{FF2B5EF4-FFF2-40B4-BE49-F238E27FC236}">
              <a16:creationId xmlns:a16="http://schemas.microsoft.com/office/drawing/2014/main" id="{68F00AC9-2B02-486C-82C3-4E2245062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3600" y="77292200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558800</xdr:colOff>
      <xdr:row>723</xdr:row>
      <xdr:rowOff>12700</xdr:rowOff>
    </xdr:from>
    <xdr:ext cx="1394508" cy="592666"/>
    <xdr:pic>
      <xdr:nvPicPr>
        <xdr:cNvPr id="58521" name="Picture 58520">
          <a:extLst>
            <a:ext uri="{FF2B5EF4-FFF2-40B4-BE49-F238E27FC236}">
              <a16:creationId xmlns:a16="http://schemas.microsoft.com/office/drawing/2014/main" id="{2B390525-44DA-4083-BB29-15FB5C86A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6000" y="189052200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452714</xdr:colOff>
      <xdr:row>695</xdr:row>
      <xdr:rowOff>194734</xdr:rowOff>
    </xdr:from>
    <xdr:ext cx="1255059" cy="533400"/>
    <xdr:pic>
      <xdr:nvPicPr>
        <xdr:cNvPr id="58528" name="Picture 58527">
          <a:extLst>
            <a:ext uri="{FF2B5EF4-FFF2-40B4-BE49-F238E27FC236}">
              <a16:creationId xmlns:a16="http://schemas.microsoft.com/office/drawing/2014/main" id="{BBB86DE2-72D2-4D12-82FA-22D35A8B5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49914" y="84480401"/>
          <a:ext cx="1255059" cy="533400"/>
        </a:xfrm>
        <a:prstGeom prst="rect">
          <a:avLst/>
        </a:prstGeom>
      </xdr:spPr>
    </xdr:pic>
    <xdr:clientData/>
  </xdr:oneCellAnchor>
  <xdr:oneCellAnchor>
    <xdr:from>
      <xdr:col>6</xdr:col>
      <xdr:colOff>359084</xdr:colOff>
      <xdr:row>749</xdr:row>
      <xdr:rowOff>186267</xdr:rowOff>
    </xdr:from>
    <xdr:ext cx="1314823" cy="558800"/>
    <xdr:pic>
      <xdr:nvPicPr>
        <xdr:cNvPr id="58529" name="Picture 58528">
          <a:extLst>
            <a:ext uri="{FF2B5EF4-FFF2-40B4-BE49-F238E27FC236}">
              <a16:creationId xmlns:a16="http://schemas.microsoft.com/office/drawing/2014/main" id="{E0248005-9AA6-48FC-811D-673F9E70D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6284" y="98924534"/>
          <a:ext cx="1314823" cy="558800"/>
        </a:xfrm>
        <a:prstGeom prst="rect">
          <a:avLst/>
        </a:prstGeom>
      </xdr:spPr>
    </xdr:pic>
    <xdr:clientData/>
  </xdr:oneCellAnchor>
  <xdr:twoCellAnchor>
    <xdr:from>
      <xdr:col>0</xdr:col>
      <xdr:colOff>139700</xdr:colOff>
      <xdr:row>778</xdr:row>
      <xdr:rowOff>267817</xdr:rowOff>
    </xdr:from>
    <xdr:to>
      <xdr:col>7</xdr:col>
      <xdr:colOff>933450</xdr:colOff>
      <xdr:row>782</xdr:row>
      <xdr:rowOff>54034</xdr:rowOff>
    </xdr:to>
    <xdr:sp macro="" textlink="">
      <xdr:nvSpPr>
        <xdr:cNvPr id="58530" name="TextBox 58529">
          <a:extLst>
            <a:ext uri="{FF2B5EF4-FFF2-40B4-BE49-F238E27FC236}">
              <a16:creationId xmlns:a16="http://schemas.microsoft.com/office/drawing/2014/main" id="{245595C8-B74D-4618-A458-17C2E017A1B6}"/>
            </a:ext>
          </a:extLst>
        </xdr:cNvPr>
        <xdr:cNvSpPr txBox="1"/>
      </xdr:nvSpPr>
      <xdr:spPr>
        <a:xfrm>
          <a:off x="139700" y="203747217"/>
          <a:ext cx="4591050" cy="8276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777</xdr:row>
      <xdr:rowOff>537882</xdr:rowOff>
    </xdr:from>
    <xdr:to>
      <xdr:col>7</xdr:col>
      <xdr:colOff>1038412</xdr:colOff>
      <xdr:row>779</xdr:row>
      <xdr:rowOff>44076</xdr:rowOff>
    </xdr:to>
    <xdr:sp macro="" textlink="$J$25">
      <xdr:nvSpPr>
        <xdr:cNvPr id="58531" name="TextBox 58530">
          <a:extLst>
            <a:ext uri="{FF2B5EF4-FFF2-40B4-BE49-F238E27FC236}">
              <a16:creationId xmlns:a16="http://schemas.microsoft.com/office/drawing/2014/main" id="{DF9F4D06-8C19-4407-8042-5C77F6973652}"/>
            </a:ext>
          </a:extLst>
        </xdr:cNvPr>
        <xdr:cNvSpPr txBox="1"/>
      </xdr:nvSpPr>
      <xdr:spPr>
        <a:xfrm>
          <a:off x="3774141" y="155063015"/>
          <a:ext cx="1065804" cy="344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775</xdr:row>
      <xdr:rowOff>224117</xdr:rowOff>
    </xdr:from>
    <xdr:to>
      <xdr:col>7</xdr:col>
      <xdr:colOff>1112371</xdr:colOff>
      <xdr:row>777</xdr:row>
      <xdr:rowOff>201706</xdr:rowOff>
    </xdr:to>
    <xdr:sp macro="" textlink="">
      <xdr:nvSpPr>
        <xdr:cNvPr id="58532" name="TextBox 58531">
          <a:extLst>
            <a:ext uri="{FF2B5EF4-FFF2-40B4-BE49-F238E27FC236}">
              <a16:creationId xmlns:a16="http://schemas.microsoft.com/office/drawing/2014/main" id="{BC6C87BA-4EFB-414C-9FCF-58F528131129}"/>
            </a:ext>
          </a:extLst>
        </xdr:cNvPr>
        <xdr:cNvSpPr txBox="1"/>
      </xdr:nvSpPr>
      <xdr:spPr>
        <a:xfrm>
          <a:off x="0" y="154419050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479114</xdr:colOff>
      <xdr:row>777</xdr:row>
      <xdr:rowOff>67734</xdr:rowOff>
    </xdr:from>
    <xdr:ext cx="1135527" cy="482599"/>
    <xdr:pic>
      <xdr:nvPicPr>
        <xdr:cNvPr id="58533" name="Picture 58532">
          <a:extLst>
            <a:ext uri="{FF2B5EF4-FFF2-40B4-BE49-F238E27FC236}">
              <a16:creationId xmlns:a16="http://schemas.microsoft.com/office/drawing/2014/main" id="{B2367971-7527-4424-BAD5-D59C31F95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6314" y="154846867"/>
          <a:ext cx="1135527" cy="482599"/>
        </a:xfrm>
        <a:prstGeom prst="rect">
          <a:avLst/>
        </a:prstGeom>
      </xdr:spPr>
    </xdr:pic>
    <xdr:clientData/>
  </xdr:oneCellAnchor>
  <xdr:twoCellAnchor>
    <xdr:from>
      <xdr:col>6</xdr:col>
      <xdr:colOff>776941</xdr:colOff>
      <xdr:row>804</xdr:row>
      <xdr:rowOff>537882</xdr:rowOff>
    </xdr:from>
    <xdr:to>
      <xdr:col>7</xdr:col>
      <xdr:colOff>1038412</xdr:colOff>
      <xdr:row>806</xdr:row>
      <xdr:rowOff>44076</xdr:rowOff>
    </xdr:to>
    <xdr:sp macro="" textlink="$J$25">
      <xdr:nvSpPr>
        <xdr:cNvPr id="58539" name="TextBox 58538">
          <a:extLst>
            <a:ext uri="{FF2B5EF4-FFF2-40B4-BE49-F238E27FC236}">
              <a16:creationId xmlns:a16="http://schemas.microsoft.com/office/drawing/2014/main" id="{17EF90AE-9212-442F-AFC4-E88E60766601}"/>
            </a:ext>
          </a:extLst>
        </xdr:cNvPr>
        <xdr:cNvSpPr txBox="1"/>
      </xdr:nvSpPr>
      <xdr:spPr>
        <a:xfrm>
          <a:off x="3774141" y="162014149"/>
          <a:ext cx="1065804" cy="344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802</xdr:row>
      <xdr:rowOff>224117</xdr:rowOff>
    </xdr:from>
    <xdr:to>
      <xdr:col>7</xdr:col>
      <xdr:colOff>1112371</xdr:colOff>
      <xdr:row>804</xdr:row>
      <xdr:rowOff>201706</xdr:rowOff>
    </xdr:to>
    <xdr:sp macro="" textlink="">
      <xdr:nvSpPr>
        <xdr:cNvPr id="58546" name="TextBox 58545">
          <a:extLst>
            <a:ext uri="{FF2B5EF4-FFF2-40B4-BE49-F238E27FC236}">
              <a16:creationId xmlns:a16="http://schemas.microsoft.com/office/drawing/2014/main" id="{281DB040-15B1-4575-B749-B2E33197044E}"/>
            </a:ext>
          </a:extLst>
        </xdr:cNvPr>
        <xdr:cNvSpPr txBox="1"/>
      </xdr:nvSpPr>
      <xdr:spPr>
        <a:xfrm>
          <a:off x="0" y="161370184"/>
          <a:ext cx="4913904" cy="561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184150</xdr:colOff>
      <xdr:row>832</xdr:row>
      <xdr:rowOff>229718</xdr:rowOff>
    </xdr:from>
    <xdr:to>
      <xdr:col>7</xdr:col>
      <xdr:colOff>977900</xdr:colOff>
      <xdr:row>836</xdr:row>
      <xdr:rowOff>7468</xdr:rowOff>
    </xdr:to>
    <xdr:sp macro="" textlink="">
      <xdr:nvSpPr>
        <xdr:cNvPr id="58547" name="TextBox 58546">
          <a:extLst>
            <a:ext uri="{FF2B5EF4-FFF2-40B4-BE49-F238E27FC236}">
              <a16:creationId xmlns:a16="http://schemas.microsoft.com/office/drawing/2014/main" id="{E039D6ED-80A5-476D-9750-2A983433A619}"/>
            </a:ext>
          </a:extLst>
        </xdr:cNvPr>
        <xdr:cNvSpPr txBox="1"/>
      </xdr:nvSpPr>
      <xdr:spPr>
        <a:xfrm>
          <a:off x="184150" y="169198985"/>
          <a:ext cx="4595283" cy="827616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831</xdr:row>
      <xdr:rowOff>426942</xdr:rowOff>
    </xdr:from>
    <xdr:to>
      <xdr:col>7</xdr:col>
      <xdr:colOff>1015999</xdr:colOff>
      <xdr:row>832</xdr:row>
      <xdr:rowOff>165471</xdr:rowOff>
    </xdr:to>
    <xdr:sp macro="" textlink="$J$25">
      <xdr:nvSpPr>
        <xdr:cNvPr id="58548" name="TextBox 58547">
          <a:extLst>
            <a:ext uri="{FF2B5EF4-FFF2-40B4-BE49-F238E27FC236}">
              <a16:creationId xmlns:a16="http://schemas.microsoft.com/office/drawing/2014/main" id="{D875D4A7-A565-477E-999D-BEBE76C3DD8E}"/>
            </a:ext>
          </a:extLst>
        </xdr:cNvPr>
        <xdr:cNvSpPr txBox="1"/>
      </xdr:nvSpPr>
      <xdr:spPr>
        <a:xfrm>
          <a:off x="3816474" y="168968642"/>
          <a:ext cx="1001058" cy="1660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829</xdr:row>
      <xdr:rowOff>140067</xdr:rowOff>
    </xdr:from>
    <xdr:to>
      <xdr:col>7</xdr:col>
      <xdr:colOff>1112371</xdr:colOff>
      <xdr:row>831</xdr:row>
      <xdr:rowOff>156883</xdr:rowOff>
    </xdr:to>
    <xdr:sp macro="" textlink="">
      <xdr:nvSpPr>
        <xdr:cNvPr id="58549" name="TextBox 58548">
          <a:extLst>
            <a:ext uri="{FF2B5EF4-FFF2-40B4-BE49-F238E27FC236}">
              <a16:creationId xmlns:a16="http://schemas.microsoft.com/office/drawing/2014/main" id="{1EF722C1-763E-4692-8629-88E394204E2B}"/>
            </a:ext>
          </a:extLst>
        </xdr:cNvPr>
        <xdr:cNvSpPr txBox="1"/>
      </xdr:nvSpPr>
      <xdr:spPr>
        <a:xfrm>
          <a:off x="0" y="168237267"/>
          <a:ext cx="4913904" cy="601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518956</xdr:colOff>
      <xdr:row>803</xdr:row>
      <xdr:rowOff>283384</xdr:rowOff>
    </xdr:from>
    <xdr:ext cx="1394508" cy="592666"/>
    <xdr:pic>
      <xdr:nvPicPr>
        <xdr:cNvPr id="58550" name="Picture 58549">
          <a:extLst>
            <a:ext uri="{FF2B5EF4-FFF2-40B4-BE49-F238E27FC236}">
              <a16:creationId xmlns:a16="http://schemas.microsoft.com/office/drawing/2014/main" id="{F3463F91-2CFC-4555-B566-EEF308351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6156" y="161725784"/>
          <a:ext cx="1394508" cy="592666"/>
        </a:xfrm>
        <a:prstGeom prst="rect">
          <a:avLst/>
        </a:prstGeom>
      </xdr:spPr>
    </xdr:pic>
    <xdr:clientData/>
  </xdr:oneCellAnchor>
  <xdr:oneCellAnchor>
    <xdr:from>
      <xdr:col>6</xdr:col>
      <xdr:colOff>482599</xdr:colOff>
      <xdr:row>830</xdr:row>
      <xdr:rowOff>169334</xdr:rowOff>
    </xdr:from>
    <xdr:ext cx="1394508" cy="592666"/>
    <xdr:pic>
      <xdr:nvPicPr>
        <xdr:cNvPr id="58551" name="Picture 58550">
          <a:extLst>
            <a:ext uri="{FF2B5EF4-FFF2-40B4-BE49-F238E27FC236}">
              <a16:creationId xmlns:a16="http://schemas.microsoft.com/office/drawing/2014/main" id="{EF225E70-43CD-4D68-A254-BB0561415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9799" y="168562867"/>
          <a:ext cx="1394508" cy="592666"/>
        </a:xfrm>
        <a:prstGeom prst="rect">
          <a:avLst/>
        </a:prstGeom>
      </xdr:spPr>
    </xdr:pic>
    <xdr:clientData/>
  </xdr:oneCellAnchor>
  <xdr:twoCellAnchor>
    <xdr:from>
      <xdr:col>0</xdr:col>
      <xdr:colOff>184150</xdr:colOff>
      <xdr:row>184</xdr:row>
      <xdr:rowOff>229718</xdr:rowOff>
    </xdr:from>
    <xdr:to>
      <xdr:col>7</xdr:col>
      <xdr:colOff>977900</xdr:colOff>
      <xdr:row>188</xdr:row>
      <xdr:rowOff>7468</xdr:rowOff>
    </xdr:to>
    <xdr:sp macro="" textlink="">
      <xdr:nvSpPr>
        <xdr:cNvPr id="58675" name="TextBox 58674">
          <a:extLst>
            <a:ext uri="{FF2B5EF4-FFF2-40B4-BE49-F238E27FC236}">
              <a16:creationId xmlns:a16="http://schemas.microsoft.com/office/drawing/2014/main" id="{06AAD9E4-D0C7-4A5D-8068-4EBECAB1F77E}"/>
            </a:ext>
          </a:extLst>
        </xdr:cNvPr>
        <xdr:cNvSpPr txBox="1"/>
      </xdr:nvSpPr>
      <xdr:spPr>
        <a:xfrm>
          <a:off x="184150" y="41967361"/>
          <a:ext cx="4594679" cy="866321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183</xdr:row>
      <xdr:rowOff>426942</xdr:rowOff>
    </xdr:from>
    <xdr:to>
      <xdr:col>7</xdr:col>
      <xdr:colOff>1015999</xdr:colOff>
      <xdr:row>184</xdr:row>
      <xdr:rowOff>165471</xdr:rowOff>
    </xdr:to>
    <xdr:sp macro="" textlink="$J$25">
      <xdr:nvSpPr>
        <xdr:cNvPr id="58676" name="TextBox 58675">
          <a:extLst>
            <a:ext uri="{FF2B5EF4-FFF2-40B4-BE49-F238E27FC236}">
              <a16:creationId xmlns:a16="http://schemas.microsoft.com/office/drawing/2014/main" id="{01D7C075-03A0-45E0-9F7A-B1B69A7F578B}"/>
            </a:ext>
          </a:extLst>
        </xdr:cNvPr>
        <xdr:cNvSpPr txBox="1"/>
      </xdr:nvSpPr>
      <xdr:spPr>
        <a:xfrm>
          <a:off x="3815870" y="41711013"/>
          <a:ext cx="1001058" cy="192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181</xdr:row>
      <xdr:rowOff>140067</xdr:rowOff>
    </xdr:from>
    <xdr:to>
      <xdr:col>7</xdr:col>
      <xdr:colOff>1112371</xdr:colOff>
      <xdr:row>183</xdr:row>
      <xdr:rowOff>156883</xdr:rowOff>
    </xdr:to>
    <xdr:sp macro="" textlink="">
      <xdr:nvSpPr>
        <xdr:cNvPr id="58677" name="TextBox 58676">
          <a:extLst>
            <a:ext uri="{FF2B5EF4-FFF2-40B4-BE49-F238E27FC236}">
              <a16:creationId xmlns:a16="http://schemas.microsoft.com/office/drawing/2014/main" id="{38880D18-24E5-4DAB-9018-316E4FB044F3}"/>
            </a:ext>
          </a:extLst>
        </xdr:cNvPr>
        <xdr:cNvSpPr txBox="1"/>
      </xdr:nvSpPr>
      <xdr:spPr>
        <a:xfrm>
          <a:off x="0" y="40879853"/>
          <a:ext cx="4913300" cy="5611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359084</xdr:colOff>
      <xdr:row>182</xdr:row>
      <xdr:rowOff>186267</xdr:rowOff>
    </xdr:from>
    <xdr:ext cx="1308776" cy="555171"/>
    <xdr:pic>
      <xdr:nvPicPr>
        <xdr:cNvPr id="58678" name="Picture 58677">
          <a:extLst>
            <a:ext uri="{FF2B5EF4-FFF2-40B4-BE49-F238E27FC236}">
              <a16:creationId xmlns:a16="http://schemas.microsoft.com/office/drawing/2014/main" id="{CAAD875D-10FA-47D3-AD79-5B5DBC487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1727" y="41216338"/>
          <a:ext cx="1308776" cy="555171"/>
        </a:xfrm>
        <a:prstGeom prst="rect">
          <a:avLst/>
        </a:prstGeom>
      </xdr:spPr>
    </xdr:pic>
    <xdr:clientData/>
  </xdr:oneCellAnchor>
  <xdr:twoCellAnchor>
    <xdr:from>
      <xdr:col>0</xdr:col>
      <xdr:colOff>139700</xdr:colOff>
      <xdr:row>374</xdr:row>
      <xdr:rowOff>9072</xdr:rowOff>
    </xdr:from>
    <xdr:to>
      <xdr:col>7</xdr:col>
      <xdr:colOff>933450</xdr:colOff>
      <xdr:row>377</xdr:row>
      <xdr:rowOff>15935</xdr:rowOff>
    </xdr:to>
    <xdr:sp macro="" textlink="">
      <xdr:nvSpPr>
        <xdr:cNvPr id="58700" name="TextBox 58699">
          <a:extLst>
            <a:ext uri="{FF2B5EF4-FFF2-40B4-BE49-F238E27FC236}">
              <a16:creationId xmlns:a16="http://schemas.microsoft.com/office/drawing/2014/main" id="{DF7C2C52-9912-4611-91D7-4F8DC87327DE}"/>
            </a:ext>
          </a:extLst>
        </xdr:cNvPr>
        <xdr:cNvSpPr txBox="1"/>
      </xdr:nvSpPr>
      <xdr:spPr>
        <a:xfrm>
          <a:off x="139700" y="98787858"/>
          <a:ext cx="4594679" cy="805148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373</xdr:row>
      <xdr:rowOff>29882</xdr:rowOff>
    </xdr:from>
    <xdr:to>
      <xdr:col>7</xdr:col>
      <xdr:colOff>1038412</xdr:colOff>
      <xdr:row>374</xdr:row>
      <xdr:rowOff>82176</xdr:rowOff>
    </xdr:to>
    <xdr:sp macro="" textlink="$J$25">
      <xdr:nvSpPr>
        <xdr:cNvPr id="58701" name="TextBox 58700">
          <a:extLst>
            <a:ext uri="{FF2B5EF4-FFF2-40B4-BE49-F238E27FC236}">
              <a16:creationId xmlns:a16="http://schemas.microsoft.com/office/drawing/2014/main" id="{6196EDB2-2F4B-4F59-B494-69D5E9464ABB}"/>
            </a:ext>
          </a:extLst>
        </xdr:cNvPr>
        <xdr:cNvSpPr txBox="1"/>
      </xdr:nvSpPr>
      <xdr:spPr>
        <a:xfrm>
          <a:off x="3774141" y="98467582"/>
          <a:ext cx="1061571" cy="344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370</xdr:row>
      <xdr:rowOff>224117</xdr:rowOff>
    </xdr:from>
    <xdr:to>
      <xdr:col>7</xdr:col>
      <xdr:colOff>1112371</xdr:colOff>
      <xdr:row>372</xdr:row>
      <xdr:rowOff>201706</xdr:rowOff>
    </xdr:to>
    <xdr:sp macro="" textlink="">
      <xdr:nvSpPr>
        <xdr:cNvPr id="58702" name="TextBox 58701">
          <a:extLst>
            <a:ext uri="{FF2B5EF4-FFF2-40B4-BE49-F238E27FC236}">
              <a16:creationId xmlns:a16="http://schemas.microsoft.com/office/drawing/2014/main" id="{337FED69-E5F3-417C-B5C8-ACD744CFAFCA}"/>
            </a:ext>
          </a:extLst>
        </xdr:cNvPr>
        <xdr:cNvSpPr txBox="1"/>
      </xdr:nvSpPr>
      <xdr:spPr>
        <a:xfrm>
          <a:off x="0" y="91156117"/>
          <a:ext cx="4913300" cy="5581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508000</xdr:colOff>
      <xdr:row>371</xdr:row>
      <xdr:rowOff>215900</xdr:rowOff>
    </xdr:from>
    <xdr:ext cx="1394508" cy="592666"/>
    <xdr:pic>
      <xdr:nvPicPr>
        <xdr:cNvPr id="58703" name="Picture 58702">
          <a:extLst>
            <a:ext uri="{FF2B5EF4-FFF2-40B4-BE49-F238E27FC236}">
              <a16:creationId xmlns:a16="http://schemas.microsoft.com/office/drawing/2014/main" id="{4918A5AD-BC74-47A9-9716-345C684B3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98056700"/>
          <a:ext cx="1394508" cy="592666"/>
        </a:xfrm>
        <a:prstGeom prst="rect">
          <a:avLst/>
        </a:prstGeom>
      </xdr:spPr>
    </xdr:pic>
    <xdr:clientData/>
  </xdr:oneCellAnchor>
  <xdr:twoCellAnchor>
    <xdr:from>
      <xdr:col>6</xdr:col>
      <xdr:colOff>776941</xdr:colOff>
      <xdr:row>562</xdr:row>
      <xdr:rowOff>103187</xdr:rowOff>
    </xdr:from>
    <xdr:to>
      <xdr:col>7</xdr:col>
      <xdr:colOff>1038412</xdr:colOff>
      <xdr:row>563</xdr:row>
      <xdr:rowOff>44076</xdr:rowOff>
    </xdr:to>
    <xdr:sp macro="" textlink="$J$25">
      <xdr:nvSpPr>
        <xdr:cNvPr id="58706" name="TextBox 58705">
          <a:extLst>
            <a:ext uri="{FF2B5EF4-FFF2-40B4-BE49-F238E27FC236}">
              <a16:creationId xmlns:a16="http://schemas.microsoft.com/office/drawing/2014/main" id="{DDDE5FD3-8A09-43B0-B509-5B5B7CF5F18C}"/>
            </a:ext>
          </a:extLst>
        </xdr:cNvPr>
        <xdr:cNvSpPr txBox="1"/>
      </xdr:nvSpPr>
      <xdr:spPr>
        <a:xfrm>
          <a:off x="3753504" y="146288125"/>
          <a:ext cx="1063158" cy="2345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559</xdr:row>
      <xdr:rowOff>224117</xdr:rowOff>
    </xdr:from>
    <xdr:to>
      <xdr:col>7</xdr:col>
      <xdr:colOff>1112371</xdr:colOff>
      <xdr:row>561</xdr:row>
      <xdr:rowOff>201706</xdr:rowOff>
    </xdr:to>
    <xdr:sp macro="" textlink="">
      <xdr:nvSpPr>
        <xdr:cNvPr id="58707" name="TextBox 58706">
          <a:extLst>
            <a:ext uri="{FF2B5EF4-FFF2-40B4-BE49-F238E27FC236}">
              <a16:creationId xmlns:a16="http://schemas.microsoft.com/office/drawing/2014/main" id="{A2D94E93-3E9B-413B-9F96-3D8F39AB5A3B}"/>
            </a:ext>
          </a:extLst>
        </xdr:cNvPr>
        <xdr:cNvSpPr txBox="1"/>
      </xdr:nvSpPr>
      <xdr:spPr>
        <a:xfrm>
          <a:off x="0" y="140794974"/>
          <a:ext cx="4913300" cy="5581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519112</xdr:colOff>
      <xdr:row>560</xdr:row>
      <xdr:rowOff>241300</xdr:rowOff>
    </xdr:from>
    <xdr:ext cx="1394508" cy="592666"/>
    <xdr:pic>
      <xdr:nvPicPr>
        <xdr:cNvPr id="58708" name="Picture 58707">
          <a:extLst>
            <a:ext uri="{FF2B5EF4-FFF2-40B4-BE49-F238E27FC236}">
              <a16:creationId xmlns:a16="http://schemas.microsoft.com/office/drawing/2014/main" id="{50BC7FE2-AE30-4DEC-86DA-A6629D5E1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45854738"/>
          <a:ext cx="1394508" cy="592666"/>
        </a:xfrm>
        <a:prstGeom prst="rect">
          <a:avLst/>
        </a:prstGeom>
      </xdr:spPr>
    </xdr:pic>
    <xdr:clientData/>
  </xdr:oneCellAnchor>
  <xdr:twoCellAnchor>
    <xdr:from>
      <xdr:col>0</xdr:col>
      <xdr:colOff>184150</xdr:colOff>
      <xdr:row>265</xdr:row>
      <xdr:rowOff>229718</xdr:rowOff>
    </xdr:from>
    <xdr:to>
      <xdr:col>7</xdr:col>
      <xdr:colOff>977900</xdr:colOff>
      <xdr:row>269</xdr:row>
      <xdr:rowOff>7468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11D38048-AA4E-40A9-B963-F5A7B0B1DB8C}"/>
            </a:ext>
          </a:extLst>
        </xdr:cNvPr>
        <xdr:cNvSpPr txBox="1"/>
      </xdr:nvSpPr>
      <xdr:spPr>
        <a:xfrm>
          <a:off x="184150" y="20195932"/>
          <a:ext cx="4594679" cy="866322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264</xdr:row>
      <xdr:rowOff>426942</xdr:rowOff>
    </xdr:from>
    <xdr:to>
      <xdr:col>7</xdr:col>
      <xdr:colOff>1015999</xdr:colOff>
      <xdr:row>265</xdr:row>
      <xdr:rowOff>165471</xdr:rowOff>
    </xdr:to>
    <xdr:sp macro="" textlink="$J$25">
      <xdr:nvSpPr>
        <xdr:cNvPr id="54" name="TextBox 53">
          <a:extLst>
            <a:ext uri="{FF2B5EF4-FFF2-40B4-BE49-F238E27FC236}">
              <a16:creationId xmlns:a16="http://schemas.microsoft.com/office/drawing/2014/main" id="{18065704-3B22-4A12-B597-D61EFD33DA76}"/>
            </a:ext>
          </a:extLst>
        </xdr:cNvPr>
        <xdr:cNvSpPr txBox="1"/>
      </xdr:nvSpPr>
      <xdr:spPr>
        <a:xfrm>
          <a:off x="3815870" y="19964985"/>
          <a:ext cx="1001058" cy="1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184150</xdr:colOff>
      <xdr:row>347</xdr:row>
      <xdr:rowOff>39218</xdr:rowOff>
    </xdr:from>
    <xdr:to>
      <xdr:col>7</xdr:col>
      <xdr:colOff>977900</xdr:colOff>
      <xdr:row>350</xdr:row>
      <xdr:rowOff>134468</xdr:rowOff>
    </xdr:to>
    <xdr:sp macro="" textlink="">
      <xdr:nvSpPr>
        <xdr:cNvPr id="58690" name="TextBox 58689">
          <a:extLst>
            <a:ext uri="{FF2B5EF4-FFF2-40B4-BE49-F238E27FC236}">
              <a16:creationId xmlns:a16="http://schemas.microsoft.com/office/drawing/2014/main" id="{0EA6DAC7-DF76-403D-9028-506D240A85A6}"/>
            </a:ext>
          </a:extLst>
        </xdr:cNvPr>
        <xdr:cNvSpPr txBox="1"/>
      </xdr:nvSpPr>
      <xdr:spPr>
        <a:xfrm>
          <a:off x="184150" y="91644318"/>
          <a:ext cx="4591050" cy="89535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oneCellAnchor>
    <xdr:from>
      <xdr:col>6</xdr:col>
      <xdr:colOff>482599</xdr:colOff>
      <xdr:row>263</xdr:row>
      <xdr:rowOff>169334</xdr:rowOff>
    </xdr:from>
    <xdr:ext cx="1388461" cy="595690"/>
    <xdr:pic>
      <xdr:nvPicPr>
        <xdr:cNvPr id="58694" name="Picture 58693">
          <a:extLst>
            <a:ext uri="{FF2B5EF4-FFF2-40B4-BE49-F238E27FC236}">
              <a16:creationId xmlns:a16="http://schemas.microsoft.com/office/drawing/2014/main" id="{83E41D01-9A1F-4489-83F2-B4F62D7BC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5242" y="19455191"/>
          <a:ext cx="1388461" cy="595690"/>
        </a:xfrm>
        <a:prstGeom prst="rect">
          <a:avLst/>
        </a:prstGeom>
      </xdr:spPr>
    </xdr:pic>
    <xdr:clientData/>
  </xdr:oneCellAnchor>
  <xdr:twoCellAnchor>
    <xdr:from>
      <xdr:col>0</xdr:col>
      <xdr:colOff>184150</xdr:colOff>
      <xdr:row>265</xdr:row>
      <xdr:rowOff>229718</xdr:rowOff>
    </xdr:from>
    <xdr:to>
      <xdr:col>7</xdr:col>
      <xdr:colOff>977900</xdr:colOff>
      <xdr:row>269</xdr:row>
      <xdr:rowOff>7468</xdr:rowOff>
    </xdr:to>
    <xdr:sp macro="" textlink="">
      <xdr:nvSpPr>
        <xdr:cNvPr id="58713" name="TextBox 58712">
          <a:extLst>
            <a:ext uri="{FF2B5EF4-FFF2-40B4-BE49-F238E27FC236}">
              <a16:creationId xmlns:a16="http://schemas.microsoft.com/office/drawing/2014/main" id="{1900F13D-2B3C-4639-A000-62BE3A561BAE}"/>
            </a:ext>
          </a:extLst>
        </xdr:cNvPr>
        <xdr:cNvSpPr txBox="1"/>
      </xdr:nvSpPr>
      <xdr:spPr>
        <a:xfrm>
          <a:off x="184150" y="20195932"/>
          <a:ext cx="4594679" cy="866322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7</xdr:col>
      <xdr:colOff>14941</xdr:colOff>
      <xdr:row>264</xdr:row>
      <xdr:rowOff>426942</xdr:rowOff>
    </xdr:from>
    <xdr:to>
      <xdr:col>7</xdr:col>
      <xdr:colOff>1015999</xdr:colOff>
      <xdr:row>265</xdr:row>
      <xdr:rowOff>165471</xdr:rowOff>
    </xdr:to>
    <xdr:sp macro="" textlink="$J$25">
      <xdr:nvSpPr>
        <xdr:cNvPr id="58715" name="TextBox 58714">
          <a:extLst>
            <a:ext uri="{FF2B5EF4-FFF2-40B4-BE49-F238E27FC236}">
              <a16:creationId xmlns:a16="http://schemas.microsoft.com/office/drawing/2014/main" id="{860FD506-9724-4CFA-AAA2-319263293A6A}"/>
            </a:ext>
          </a:extLst>
        </xdr:cNvPr>
        <xdr:cNvSpPr txBox="1"/>
      </xdr:nvSpPr>
      <xdr:spPr>
        <a:xfrm>
          <a:off x="3815870" y="19964985"/>
          <a:ext cx="1001058" cy="1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BF2229-9088-447C-86EF-736E145C72AC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km-KH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oneCellAnchor>
    <xdr:from>
      <xdr:col>6</xdr:col>
      <xdr:colOff>482599</xdr:colOff>
      <xdr:row>263</xdr:row>
      <xdr:rowOff>169334</xdr:rowOff>
    </xdr:from>
    <xdr:ext cx="1388461" cy="595690"/>
    <xdr:pic>
      <xdr:nvPicPr>
        <xdr:cNvPr id="58726" name="Picture 58725">
          <a:extLst>
            <a:ext uri="{FF2B5EF4-FFF2-40B4-BE49-F238E27FC236}">
              <a16:creationId xmlns:a16="http://schemas.microsoft.com/office/drawing/2014/main" id="{6268F637-DF60-4DD5-9158-0785B651E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5242" y="19455191"/>
          <a:ext cx="1388461" cy="59569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9983</xdr:colOff>
          <xdr:row>1</xdr:row>
          <xdr:rowOff>907</xdr:rowOff>
        </xdr:from>
        <xdr:to>
          <xdr:col>13</xdr:col>
          <xdr:colOff>199573</xdr:colOff>
          <xdr:row>1</xdr:row>
          <xdr:rowOff>199572</xdr:rowOff>
        </xdr:to>
        <xdr:sp macro="" textlink="">
          <xdr:nvSpPr>
            <xdr:cNvPr id="58453" name="Check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F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12698</xdr:colOff>
          <xdr:row>2</xdr:row>
          <xdr:rowOff>0</xdr:rowOff>
        </xdr:from>
        <xdr:to>
          <xdr:col>13</xdr:col>
          <xdr:colOff>196848</xdr:colOff>
          <xdr:row>2</xdr:row>
          <xdr:rowOff>196850</xdr:rowOff>
        </xdr:to>
        <xdr:sp macro="" textlink="">
          <xdr:nvSpPr>
            <xdr:cNvPr id="58464" name="Check Box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9B5AF97E-CF5F-1AF2-AEB7-86CC7641D8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12698</xdr:colOff>
          <xdr:row>3</xdr:row>
          <xdr:rowOff>0</xdr:rowOff>
        </xdr:from>
        <xdr:ext cx="184150" cy="196850"/>
        <xdr:sp macro="" textlink="">
          <xdr:nvSpPr>
            <xdr:cNvPr id="58471" name="Check Box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143B1142-71D9-4383-A318-FB676BE4EB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12698</xdr:colOff>
          <xdr:row>4</xdr:row>
          <xdr:rowOff>0</xdr:rowOff>
        </xdr:from>
        <xdr:ext cx="184150" cy="196850"/>
        <xdr:sp macro="" textlink="">
          <xdr:nvSpPr>
            <xdr:cNvPr id="58472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B6304F8C-28D2-4F40-85C3-3A554E20E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12698</xdr:colOff>
          <xdr:row>5</xdr:row>
          <xdr:rowOff>0</xdr:rowOff>
        </xdr:from>
        <xdr:ext cx="184150" cy="196850"/>
        <xdr:sp macro="" textlink="">
          <xdr:nvSpPr>
            <xdr:cNvPr id="58473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8C6942D9-BD51-43CA-AFE4-BB946BCA7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21771</xdr:colOff>
          <xdr:row>11</xdr:row>
          <xdr:rowOff>27213</xdr:rowOff>
        </xdr:from>
        <xdr:to>
          <xdr:col>13</xdr:col>
          <xdr:colOff>205921</xdr:colOff>
          <xdr:row>11</xdr:row>
          <xdr:rowOff>224063</xdr:rowOff>
        </xdr:to>
        <xdr:sp macro="" textlink="">
          <xdr:nvSpPr>
            <xdr:cNvPr id="58508" name="Check Box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EDA01295-E469-4E6E-55F7-04332D156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</xdr:colOff>
          <xdr:row>12</xdr:row>
          <xdr:rowOff>18143</xdr:rowOff>
        </xdr:from>
        <xdr:to>
          <xdr:col>13</xdr:col>
          <xdr:colOff>196850</xdr:colOff>
          <xdr:row>12</xdr:row>
          <xdr:rowOff>214993</xdr:rowOff>
        </xdr:to>
        <xdr:sp macro="" textlink="">
          <xdr:nvSpPr>
            <xdr:cNvPr id="58509" name="Check Box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5B8294AD-5FA7-190F-2797-18638976D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12700</xdr:colOff>
          <xdr:row>13</xdr:row>
          <xdr:rowOff>18143</xdr:rowOff>
        </xdr:from>
        <xdr:ext cx="184150" cy="196850"/>
        <xdr:sp macro="" textlink="">
          <xdr:nvSpPr>
            <xdr:cNvPr id="58516" name="Check Box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890C7854-DF25-4691-A9E7-5160187A2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12700</xdr:colOff>
          <xdr:row>14</xdr:row>
          <xdr:rowOff>18143</xdr:rowOff>
        </xdr:from>
        <xdr:ext cx="184150" cy="196850"/>
        <xdr:sp macro="" textlink="">
          <xdr:nvSpPr>
            <xdr:cNvPr id="58517" name="Check Box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5007602D-0A42-43F1-8855-3A76CCE5F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12700</xdr:colOff>
          <xdr:row>15</xdr:row>
          <xdr:rowOff>18143</xdr:rowOff>
        </xdr:from>
        <xdr:ext cx="184150" cy="196850"/>
        <xdr:sp macro="" textlink="">
          <xdr:nvSpPr>
            <xdr:cNvPr id="58518" name="Check Box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5455CC43-0746-4DE9-B748-1A80B301F9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13</xdr:col>
          <xdr:colOff>12700</xdr:colOff>
          <xdr:row>16</xdr:row>
          <xdr:rowOff>18143</xdr:rowOff>
        </xdr:from>
        <xdr:ext cx="184150" cy="196850"/>
        <xdr:sp macro="" textlink="">
          <xdr:nvSpPr>
            <xdr:cNvPr id="58519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BF1009BD-218F-4718-AFC0-5B5CCA2B36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12701</xdr:colOff>
          <xdr:row>1</xdr:row>
          <xdr:rowOff>220435</xdr:rowOff>
        </xdr:from>
        <xdr:to>
          <xdr:col>21</xdr:col>
          <xdr:colOff>196851</xdr:colOff>
          <xdr:row>2</xdr:row>
          <xdr:rowOff>196849</xdr:rowOff>
        </xdr:to>
        <xdr:sp macro="" textlink="">
          <xdr:nvSpPr>
            <xdr:cNvPr id="58522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631E233F-FAF1-67B7-41C1-F0B40D118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3630</xdr:colOff>
          <xdr:row>1</xdr:row>
          <xdr:rowOff>9072</xdr:rowOff>
        </xdr:from>
        <xdr:to>
          <xdr:col>21</xdr:col>
          <xdr:colOff>187780</xdr:colOff>
          <xdr:row>1</xdr:row>
          <xdr:rowOff>205922</xdr:rowOff>
        </xdr:to>
        <xdr:sp macro="" textlink="">
          <xdr:nvSpPr>
            <xdr:cNvPr id="58523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AA6BF24C-E621-20DC-765E-24416048B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12700</xdr:colOff>
          <xdr:row>3</xdr:row>
          <xdr:rowOff>0</xdr:rowOff>
        </xdr:from>
        <xdr:to>
          <xdr:col>21</xdr:col>
          <xdr:colOff>196850</xdr:colOff>
          <xdr:row>3</xdr:row>
          <xdr:rowOff>196850</xdr:rowOff>
        </xdr:to>
        <xdr:sp macro="" textlink="">
          <xdr:nvSpPr>
            <xdr:cNvPr id="58524" name="Check Box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999CA00B-AC8E-41EA-14F5-6905E70756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4</xdr:row>
          <xdr:rowOff>0</xdr:rowOff>
        </xdr:from>
        <xdr:ext cx="184150" cy="196850"/>
        <xdr:sp macro="" textlink="">
          <xdr:nvSpPr>
            <xdr:cNvPr id="58525" name="Check Box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F219B2D1-1E5B-492D-91B7-8F90C3DC9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5</xdr:row>
          <xdr:rowOff>0</xdr:rowOff>
        </xdr:from>
        <xdr:ext cx="184150" cy="196850"/>
        <xdr:sp macro="" textlink="">
          <xdr:nvSpPr>
            <xdr:cNvPr id="58526" name="Check Box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B561E40E-351B-45E7-8621-EA766E4ED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12701</xdr:colOff>
          <xdr:row>12</xdr:row>
          <xdr:rowOff>2719</xdr:rowOff>
        </xdr:from>
        <xdr:ext cx="184150" cy="203200"/>
        <xdr:sp macro="" textlink="">
          <xdr:nvSpPr>
            <xdr:cNvPr id="58527" name="Check Box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CEFF663B-6B7C-439E-B299-DBC508625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3630</xdr:colOff>
          <xdr:row>11</xdr:row>
          <xdr:rowOff>9072</xdr:rowOff>
        </xdr:from>
        <xdr:ext cx="184150" cy="196850"/>
        <xdr:sp macro="" textlink="">
          <xdr:nvSpPr>
            <xdr:cNvPr id="58534" name="Check Box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5D67C07A-D849-4C48-BA42-8AB384F02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13</xdr:row>
          <xdr:rowOff>0</xdr:rowOff>
        </xdr:from>
        <xdr:ext cx="184150" cy="196850"/>
        <xdr:sp macro="" textlink="">
          <xdr:nvSpPr>
            <xdr:cNvPr id="58535" name="Check Box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1EC4370B-6A29-4F97-B6D5-615628E49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14</xdr:row>
          <xdr:rowOff>0</xdr:rowOff>
        </xdr:from>
        <xdr:ext cx="184150" cy="196850"/>
        <xdr:sp macro="" textlink="">
          <xdr:nvSpPr>
            <xdr:cNvPr id="58536" name="Check Box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AF6370BE-3F46-4842-8DAD-0B69D3F16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15</xdr:row>
          <xdr:rowOff>0</xdr:rowOff>
        </xdr:from>
        <xdr:ext cx="184150" cy="196850"/>
        <xdr:sp macro="" textlink="">
          <xdr:nvSpPr>
            <xdr:cNvPr id="58537" name="Check Box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FC72AEDF-8A34-4272-9A4C-E54814CCE9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21</xdr:col>
          <xdr:colOff>12700</xdr:colOff>
          <xdr:row>16</xdr:row>
          <xdr:rowOff>0</xdr:rowOff>
        </xdr:from>
        <xdr:ext cx="184150" cy="196850"/>
        <xdr:sp macro="" textlink="">
          <xdr:nvSpPr>
            <xdr:cNvPr id="58540" name="Check Box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A6C585A5-1394-432A-916A-80F401036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12701</xdr:colOff>
          <xdr:row>1</xdr:row>
          <xdr:rowOff>220435</xdr:rowOff>
        </xdr:from>
        <xdr:ext cx="184150" cy="203200"/>
        <xdr:sp macro="" textlink="">
          <xdr:nvSpPr>
            <xdr:cNvPr id="58541" name="Check Box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6BA7B3B5-BA64-4F78-BFFD-EDFDB0196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3630</xdr:colOff>
          <xdr:row>1</xdr:row>
          <xdr:rowOff>9072</xdr:rowOff>
        </xdr:from>
        <xdr:ext cx="184150" cy="196850"/>
        <xdr:sp macro="" textlink="">
          <xdr:nvSpPr>
            <xdr:cNvPr id="58542" name="Check Box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5736DDA-3D9E-4DBE-AA54-0F2C30012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3</xdr:row>
          <xdr:rowOff>0</xdr:rowOff>
        </xdr:from>
        <xdr:ext cx="184150" cy="196850"/>
        <xdr:sp macro="" textlink="">
          <xdr:nvSpPr>
            <xdr:cNvPr id="58543" name="Check Box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D69FB208-61A5-47EB-BE7E-C686871C0D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4</xdr:row>
          <xdr:rowOff>0</xdr:rowOff>
        </xdr:from>
        <xdr:ext cx="184150" cy="196850"/>
        <xdr:sp macro="" textlink="">
          <xdr:nvSpPr>
            <xdr:cNvPr id="58544" name="Check Box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E76216AE-A107-41CE-94A9-BFA0E933B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5</xdr:row>
          <xdr:rowOff>0</xdr:rowOff>
        </xdr:from>
        <xdr:ext cx="184150" cy="196850"/>
        <xdr:sp macro="" textlink="">
          <xdr:nvSpPr>
            <xdr:cNvPr id="58545" name="Check Box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E07B6B8B-34B5-44FA-936F-70F9E16A8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12701</xdr:colOff>
          <xdr:row>12</xdr:row>
          <xdr:rowOff>2719</xdr:rowOff>
        </xdr:from>
        <xdr:ext cx="184150" cy="203200"/>
        <xdr:sp macro="" textlink="">
          <xdr:nvSpPr>
            <xdr:cNvPr id="58552" name="Check Box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A5F085FF-0054-4451-B483-362D3FC02F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3630</xdr:colOff>
          <xdr:row>11</xdr:row>
          <xdr:rowOff>9072</xdr:rowOff>
        </xdr:from>
        <xdr:ext cx="184150" cy="196850"/>
        <xdr:sp macro="" textlink="">
          <xdr:nvSpPr>
            <xdr:cNvPr id="58553" name="Check Box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DF9723B-69F7-4EB5-BBEF-FDCB0EF27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13</xdr:row>
          <xdr:rowOff>0</xdr:rowOff>
        </xdr:from>
        <xdr:ext cx="184150" cy="196850"/>
        <xdr:sp macro="" textlink="">
          <xdr:nvSpPr>
            <xdr:cNvPr id="58554" name="Check Box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6518068E-BAF6-4739-9D14-43EBB0B7B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14</xdr:row>
          <xdr:rowOff>0</xdr:rowOff>
        </xdr:from>
        <xdr:ext cx="184150" cy="196850"/>
        <xdr:sp macro="" textlink="">
          <xdr:nvSpPr>
            <xdr:cNvPr id="58555" name="Check Box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BAA0D841-BD42-4A39-9A35-42A5556C53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15</xdr:row>
          <xdr:rowOff>0</xdr:rowOff>
        </xdr:from>
        <xdr:ext cx="184150" cy="196850"/>
        <xdr:sp macro="" textlink="">
          <xdr:nvSpPr>
            <xdr:cNvPr id="58556" name="Check Box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A4F21E21-6489-415A-9743-57B31B18E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29</xdr:col>
          <xdr:colOff>12700</xdr:colOff>
          <xdr:row>16</xdr:row>
          <xdr:rowOff>0</xdr:rowOff>
        </xdr:from>
        <xdr:ext cx="184150" cy="196850"/>
        <xdr:sp macro="" textlink="">
          <xdr:nvSpPr>
            <xdr:cNvPr id="58557" name="Check Box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94819641-B88C-4010-9F3B-25795F595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12701</xdr:colOff>
          <xdr:row>1</xdr:row>
          <xdr:rowOff>220435</xdr:rowOff>
        </xdr:from>
        <xdr:ext cx="184150" cy="203200"/>
        <xdr:sp macro="" textlink="">
          <xdr:nvSpPr>
            <xdr:cNvPr id="58558" name="Check Box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54518421-9D95-4A30-8129-2F9C8C4AD0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3630</xdr:colOff>
          <xdr:row>1</xdr:row>
          <xdr:rowOff>9072</xdr:rowOff>
        </xdr:from>
        <xdr:ext cx="184150" cy="196850"/>
        <xdr:sp macro="" textlink="">
          <xdr:nvSpPr>
            <xdr:cNvPr id="58559" name="Check Box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477D12CA-7AD9-4C3F-BA03-E8AD420797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12700</xdr:colOff>
          <xdr:row>3</xdr:row>
          <xdr:rowOff>0</xdr:rowOff>
        </xdr:from>
        <xdr:ext cx="184150" cy="196850"/>
        <xdr:sp macro="" textlink="">
          <xdr:nvSpPr>
            <xdr:cNvPr id="58624" name="Check Box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65BB9DE2-0CDD-44AC-AC4E-7E2DC652B8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12700</xdr:colOff>
          <xdr:row>4</xdr:row>
          <xdr:rowOff>0</xdr:rowOff>
        </xdr:from>
        <xdr:ext cx="184150" cy="196850"/>
        <xdr:sp macro="" textlink="">
          <xdr:nvSpPr>
            <xdr:cNvPr id="58625" name="Check Box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7B9BCA18-541A-47B2-B98D-1D04C9DD9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12700</xdr:colOff>
          <xdr:row>5</xdr:row>
          <xdr:rowOff>0</xdr:rowOff>
        </xdr:from>
        <xdr:ext cx="184150" cy="196850"/>
        <xdr:sp macro="" textlink="">
          <xdr:nvSpPr>
            <xdr:cNvPr id="58626" name="Check Box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2A6A7B89-A559-4C1B-8734-1774ECE788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37</xdr:col>
          <xdr:colOff>3630</xdr:colOff>
          <xdr:row>11</xdr:row>
          <xdr:rowOff>9072</xdr:rowOff>
        </xdr:from>
        <xdr:ext cx="184150" cy="196850"/>
        <xdr:sp macro="" textlink="">
          <xdr:nvSpPr>
            <xdr:cNvPr id="58628" name="Check Box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92A7DCE2-333D-4B56-BF9D-0D68873FB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xdr:twoCellAnchor>
    <xdr:from>
      <xdr:col>0</xdr:col>
      <xdr:colOff>139700</xdr:colOff>
      <xdr:row>428</xdr:row>
      <xdr:rowOff>51917</xdr:rowOff>
    </xdr:from>
    <xdr:to>
      <xdr:col>7</xdr:col>
      <xdr:colOff>933450</xdr:colOff>
      <xdr:row>431</xdr:row>
      <xdr:rowOff>130234</xdr:rowOff>
    </xdr:to>
    <xdr:sp macro="" textlink="">
      <xdr:nvSpPr>
        <xdr:cNvPr id="58633" name="TextBox 58632">
          <a:extLst>
            <a:ext uri="{FF2B5EF4-FFF2-40B4-BE49-F238E27FC236}">
              <a16:creationId xmlns:a16="http://schemas.microsoft.com/office/drawing/2014/main" id="{279E774C-C820-4D72-B10C-93B4B026FC91}"/>
            </a:ext>
          </a:extLst>
        </xdr:cNvPr>
        <xdr:cNvSpPr txBox="1"/>
      </xdr:nvSpPr>
      <xdr:spPr>
        <a:xfrm>
          <a:off x="139700" y="62385105"/>
          <a:ext cx="4572000" cy="880004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481</xdr:row>
      <xdr:rowOff>210667</xdr:rowOff>
    </xdr:from>
    <xdr:to>
      <xdr:col>7</xdr:col>
      <xdr:colOff>933450</xdr:colOff>
      <xdr:row>484</xdr:row>
      <xdr:rowOff>190500</xdr:rowOff>
    </xdr:to>
    <xdr:sp macro="" textlink="">
      <xdr:nvSpPr>
        <xdr:cNvPr id="58637" name="TextBox 58636">
          <a:extLst>
            <a:ext uri="{FF2B5EF4-FFF2-40B4-BE49-F238E27FC236}">
              <a16:creationId xmlns:a16="http://schemas.microsoft.com/office/drawing/2014/main" id="{B65DA261-C829-4F5B-9EA8-9A4FA2522B24}"/>
            </a:ext>
          </a:extLst>
        </xdr:cNvPr>
        <xdr:cNvSpPr txBox="1"/>
      </xdr:nvSpPr>
      <xdr:spPr>
        <a:xfrm>
          <a:off x="139700" y="125488230"/>
          <a:ext cx="4572000" cy="837083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0</xdr:colOff>
      <xdr:row>532</xdr:row>
      <xdr:rowOff>224117</xdr:rowOff>
    </xdr:from>
    <xdr:to>
      <xdr:col>7</xdr:col>
      <xdr:colOff>1112371</xdr:colOff>
      <xdr:row>534</xdr:row>
      <xdr:rowOff>201706</xdr:rowOff>
    </xdr:to>
    <xdr:sp macro="" textlink="">
      <xdr:nvSpPr>
        <xdr:cNvPr id="58646" name="TextBox 58645">
          <a:extLst>
            <a:ext uri="{FF2B5EF4-FFF2-40B4-BE49-F238E27FC236}">
              <a16:creationId xmlns:a16="http://schemas.microsoft.com/office/drawing/2014/main" id="{FE9FB565-86B1-4CCE-B231-C696B55AB277}"/>
            </a:ext>
          </a:extLst>
        </xdr:cNvPr>
        <xdr:cNvSpPr txBox="1"/>
      </xdr:nvSpPr>
      <xdr:spPr>
        <a:xfrm>
          <a:off x="0" y="89568617"/>
          <a:ext cx="4890621" cy="525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twoCellAnchor>
    <xdr:from>
      <xdr:col>0</xdr:col>
      <xdr:colOff>139700</xdr:colOff>
      <xdr:row>563</xdr:row>
      <xdr:rowOff>9072</xdr:rowOff>
    </xdr:from>
    <xdr:to>
      <xdr:col>7</xdr:col>
      <xdr:colOff>933450</xdr:colOff>
      <xdr:row>566</xdr:row>
      <xdr:rowOff>15935</xdr:rowOff>
    </xdr:to>
    <xdr:sp macro="" textlink="">
      <xdr:nvSpPr>
        <xdr:cNvPr id="58656" name="TextBox 58655">
          <a:extLst>
            <a:ext uri="{FF2B5EF4-FFF2-40B4-BE49-F238E27FC236}">
              <a16:creationId xmlns:a16="http://schemas.microsoft.com/office/drawing/2014/main" id="{D8EDE479-25A1-430A-8703-ED81F00A6C80}"/>
            </a:ext>
          </a:extLst>
        </xdr:cNvPr>
        <xdr:cNvSpPr txBox="1"/>
      </xdr:nvSpPr>
      <xdr:spPr>
        <a:xfrm>
          <a:off x="139700" y="97576822"/>
          <a:ext cx="4572000" cy="808551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616</xdr:row>
      <xdr:rowOff>242417</xdr:rowOff>
    </xdr:from>
    <xdr:to>
      <xdr:col>7</xdr:col>
      <xdr:colOff>933450</xdr:colOff>
      <xdr:row>620</xdr:row>
      <xdr:rowOff>15934</xdr:rowOff>
    </xdr:to>
    <xdr:sp macro="" textlink="">
      <xdr:nvSpPr>
        <xdr:cNvPr id="58752" name="TextBox 58751">
          <a:extLst>
            <a:ext uri="{FF2B5EF4-FFF2-40B4-BE49-F238E27FC236}">
              <a16:creationId xmlns:a16="http://schemas.microsoft.com/office/drawing/2014/main" id="{59D028B8-C7D6-4A38-9124-8896A4C9B863}"/>
            </a:ext>
          </a:extLst>
        </xdr:cNvPr>
        <xdr:cNvSpPr txBox="1"/>
      </xdr:nvSpPr>
      <xdr:spPr>
        <a:xfrm>
          <a:off x="139700" y="162357917"/>
          <a:ext cx="45910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184150</xdr:colOff>
      <xdr:row>697</xdr:row>
      <xdr:rowOff>229718</xdr:rowOff>
    </xdr:from>
    <xdr:to>
      <xdr:col>7</xdr:col>
      <xdr:colOff>977900</xdr:colOff>
      <xdr:row>701</xdr:row>
      <xdr:rowOff>7468</xdr:rowOff>
    </xdr:to>
    <xdr:sp macro="" textlink="">
      <xdr:nvSpPr>
        <xdr:cNvPr id="58761" name="TextBox 58760">
          <a:extLst>
            <a:ext uri="{FF2B5EF4-FFF2-40B4-BE49-F238E27FC236}">
              <a16:creationId xmlns:a16="http://schemas.microsoft.com/office/drawing/2014/main" id="{A16A6E96-D293-4811-B11C-81DE2348A5A1}"/>
            </a:ext>
          </a:extLst>
        </xdr:cNvPr>
        <xdr:cNvSpPr txBox="1"/>
      </xdr:nvSpPr>
      <xdr:spPr>
        <a:xfrm>
          <a:off x="184150" y="83549656"/>
          <a:ext cx="4572000" cy="87312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752</xdr:row>
      <xdr:rowOff>9072</xdr:rowOff>
    </xdr:from>
    <xdr:to>
      <xdr:col>7</xdr:col>
      <xdr:colOff>933450</xdr:colOff>
      <xdr:row>755</xdr:row>
      <xdr:rowOff>15935</xdr:rowOff>
    </xdr:to>
    <xdr:sp macro="" textlink="">
      <xdr:nvSpPr>
        <xdr:cNvPr id="58775" name="TextBox 58774">
          <a:extLst>
            <a:ext uri="{FF2B5EF4-FFF2-40B4-BE49-F238E27FC236}">
              <a16:creationId xmlns:a16="http://schemas.microsoft.com/office/drawing/2014/main" id="{EC9E9356-FA6B-4808-995E-D6F9736F561F}"/>
            </a:ext>
          </a:extLst>
        </xdr:cNvPr>
        <xdr:cNvSpPr txBox="1"/>
      </xdr:nvSpPr>
      <xdr:spPr>
        <a:xfrm>
          <a:off x="139700" y="97576822"/>
          <a:ext cx="4572000" cy="808551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670</xdr:row>
      <xdr:rowOff>290035</xdr:rowOff>
    </xdr:from>
    <xdr:to>
      <xdr:col>7</xdr:col>
      <xdr:colOff>933450</xdr:colOff>
      <xdr:row>674</xdr:row>
      <xdr:rowOff>3227</xdr:rowOff>
    </xdr:to>
    <xdr:sp macro="" textlink="">
      <xdr:nvSpPr>
        <xdr:cNvPr id="58780" name="TextBox 58779">
          <a:extLst>
            <a:ext uri="{FF2B5EF4-FFF2-40B4-BE49-F238E27FC236}">
              <a16:creationId xmlns:a16="http://schemas.microsoft.com/office/drawing/2014/main" id="{A4C18530-FA41-4803-A96A-919D597CA183}"/>
            </a:ext>
          </a:extLst>
        </xdr:cNvPr>
        <xdr:cNvSpPr txBox="1"/>
      </xdr:nvSpPr>
      <xdr:spPr>
        <a:xfrm>
          <a:off x="139700" y="174478473"/>
          <a:ext cx="4572000" cy="880004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184150</xdr:colOff>
      <xdr:row>697</xdr:row>
      <xdr:rowOff>229718</xdr:rowOff>
    </xdr:from>
    <xdr:to>
      <xdr:col>7</xdr:col>
      <xdr:colOff>977900</xdr:colOff>
      <xdr:row>701</xdr:row>
      <xdr:rowOff>7468</xdr:rowOff>
    </xdr:to>
    <xdr:sp macro="" textlink="">
      <xdr:nvSpPr>
        <xdr:cNvPr id="58784" name="TextBox 58783">
          <a:extLst>
            <a:ext uri="{FF2B5EF4-FFF2-40B4-BE49-F238E27FC236}">
              <a16:creationId xmlns:a16="http://schemas.microsoft.com/office/drawing/2014/main" id="{CB0E06E3-3E1E-421D-9CA1-A457381CFADA}"/>
            </a:ext>
          </a:extLst>
        </xdr:cNvPr>
        <xdr:cNvSpPr txBox="1"/>
      </xdr:nvSpPr>
      <xdr:spPr>
        <a:xfrm>
          <a:off x="184150" y="83549656"/>
          <a:ext cx="4572000" cy="87312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184150</xdr:colOff>
      <xdr:row>697</xdr:row>
      <xdr:rowOff>229718</xdr:rowOff>
    </xdr:from>
    <xdr:to>
      <xdr:col>7</xdr:col>
      <xdr:colOff>977900</xdr:colOff>
      <xdr:row>701</xdr:row>
      <xdr:rowOff>7468</xdr:rowOff>
    </xdr:to>
    <xdr:sp macro="" textlink="">
      <xdr:nvSpPr>
        <xdr:cNvPr id="58796" name="TextBox 58795">
          <a:extLst>
            <a:ext uri="{FF2B5EF4-FFF2-40B4-BE49-F238E27FC236}">
              <a16:creationId xmlns:a16="http://schemas.microsoft.com/office/drawing/2014/main" id="{CB11D22C-EE26-4736-96D8-6F39209DE2AD}"/>
            </a:ext>
          </a:extLst>
        </xdr:cNvPr>
        <xdr:cNvSpPr txBox="1"/>
      </xdr:nvSpPr>
      <xdr:spPr>
        <a:xfrm>
          <a:off x="184150" y="83549656"/>
          <a:ext cx="4572000" cy="87312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805</xdr:row>
      <xdr:rowOff>305917</xdr:rowOff>
    </xdr:from>
    <xdr:to>
      <xdr:col>7</xdr:col>
      <xdr:colOff>933450</xdr:colOff>
      <xdr:row>809</xdr:row>
      <xdr:rowOff>28634</xdr:rowOff>
    </xdr:to>
    <xdr:sp macro="" textlink="">
      <xdr:nvSpPr>
        <xdr:cNvPr id="58803" name="TextBox 58802">
          <a:extLst>
            <a:ext uri="{FF2B5EF4-FFF2-40B4-BE49-F238E27FC236}">
              <a16:creationId xmlns:a16="http://schemas.microsoft.com/office/drawing/2014/main" id="{FA4CFC93-D8ED-4438-B6BE-3467E058DC1B}"/>
            </a:ext>
          </a:extLst>
        </xdr:cNvPr>
        <xdr:cNvSpPr txBox="1"/>
      </xdr:nvSpPr>
      <xdr:spPr>
        <a:xfrm>
          <a:off x="139700" y="211964117"/>
          <a:ext cx="4591050" cy="878417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184150</xdr:colOff>
      <xdr:row>832</xdr:row>
      <xdr:rowOff>229718</xdr:rowOff>
    </xdr:from>
    <xdr:to>
      <xdr:col>7</xdr:col>
      <xdr:colOff>977900</xdr:colOff>
      <xdr:row>836</xdr:row>
      <xdr:rowOff>7468</xdr:rowOff>
    </xdr:to>
    <xdr:sp macro="" textlink="">
      <xdr:nvSpPr>
        <xdr:cNvPr id="58806" name="TextBox 58805">
          <a:extLst>
            <a:ext uri="{FF2B5EF4-FFF2-40B4-BE49-F238E27FC236}">
              <a16:creationId xmlns:a16="http://schemas.microsoft.com/office/drawing/2014/main" id="{51303CF5-D14C-436B-9C70-081C40AB0615}"/>
            </a:ext>
          </a:extLst>
        </xdr:cNvPr>
        <xdr:cNvSpPr txBox="1"/>
      </xdr:nvSpPr>
      <xdr:spPr>
        <a:xfrm>
          <a:off x="184150" y="69389156"/>
          <a:ext cx="4572000" cy="87312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139700</xdr:colOff>
      <xdr:row>860</xdr:row>
      <xdr:rowOff>47624</xdr:rowOff>
    </xdr:from>
    <xdr:to>
      <xdr:col>7</xdr:col>
      <xdr:colOff>933450</xdr:colOff>
      <xdr:row>863</xdr:row>
      <xdr:rowOff>31750</xdr:rowOff>
    </xdr:to>
    <xdr:sp macro="" textlink="">
      <xdr:nvSpPr>
        <xdr:cNvPr id="58807" name="TextBox 58806">
          <a:extLst>
            <a:ext uri="{FF2B5EF4-FFF2-40B4-BE49-F238E27FC236}">
              <a16:creationId xmlns:a16="http://schemas.microsoft.com/office/drawing/2014/main" id="{7AF7B33D-7842-4B3D-BBDE-B02779DFC0AC}"/>
            </a:ext>
          </a:extLst>
        </xdr:cNvPr>
        <xdr:cNvSpPr txBox="1"/>
      </xdr:nvSpPr>
      <xdr:spPr>
        <a:xfrm>
          <a:off x="139700" y="223202499"/>
          <a:ext cx="4572000" cy="825501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6</xdr:col>
      <xdr:colOff>776941</xdr:colOff>
      <xdr:row>859</xdr:row>
      <xdr:rowOff>222430</xdr:rowOff>
    </xdr:from>
    <xdr:to>
      <xdr:col>7</xdr:col>
      <xdr:colOff>1038412</xdr:colOff>
      <xdr:row>860</xdr:row>
      <xdr:rowOff>103195</xdr:rowOff>
    </xdr:to>
    <xdr:sp macro="" textlink="$J$25">
      <xdr:nvSpPr>
        <xdr:cNvPr id="58809" name="TextBox 58808">
          <a:extLst>
            <a:ext uri="{FF2B5EF4-FFF2-40B4-BE49-F238E27FC236}">
              <a16:creationId xmlns:a16="http://schemas.microsoft.com/office/drawing/2014/main" id="{149628A3-2BBC-4E28-B98B-9EDF456758A1}"/>
            </a:ext>
          </a:extLst>
        </xdr:cNvPr>
        <xdr:cNvSpPr txBox="1"/>
      </xdr:nvSpPr>
      <xdr:spPr>
        <a:xfrm>
          <a:off x="3753504" y="223028055"/>
          <a:ext cx="1063158" cy="325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37FC55B-3DB5-4F14-A99B-7FBA77440905}" type="TxLink">
            <a:rPr lang="km-KH" sz="1000" b="0" i="0" u="none" strike="noStrike">
              <a:solidFill>
                <a:srgbClr val="0804BC"/>
              </a:solidFill>
              <a:latin typeface="Calibri"/>
              <a:ea typeface="Calibri"/>
              <a:cs typeface="AKbalthom KhmerHand" panose="02000500000000000000" pitchFamily="2" charset="0"/>
            </a:rPr>
            <a:pPr algn="ctr"/>
            <a:t>សាត ក្រូត</a:t>
          </a:fld>
          <a:endParaRPr lang="en-US" sz="800" b="0">
            <a:solidFill>
              <a:srgbClr val="0804BC"/>
            </a:solidFill>
            <a:latin typeface="AKbalthom KhmerHand" panose="02000500000000000000" pitchFamily="2" charset="0"/>
            <a:cs typeface="AKbalthom KhmerHand" panose="02000500000000000000" pitchFamily="2" charset="0"/>
          </a:endParaRPr>
        </a:p>
      </xdr:txBody>
    </xdr:sp>
    <xdr:clientData/>
  </xdr:twoCellAnchor>
  <xdr:twoCellAnchor>
    <xdr:from>
      <xdr:col>0</xdr:col>
      <xdr:colOff>0</xdr:colOff>
      <xdr:row>856</xdr:row>
      <xdr:rowOff>224117</xdr:rowOff>
    </xdr:from>
    <xdr:to>
      <xdr:col>7</xdr:col>
      <xdr:colOff>1112371</xdr:colOff>
      <xdr:row>858</xdr:row>
      <xdr:rowOff>201706</xdr:rowOff>
    </xdr:to>
    <xdr:sp macro="" textlink="">
      <xdr:nvSpPr>
        <xdr:cNvPr id="58811" name="TextBox 58810">
          <a:extLst>
            <a:ext uri="{FF2B5EF4-FFF2-40B4-BE49-F238E27FC236}">
              <a16:creationId xmlns:a16="http://schemas.microsoft.com/office/drawing/2014/main" id="{98CA4DDA-2BF6-44A6-A792-BF8160BA9977}"/>
            </a:ext>
          </a:extLst>
        </xdr:cNvPr>
        <xdr:cNvSpPr txBox="1"/>
      </xdr:nvSpPr>
      <xdr:spPr>
        <a:xfrm>
          <a:off x="0" y="75408117"/>
          <a:ext cx="4890621" cy="5570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  <xdr:oneCellAnchor>
    <xdr:from>
      <xdr:col>6</xdr:col>
      <xdr:colOff>406400</xdr:colOff>
      <xdr:row>858</xdr:row>
      <xdr:rowOff>60630</xdr:rowOff>
    </xdr:from>
    <xdr:ext cx="1394508" cy="592666"/>
    <xdr:pic>
      <xdr:nvPicPr>
        <xdr:cNvPr id="58819" name="Picture 58818">
          <a:extLst>
            <a:ext uri="{FF2B5EF4-FFF2-40B4-BE49-F238E27FC236}">
              <a16:creationId xmlns:a16="http://schemas.microsoft.com/office/drawing/2014/main" id="{99BFCF2A-A7B3-4EEA-80F5-7C9E21DD8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963" y="222628130"/>
          <a:ext cx="1394508" cy="592666"/>
        </a:xfrm>
        <a:prstGeom prst="rect">
          <a:avLst/>
        </a:prstGeom>
      </xdr:spPr>
    </xdr:pic>
    <xdr:clientData/>
  </xdr:oneCellAnchor>
  <xdr:twoCellAnchor>
    <xdr:from>
      <xdr:col>0</xdr:col>
      <xdr:colOff>184150</xdr:colOff>
      <xdr:row>832</xdr:row>
      <xdr:rowOff>229718</xdr:rowOff>
    </xdr:from>
    <xdr:to>
      <xdr:col>7</xdr:col>
      <xdr:colOff>977900</xdr:colOff>
      <xdr:row>836</xdr:row>
      <xdr:rowOff>7468</xdr:rowOff>
    </xdr:to>
    <xdr:sp macro="" textlink="">
      <xdr:nvSpPr>
        <xdr:cNvPr id="58830" name="TextBox 58829">
          <a:extLst>
            <a:ext uri="{FF2B5EF4-FFF2-40B4-BE49-F238E27FC236}">
              <a16:creationId xmlns:a16="http://schemas.microsoft.com/office/drawing/2014/main" id="{647984BD-FFCB-4C77-A2C4-4DA7C496652E}"/>
            </a:ext>
          </a:extLst>
        </xdr:cNvPr>
        <xdr:cNvSpPr txBox="1"/>
      </xdr:nvSpPr>
      <xdr:spPr>
        <a:xfrm>
          <a:off x="184150" y="69389156"/>
          <a:ext cx="4572000" cy="873125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យោបល់ចំពោះទំនិញ៖......................................</a:t>
          </a:r>
          <a:r>
            <a:rPr lang="en-US" sz="900">
              <a:latin typeface="Khmer OS Muol" panose="02000500000000020004" pitchFamily="2" charset="0"/>
              <a:cs typeface="Khmer OS Muol" panose="02000500000000020004" pitchFamily="2" charset="0"/>
            </a:rPr>
            <a:t>.............</a:t>
          </a:r>
          <a:r>
            <a:rPr lang="en-GB" sz="900">
              <a:latin typeface="Khmer OS Muol" panose="02000500000000020004" pitchFamily="2" charset="0"/>
              <a:cs typeface="Khmer OS Muol" panose="02000500000000020004" pitchFamily="2" charset="0"/>
            </a:rPr>
            <a:t>.................................................................................................................................................................................................................................</a:t>
          </a:r>
        </a:p>
      </xdr:txBody>
    </xdr:sp>
    <xdr:clientData/>
  </xdr:twoCellAnchor>
  <xdr:twoCellAnchor>
    <xdr:from>
      <xdr:col>0</xdr:col>
      <xdr:colOff>0</xdr:colOff>
      <xdr:row>856</xdr:row>
      <xdr:rowOff>224117</xdr:rowOff>
    </xdr:from>
    <xdr:to>
      <xdr:col>7</xdr:col>
      <xdr:colOff>1112371</xdr:colOff>
      <xdr:row>859</xdr:row>
      <xdr:rowOff>47625</xdr:rowOff>
    </xdr:to>
    <xdr:sp macro="" textlink="">
      <xdr:nvSpPr>
        <xdr:cNvPr id="58834" name="TextBox 58833">
          <a:extLst>
            <a:ext uri="{FF2B5EF4-FFF2-40B4-BE49-F238E27FC236}">
              <a16:creationId xmlns:a16="http://schemas.microsoft.com/office/drawing/2014/main" id="{BA897DBD-377F-4967-BFCB-0A6AF6307653}"/>
            </a:ext>
          </a:extLst>
        </xdr:cNvPr>
        <xdr:cNvSpPr txBox="1"/>
      </xdr:nvSpPr>
      <xdr:spPr>
        <a:xfrm>
          <a:off x="0" y="222315367"/>
          <a:ext cx="4890621" cy="5378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 បានឃើញ និងឯកភាព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   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អ្នកទទួល </a:t>
          </a:r>
          <a:r>
            <a:rPr lang="km-KH" sz="900">
              <a:latin typeface="Khmer OS Muol Light" panose="02000500000000020004" pitchFamily="2" charset="0"/>
              <a:cs typeface="Khmer OS Muol Light" panose="02000500000000020004" pitchFamily="2" charset="0"/>
            </a:rPr>
            <a:t> </a:t>
          </a:r>
          <a:r>
            <a:rPr lang="en-US" sz="900">
              <a:latin typeface="Khmer OS Muol Light" panose="02000500000000020004" pitchFamily="2" charset="0"/>
              <a:cs typeface="Khmer OS Muol Light" panose="02000500000000020004" pitchFamily="2" charset="0"/>
            </a:rPr>
            <a:t>                    </a:t>
          </a:r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អ្នកប្រគល់</a:t>
          </a:r>
        </a:p>
        <a:p>
          <a:r>
            <a:rPr lang="km-KH" sz="900" b="0" i="0" u="none" strike="noStrike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ប្រធាន</a:t>
          </a:r>
          <a:r>
            <a:rPr lang="km-KH" sz="900" b="0" i="0" u="none" strike="noStrike" baseline="0">
              <a:solidFill>
                <a:schemeClr val="dk1"/>
              </a:solidFill>
              <a:effectLst/>
              <a:latin typeface="Khmer OS Muol Light" panose="02000500000000020004" pitchFamily="2" charset="0"/>
              <a:ea typeface="+mn-ea"/>
              <a:cs typeface="Khmer OS Muol Light" panose="02000500000000020004" pitchFamily="2" charset="0"/>
            </a:rPr>
            <a:t> គមស(នាយក/នាយិកាសាលា)   នាយឃ្លាំងឬហេរញ្ញឹក       អ្នកផ្គត់ផ្គង់ស្បៀង</a:t>
          </a:r>
          <a:endParaRPr lang="en-US" sz="900" b="0" i="0" u="none" strike="noStrike">
            <a:solidFill>
              <a:schemeClr val="dk1"/>
            </a:solidFill>
            <a:effectLst/>
            <a:latin typeface="Khmer OS Muol Light" panose="02000500000000020004" pitchFamily="2" charset="0"/>
            <a:ea typeface="+mn-ea"/>
            <a:cs typeface="Khmer OS Muol Light" panose="02000500000000020004" pitchFamily="2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419100</xdr:colOff>
          <xdr:row>28</xdr:row>
          <xdr:rowOff>152400</xdr:rowOff>
        </xdr:from>
        <xdr:to>
          <xdr:col>21</xdr:col>
          <xdr:colOff>50800</xdr:colOff>
          <xdr:row>28</xdr:row>
          <xdr:rowOff>539750</xdr:rowOff>
        </xdr:to>
        <xdr:sp macro="" textlink="">
          <xdr:nvSpPr>
            <xdr:cNvPr id="136193" name="Button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10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330200</xdr:colOff>
          <xdr:row>1</xdr:row>
          <xdr:rowOff>38100</xdr:rowOff>
        </xdr:from>
        <xdr:to>
          <xdr:col>21</xdr:col>
          <xdr:colOff>69850</xdr:colOff>
          <xdr:row>28</xdr:row>
          <xdr:rowOff>50800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10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ភ្នំស្រីស្នំ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10</xdr:row>
          <xdr:rowOff>0</xdr:rowOff>
        </xdr:to>
        <xdr:sp macro="" textlink="">
          <xdr:nvSpPr>
            <xdr:cNvPr id="117774" name="Check Box 14" hidden="1">
              <a:extLst>
                <a:ext uri="{63B3BB69-23CF-44E3-9099-C40C66FF867C}">
                  <a14:compatExt spid="_x0000_s117774"/>
                </a:ext>
                <a:ext uri="{FF2B5EF4-FFF2-40B4-BE49-F238E27FC236}">
                  <a16:creationId xmlns:a16="http://schemas.microsoft.com/office/drawing/2014/main" id="{00000000-0008-0000-1100-00000E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254000</xdr:rowOff>
        </xdr:to>
        <xdr:sp macro="" textlink="">
          <xdr:nvSpPr>
            <xdr:cNvPr id="117775" name="Check Box 15" hidden="1">
              <a:extLst>
                <a:ext uri="{63B3BB69-23CF-44E3-9099-C40C66FF867C}">
                  <a14:compatExt spid="_x0000_s117775"/>
                </a:ext>
                <a:ext uri="{FF2B5EF4-FFF2-40B4-BE49-F238E27FC236}">
                  <a16:creationId xmlns:a16="http://schemas.microsoft.com/office/drawing/2014/main" id="{00000000-0008-0000-1100-00000F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10</xdr:row>
          <xdr:rowOff>0</xdr:rowOff>
        </xdr:to>
        <xdr:sp macro="" textlink="">
          <xdr:nvSpPr>
            <xdr:cNvPr id="117776" name="Check Box 16" hidden="1">
              <a:extLst>
                <a:ext uri="{63B3BB69-23CF-44E3-9099-C40C66FF867C}">
                  <a14:compatExt spid="_x0000_s117776"/>
                </a:ext>
                <a:ext uri="{FF2B5EF4-FFF2-40B4-BE49-F238E27FC236}">
                  <a16:creationId xmlns:a16="http://schemas.microsoft.com/office/drawing/2014/main" id="{00000000-0008-0000-1100-000010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241300</xdr:rowOff>
        </xdr:to>
        <xdr:sp macro="" textlink="">
          <xdr:nvSpPr>
            <xdr:cNvPr id="117777" name="Check Box 17" hidden="1">
              <a:extLst>
                <a:ext uri="{63B3BB69-23CF-44E3-9099-C40C66FF867C}">
                  <a14:compatExt spid="_x0000_s117777"/>
                </a:ext>
                <a:ext uri="{FF2B5EF4-FFF2-40B4-BE49-F238E27FC236}">
                  <a16:creationId xmlns:a16="http://schemas.microsoft.com/office/drawing/2014/main" id="{00000000-0008-0000-1100-00001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234950</xdr:rowOff>
        </xdr:from>
        <xdr:to>
          <xdr:col>14</xdr:col>
          <xdr:colOff>425450</xdr:colOff>
          <xdr:row>7</xdr:row>
          <xdr:rowOff>0</xdr:rowOff>
        </xdr:to>
        <xdr:sp macro="" textlink="">
          <xdr:nvSpPr>
            <xdr:cNvPr id="117778" name="Button 18" hidden="1">
              <a:extLst>
                <a:ext uri="{63B3BB69-23CF-44E3-9099-C40C66FF867C}">
                  <a14:compatExt spid="_x0000_s117778"/>
                </a:ext>
                <a:ext uri="{FF2B5EF4-FFF2-40B4-BE49-F238E27FC236}">
                  <a16:creationId xmlns:a16="http://schemas.microsoft.com/office/drawing/2014/main" id="{00000000-0008-0000-1100-00001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241300</xdr:rowOff>
        </xdr:to>
        <xdr:sp macro="" textlink="">
          <xdr:nvSpPr>
            <xdr:cNvPr id="117779" name="Check Box 19" hidden="1">
              <a:extLst>
                <a:ext uri="{63B3BB69-23CF-44E3-9099-C40C66FF867C}">
                  <a14:compatExt spid="_x0000_s117779"/>
                </a:ext>
                <a:ext uri="{FF2B5EF4-FFF2-40B4-BE49-F238E27FC236}">
                  <a16:creationId xmlns:a16="http://schemas.microsoft.com/office/drawing/2014/main" id="{00000000-0008-0000-1100-00001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7</xdr:row>
          <xdr:rowOff>95250</xdr:rowOff>
        </xdr:from>
        <xdr:to>
          <xdr:col>14</xdr:col>
          <xdr:colOff>419100</xdr:colOff>
          <xdr:row>8</xdr:row>
          <xdr:rowOff>203200</xdr:rowOff>
        </xdr:to>
        <xdr:sp macro="" textlink="">
          <xdr:nvSpPr>
            <xdr:cNvPr id="117780" name="Button 20" hidden="1">
              <a:extLst>
                <a:ext uri="{63B3BB69-23CF-44E3-9099-C40C66FF867C}">
                  <a14:compatExt spid="_x0000_s117780"/>
                </a:ext>
                <a:ext uri="{FF2B5EF4-FFF2-40B4-BE49-F238E27FC236}">
                  <a16:creationId xmlns:a16="http://schemas.microsoft.com/office/drawing/2014/main" id="{00000000-0008-0000-1100-00001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165100</xdr:colOff>
          <xdr:row>9</xdr:row>
          <xdr:rowOff>31750</xdr:rowOff>
        </xdr:from>
        <xdr:to>
          <xdr:col>14</xdr:col>
          <xdr:colOff>425450</xdr:colOff>
          <xdr:row>9</xdr:row>
          <xdr:rowOff>336550</xdr:rowOff>
        </xdr:to>
        <xdr:sp macro="" textlink="">
          <xdr:nvSpPr>
            <xdr:cNvPr id="117782" name="Button 22" hidden="1">
              <a:extLst>
                <a:ext uri="{63B3BB69-23CF-44E3-9099-C40C66FF867C}">
                  <a14:compatExt spid="_x0000_s117782"/>
                </a:ext>
                <a:ext uri="{FF2B5EF4-FFF2-40B4-BE49-F238E27FC236}">
                  <a16:creationId xmlns:a16="http://schemas.microsoft.com/office/drawing/2014/main" id="{00000000-0008-0000-1100-00001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ភ្នំស្រីស្នំ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450850</xdr:colOff>
      <xdr:row>30</xdr:row>
      <xdr:rowOff>133350</xdr:rowOff>
    </xdr:from>
    <xdr:to>
      <xdr:col>4</xdr:col>
      <xdr:colOff>713815</xdr:colOff>
      <xdr:row>32</xdr:row>
      <xdr:rowOff>113606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7900" y="8877300"/>
          <a:ext cx="948765" cy="54540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1</xdr:row>
          <xdr:rowOff>196850</xdr:rowOff>
        </xdr:from>
        <xdr:to>
          <xdr:col>20</xdr:col>
          <xdr:colOff>425450</xdr:colOff>
          <xdr:row>28</xdr:row>
          <xdr:rowOff>292100</xdr:rowOff>
        </xdr:to>
        <xdr:sp macro="" textlink="">
          <xdr:nvSpPr>
            <xdr:cNvPr id="138261" name="Button 21" hidden="1">
              <a:extLst>
                <a:ext uri="{63B3BB69-23CF-44E3-9099-C40C66FF867C}">
                  <a14:compatExt spid="_x0000_s138261"/>
                </a:ext>
                <a:ext uri="{FF2B5EF4-FFF2-40B4-BE49-F238E27FC236}">
                  <a16:creationId xmlns:a16="http://schemas.microsoft.com/office/drawing/2014/main" id="{00000000-0008-0000-1200-00001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171450</xdr:colOff>
          <xdr:row>28</xdr:row>
          <xdr:rowOff>387350</xdr:rowOff>
        </xdr:from>
        <xdr:to>
          <xdr:col>20</xdr:col>
          <xdr:colOff>520700</xdr:colOff>
          <xdr:row>28</xdr:row>
          <xdr:rowOff>692150</xdr:rowOff>
        </xdr:to>
        <xdr:sp macro="" textlink="">
          <xdr:nvSpPr>
            <xdr:cNvPr id="138262" name="Button 22" hidden="1">
              <a:extLst>
                <a:ext uri="{63B3BB69-23CF-44E3-9099-C40C66FF867C}">
                  <a14:compatExt spid="_x0000_s138262"/>
                </a:ext>
                <a:ext uri="{FF2B5EF4-FFF2-40B4-BE49-F238E27FC236}">
                  <a16:creationId xmlns:a16="http://schemas.microsoft.com/office/drawing/2014/main" id="{00000000-0008-0000-1200-00001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ដង្កោរ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9</xdr:row>
          <xdr:rowOff>508000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  <a:ext uri="{FF2B5EF4-FFF2-40B4-BE49-F238E27FC236}">
                  <a16:creationId xmlns:a16="http://schemas.microsoft.com/office/drawing/2014/main" id="{00000000-0008-0000-1300-00000E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247650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  <a:ext uri="{FF2B5EF4-FFF2-40B4-BE49-F238E27FC236}">
                  <a16:creationId xmlns:a16="http://schemas.microsoft.com/office/drawing/2014/main" id="{00000000-0008-0000-1300-00000F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9</xdr:row>
          <xdr:rowOff>501650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  <a:ext uri="{FF2B5EF4-FFF2-40B4-BE49-F238E27FC236}">
                  <a16:creationId xmlns:a16="http://schemas.microsoft.com/office/drawing/2014/main" id="{00000000-0008-0000-1300-000010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247650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  <a:ext uri="{FF2B5EF4-FFF2-40B4-BE49-F238E27FC236}">
                  <a16:creationId xmlns:a16="http://schemas.microsoft.com/office/drawing/2014/main" id="{00000000-0008-0000-1300-00001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5</xdr:row>
          <xdr:rowOff>190500</xdr:rowOff>
        </xdr:from>
        <xdr:to>
          <xdr:col>14</xdr:col>
          <xdr:colOff>419100</xdr:colOff>
          <xdr:row>7</xdr:row>
          <xdr:rowOff>0</xdr:rowOff>
        </xdr:to>
        <xdr:sp macro="" textlink="">
          <xdr:nvSpPr>
            <xdr:cNvPr id="68626" name="Button 18" hidden="1">
              <a:extLst>
                <a:ext uri="{63B3BB69-23CF-44E3-9099-C40C66FF867C}">
                  <a14:compatExt spid="_x0000_s68626"/>
                </a:ext>
                <a:ext uri="{FF2B5EF4-FFF2-40B4-BE49-F238E27FC236}">
                  <a16:creationId xmlns:a16="http://schemas.microsoft.com/office/drawing/2014/main" id="{00000000-0008-0000-1300-00001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241300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  <a:ext uri="{FF2B5EF4-FFF2-40B4-BE49-F238E27FC236}">
                  <a16:creationId xmlns:a16="http://schemas.microsoft.com/office/drawing/2014/main" id="{00000000-0008-0000-1300-00001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7</xdr:row>
          <xdr:rowOff>95250</xdr:rowOff>
        </xdr:from>
        <xdr:to>
          <xdr:col>14</xdr:col>
          <xdr:colOff>419100</xdr:colOff>
          <xdr:row>8</xdr:row>
          <xdr:rowOff>203200</xdr:rowOff>
        </xdr:to>
        <xdr:sp macro="" textlink="">
          <xdr:nvSpPr>
            <xdr:cNvPr id="68628" name="Button 20" hidden="1">
              <a:extLst>
                <a:ext uri="{63B3BB69-23CF-44E3-9099-C40C66FF867C}">
                  <a14:compatExt spid="_x0000_s68628"/>
                </a:ext>
                <a:ext uri="{FF2B5EF4-FFF2-40B4-BE49-F238E27FC236}">
                  <a16:creationId xmlns:a16="http://schemas.microsoft.com/office/drawing/2014/main" id="{00000000-0008-0000-1300-00001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9</xdr:row>
          <xdr:rowOff>0</xdr:rowOff>
        </xdr:from>
        <xdr:to>
          <xdr:col>14</xdr:col>
          <xdr:colOff>431800</xdr:colOff>
          <xdr:row>9</xdr:row>
          <xdr:rowOff>304800</xdr:rowOff>
        </xdr:to>
        <xdr:sp macro="" textlink="">
          <xdr:nvSpPr>
            <xdr:cNvPr id="68631" name="Button 23" hidden="1">
              <a:extLst>
                <a:ext uri="{63B3BB69-23CF-44E3-9099-C40C66FF867C}">
                  <a14:compatExt spid="_x0000_s68631"/>
                </a:ext>
                <a:ext uri="{FF2B5EF4-FFF2-40B4-BE49-F238E27FC236}">
                  <a16:creationId xmlns:a16="http://schemas.microsoft.com/office/drawing/2014/main" id="{00000000-0008-0000-1300-00001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ដង្កោរ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438150</xdr:colOff>
      <xdr:row>30</xdr:row>
      <xdr:rowOff>127000</xdr:rowOff>
    </xdr:from>
    <xdr:to>
      <xdr:col>4</xdr:col>
      <xdr:colOff>701115</xdr:colOff>
      <xdr:row>32</xdr:row>
      <xdr:rowOff>107256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8870950"/>
          <a:ext cx="948765" cy="54540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1</xdr:row>
          <xdr:rowOff>196850</xdr:rowOff>
        </xdr:from>
        <xdr:to>
          <xdr:col>20</xdr:col>
          <xdr:colOff>425450</xdr:colOff>
          <xdr:row>28</xdr:row>
          <xdr:rowOff>292100</xdr:rowOff>
        </xdr:to>
        <xdr:sp macro="" textlink="">
          <xdr:nvSpPr>
            <xdr:cNvPr id="139285" name="Button 21" hidden="1">
              <a:extLst>
                <a:ext uri="{63B3BB69-23CF-44E3-9099-C40C66FF867C}">
                  <a14:compatExt spid="_x0000_s139285"/>
                </a:ext>
                <a:ext uri="{FF2B5EF4-FFF2-40B4-BE49-F238E27FC236}">
                  <a16:creationId xmlns:a16="http://schemas.microsoft.com/office/drawing/2014/main" id="{00000000-0008-0000-1400-00001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139700</xdr:colOff>
          <xdr:row>28</xdr:row>
          <xdr:rowOff>355600</xdr:rowOff>
        </xdr:from>
        <xdr:to>
          <xdr:col>20</xdr:col>
          <xdr:colOff>508000</xdr:colOff>
          <xdr:row>28</xdr:row>
          <xdr:rowOff>660400</xdr:rowOff>
        </xdr:to>
        <xdr:sp macro="" textlink="">
          <xdr:nvSpPr>
            <xdr:cNvPr id="139286" name="Button 22" hidden="1">
              <a:extLst>
                <a:ext uri="{63B3BB69-23CF-44E3-9099-C40C66FF867C}">
                  <a14:compatExt spid="_x0000_s139286"/>
                </a:ext>
                <a:ext uri="{FF2B5EF4-FFF2-40B4-BE49-F238E27FC236}">
                  <a16:creationId xmlns:a16="http://schemas.microsoft.com/office/drawing/2014/main" id="{00000000-0008-0000-1400-00001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សាលា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10</xdr:row>
          <xdr:rowOff>12700</xdr:rowOff>
        </xdr:to>
        <xdr:sp macro="" textlink="">
          <xdr:nvSpPr>
            <xdr:cNvPr id="119822" name="Check Box 14" hidden="1">
              <a:extLst>
                <a:ext uri="{63B3BB69-23CF-44E3-9099-C40C66FF867C}">
                  <a14:compatExt spid="_x0000_s119822"/>
                </a:ext>
                <a:ext uri="{FF2B5EF4-FFF2-40B4-BE49-F238E27FC236}">
                  <a16:creationId xmlns:a16="http://schemas.microsoft.com/office/drawing/2014/main" id="{00000000-0008-0000-1500-00000E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260350</xdr:rowOff>
        </xdr:to>
        <xdr:sp macro="" textlink="">
          <xdr:nvSpPr>
            <xdr:cNvPr id="119823" name="Check Box 15" hidden="1">
              <a:extLst>
                <a:ext uri="{63B3BB69-23CF-44E3-9099-C40C66FF867C}">
                  <a14:compatExt spid="_x0000_s119823"/>
                </a:ext>
                <a:ext uri="{FF2B5EF4-FFF2-40B4-BE49-F238E27FC236}">
                  <a16:creationId xmlns:a16="http://schemas.microsoft.com/office/drawing/2014/main" id="{00000000-0008-0000-1500-00000F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10</xdr:row>
          <xdr:rowOff>6350</xdr:rowOff>
        </xdr:to>
        <xdr:sp macro="" textlink="">
          <xdr:nvSpPr>
            <xdr:cNvPr id="119824" name="Check Box 16" hidden="1">
              <a:extLst>
                <a:ext uri="{63B3BB69-23CF-44E3-9099-C40C66FF867C}">
                  <a14:compatExt spid="_x0000_s119824"/>
                </a:ext>
                <a:ext uri="{FF2B5EF4-FFF2-40B4-BE49-F238E27FC236}">
                  <a16:creationId xmlns:a16="http://schemas.microsoft.com/office/drawing/2014/main" id="{00000000-0008-0000-1500-000010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260350</xdr:rowOff>
        </xdr:to>
        <xdr:sp macro="" textlink="">
          <xdr:nvSpPr>
            <xdr:cNvPr id="119825" name="Check Box 17" hidden="1">
              <a:extLst>
                <a:ext uri="{63B3BB69-23CF-44E3-9099-C40C66FF867C}">
                  <a14:compatExt spid="_x0000_s119825"/>
                </a:ext>
                <a:ext uri="{FF2B5EF4-FFF2-40B4-BE49-F238E27FC236}">
                  <a16:creationId xmlns:a16="http://schemas.microsoft.com/office/drawing/2014/main" id="{00000000-0008-0000-1500-000011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6</xdr:row>
          <xdr:rowOff>57150</xdr:rowOff>
        </xdr:from>
        <xdr:to>
          <xdr:col>14</xdr:col>
          <xdr:colOff>501650</xdr:colOff>
          <xdr:row>7</xdr:row>
          <xdr:rowOff>0</xdr:rowOff>
        </xdr:to>
        <xdr:sp macro="" textlink="">
          <xdr:nvSpPr>
            <xdr:cNvPr id="119826" name="Button 18" hidden="1">
              <a:extLst>
                <a:ext uri="{63B3BB69-23CF-44E3-9099-C40C66FF867C}">
                  <a14:compatExt spid="_x0000_s119826"/>
                </a:ext>
                <a:ext uri="{FF2B5EF4-FFF2-40B4-BE49-F238E27FC236}">
                  <a16:creationId xmlns:a16="http://schemas.microsoft.com/office/drawing/2014/main" id="{00000000-0008-0000-1500-000012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254000</xdr:rowOff>
        </xdr:to>
        <xdr:sp macro="" textlink="">
          <xdr:nvSpPr>
            <xdr:cNvPr id="119827" name="Check Box 19" hidden="1">
              <a:extLst>
                <a:ext uri="{63B3BB69-23CF-44E3-9099-C40C66FF867C}">
                  <a14:compatExt spid="_x0000_s119827"/>
                </a:ext>
                <a:ext uri="{FF2B5EF4-FFF2-40B4-BE49-F238E27FC236}">
                  <a16:creationId xmlns:a16="http://schemas.microsoft.com/office/drawing/2014/main" id="{00000000-0008-0000-1500-000013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7</xdr:row>
          <xdr:rowOff>95250</xdr:rowOff>
        </xdr:from>
        <xdr:to>
          <xdr:col>14</xdr:col>
          <xdr:colOff>419100</xdr:colOff>
          <xdr:row>8</xdr:row>
          <xdr:rowOff>203200</xdr:rowOff>
        </xdr:to>
        <xdr:sp macro="" textlink="">
          <xdr:nvSpPr>
            <xdr:cNvPr id="119828" name="Button 20" hidden="1">
              <a:extLst>
                <a:ext uri="{63B3BB69-23CF-44E3-9099-C40C66FF867C}">
                  <a14:compatExt spid="_x0000_s119828"/>
                </a:ext>
                <a:ext uri="{FF2B5EF4-FFF2-40B4-BE49-F238E27FC236}">
                  <a16:creationId xmlns:a16="http://schemas.microsoft.com/office/drawing/2014/main" id="{00000000-0008-0000-1500-00001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8</xdr:row>
          <xdr:rowOff>266700</xdr:rowOff>
        </xdr:from>
        <xdr:to>
          <xdr:col>14</xdr:col>
          <xdr:colOff>444500</xdr:colOff>
          <xdr:row>9</xdr:row>
          <xdr:rowOff>279400</xdr:rowOff>
        </xdr:to>
        <xdr:sp macro="" textlink="">
          <xdr:nvSpPr>
            <xdr:cNvPr id="119830" name="Button 22" hidden="1">
              <a:extLst>
                <a:ext uri="{63B3BB69-23CF-44E3-9099-C40C66FF867C}">
                  <a14:compatExt spid="_x0000_s119830"/>
                </a:ext>
                <a:ext uri="{FF2B5EF4-FFF2-40B4-BE49-F238E27FC236}">
                  <a16:creationId xmlns:a16="http://schemas.microsoft.com/office/drawing/2014/main" id="{00000000-0008-0000-1500-000016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សាលា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476251</xdr:colOff>
      <xdr:row>30</xdr:row>
      <xdr:rowOff>146050</xdr:rowOff>
    </xdr:from>
    <xdr:to>
      <xdr:col>4</xdr:col>
      <xdr:colOff>673101</xdr:colOff>
      <xdr:row>32</xdr:row>
      <xdr:rowOff>88299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3301" y="8890000"/>
          <a:ext cx="882650" cy="50739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1</xdr:row>
          <xdr:rowOff>196850</xdr:rowOff>
        </xdr:from>
        <xdr:to>
          <xdr:col>20</xdr:col>
          <xdr:colOff>425450</xdr:colOff>
          <xdr:row>28</xdr:row>
          <xdr:rowOff>292100</xdr:rowOff>
        </xdr:to>
        <xdr:sp macro="" textlink="">
          <xdr:nvSpPr>
            <xdr:cNvPr id="140309" name="Button 21" hidden="1">
              <a:extLst>
                <a:ext uri="{63B3BB69-23CF-44E3-9099-C40C66FF867C}">
                  <a14:compatExt spid="_x0000_s140309"/>
                </a:ext>
                <a:ext uri="{FF2B5EF4-FFF2-40B4-BE49-F238E27FC236}">
                  <a16:creationId xmlns:a16="http://schemas.microsoft.com/office/drawing/2014/main" id="{00000000-0008-0000-1600-00001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28</xdr:row>
          <xdr:rowOff>361950</xdr:rowOff>
        </xdr:from>
        <xdr:to>
          <xdr:col>20</xdr:col>
          <xdr:colOff>488950</xdr:colOff>
          <xdr:row>28</xdr:row>
          <xdr:rowOff>666750</xdr:rowOff>
        </xdr:to>
        <xdr:sp macro="" textlink="">
          <xdr:nvSpPr>
            <xdr:cNvPr id="140310" name="Button 22" hidden="1">
              <a:extLst>
                <a:ext uri="{63B3BB69-23CF-44E3-9099-C40C66FF867C}">
                  <a14:compatExt spid="_x0000_s140310"/>
                </a:ext>
                <a:ext uri="{FF2B5EF4-FFF2-40B4-BE49-F238E27FC236}">
                  <a16:creationId xmlns:a16="http://schemas.microsoft.com/office/drawing/2014/main" id="{00000000-0008-0000-1600-00001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ដូនសុខ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9</xdr:row>
          <xdr:rowOff>501650</xdr:rowOff>
        </xdr:to>
        <xdr:sp macro="" textlink="">
          <xdr:nvSpPr>
            <xdr:cNvPr id="120846" name="Check Box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17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247650</xdr:rowOff>
        </xdr:to>
        <xdr:sp macro="" textlink="">
          <xdr:nvSpPr>
            <xdr:cNvPr id="120847" name="Check Box 15" hidden="1">
              <a:extLst>
                <a:ext uri="{63B3BB69-23CF-44E3-9099-C40C66FF867C}">
                  <a14:compatExt spid="_x0000_s120847"/>
                </a:ext>
                <a:ext uri="{FF2B5EF4-FFF2-40B4-BE49-F238E27FC236}">
                  <a16:creationId xmlns:a16="http://schemas.microsoft.com/office/drawing/2014/main" id="{00000000-0008-0000-1700-00000F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9</xdr:row>
          <xdr:rowOff>495300</xdr:rowOff>
        </xdr:to>
        <xdr:sp macro="" textlink="">
          <xdr:nvSpPr>
            <xdr:cNvPr id="120848" name="Check Box 16" hidden="1">
              <a:extLst>
                <a:ext uri="{63B3BB69-23CF-44E3-9099-C40C66FF867C}">
                  <a14:compatExt spid="_x0000_s120848"/>
                </a:ext>
                <a:ext uri="{FF2B5EF4-FFF2-40B4-BE49-F238E27FC236}">
                  <a16:creationId xmlns:a16="http://schemas.microsoft.com/office/drawing/2014/main" id="{00000000-0008-0000-1700-000010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247650</xdr:rowOff>
        </xdr:to>
        <xdr:sp macro="" textlink="">
          <xdr:nvSpPr>
            <xdr:cNvPr id="120849" name="Check Box 17" hidden="1">
              <a:extLst>
                <a:ext uri="{63B3BB69-23CF-44E3-9099-C40C66FF867C}">
                  <a14:compatExt spid="_x0000_s120849"/>
                </a:ext>
                <a:ext uri="{FF2B5EF4-FFF2-40B4-BE49-F238E27FC236}">
                  <a16:creationId xmlns:a16="http://schemas.microsoft.com/office/drawing/2014/main" id="{00000000-0008-0000-1700-000011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6</xdr:row>
          <xdr:rowOff>57150</xdr:rowOff>
        </xdr:from>
        <xdr:to>
          <xdr:col>14</xdr:col>
          <xdr:colOff>501650</xdr:colOff>
          <xdr:row>7</xdr:row>
          <xdr:rowOff>0</xdr:rowOff>
        </xdr:to>
        <xdr:sp macro="" textlink="">
          <xdr:nvSpPr>
            <xdr:cNvPr id="120850" name="Button 18" hidden="1">
              <a:extLst>
                <a:ext uri="{63B3BB69-23CF-44E3-9099-C40C66FF867C}">
                  <a14:compatExt spid="_x0000_s120850"/>
                </a:ext>
                <a:ext uri="{FF2B5EF4-FFF2-40B4-BE49-F238E27FC236}">
                  <a16:creationId xmlns:a16="http://schemas.microsoft.com/office/drawing/2014/main" id="{00000000-0008-0000-1700-000012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241300</xdr:rowOff>
        </xdr:to>
        <xdr:sp macro="" textlink="">
          <xdr:nvSpPr>
            <xdr:cNvPr id="120851" name="Check Box 19" hidden="1">
              <a:extLst>
                <a:ext uri="{63B3BB69-23CF-44E3-9099-C40C66FF867C}">
                  <a14:compatExt spid="_x0000_s120851"/>
                </a:ext>
                <a:ext uri="{FF2B5EF4-FFF2-40B4-BE49-F238E27FC236}">
                  <a16:creationId xmlns:a16="http://schemas.microsoft.com/office/drawing/2014/main" id="{00000000-0008-0000-1700-000013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7</xdr:row>
          <xdr:rowOff>95250</xdr:rowOff>
        </xdr:from>
        <xdr:to>
          <xdr:col>14</xdr:col>
          <xdr:colOff>419100</xdr:colOff>
          <xdr:row>8</xdr:row>
          <xdr:rowOff>203200</xdr:rowOff>
        </xdr:to>
        <xdr:sp macro="" textlink="">
          <xdr:nvSpPr>
            <xdr:cNvPr id="120852" name="Button 20" hidden="1">
              <a:extLst>
                <a:ext uri="{63B3BB69-23CF-44E3-9099-C40C66FF867C}">
                  <a14:compatExt spid="_x0000_s120852"/>
                </a:ext>
                <a:ext uri="{FF2B5EF4-FFF2-40B4-BE49-F238E27FC236}">
                  <a16:creationId xmlns:a16="http://schemas.microsoft.com/office/drawing/2014/main" id="{00000000-0008-0000-1700-00001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9</xdr:row>
          <xdr:rowOff>31750</xdr:rowOff>
        </xdr:from>
        <xdr:to>
          <xdr:col>14</xdr:col>
          <xdr:colOff>419100</xdr:colOff>
          <xdr:row>9</xdr:row>
          <xdr:rowOff>336550</xdr:rowOff>
        </xdr:to>
        <xdr:sp macro="" textlink="">
          <xdr:nvSpPr>
            <xdr:cNvPr id="120855" name="Button 23" hidden="1">
              <a:extLst>
                <a:ext uri="{63B3BB69-23CF-44E3-9099-C40C66FF867C}">
                  <a14:compatExt spid="_x0000_s120855"/>
                </a:ext>
                <a:ext uri="{FF2B5EF4-FFF2-40B4-BE49-F238E27FC236}">
                  <a16:creationId xmlns:a16="http://schemas.microsoft.com/office/drawing/2014/main" id="{00000000-0008-0000-1700-000017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ដូនសុខ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482601</xdr:colOff>
      <xdr:row>30</xdr:row>
      <xdr:rowOff>146050</xdr:rowOff>
    </xdr:from>
    <xdr:to>
      <xdr:col>4</xdr:col>
      <xdr:colOff>685801</xdr:colOff>
      <xdr:row>32</xdr:row>
      <xdr:rowOff>91950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9651" y="8890000"/>
          <a:ext cx="889000" cy="51105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1</xdr:row>
          <xdr:rowOff>196850</xdr:rowOff>
        </xdr:from>
        <xdr:to>
          <xdr:col>20</xdr:col>
          <xdr:colOff>425450</xdr:colOff>
          <xdr:row>28</xdr:row>
          <xdr:rowOff>292100</xdr:rowOff>
        </xdr:to>
        <xdr:sp macro="" textlink="">
          <xdr:nvSpPr>
            <xdr:cNvPr id="141314" name="Button 2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18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146050</xdr:colOff>
          <xdr:row>28</xdr:row>
          <xdr:rowOff>425450</xdr:rowOff>
        </xdr:from>
        <xdr:to>
          <xdr:col>20</xdr:col>
          <xdr:colOff>508000</xdr:colOff>
          <xdr:row>29</xdr:row>
          <xdr:rowOff>31750</xdr:rowOff>
        </xdr:to>
        <xdr:sp macro="" textlink="">
          <xdr:nvSpPr>
            <xdr:cNvPr id="141315" name="Button 3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:a16="http://schemas.microsoft.com/office/drawing/2014/main" id="{00000000-0008-0000-18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រមៀត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10</xdr:row>
          <xdr:rowOff>0</xdr:rowOff>
        </xdr:to>
        <xdr:sp macro="" textlink="">
          <xdr:nvSpPr>
            <xdr:cNvPr id="121870" name="Check Box 14" hidden="1">
              <a:extLst>
                <a:ext uri="{63B3BB69-23CF-44E3-9099-C40C66FF867C}">
                  <a14:compatExt spid="_x0000_s121870"/>
                </a:ext>
                <a:ext uri="{FF2B5EF4-FFF2-40B4-BE49-F238E27FC236}">
                  <a16:creationId xmlns:a16="http://schemas.microsoft.com/office/drawing/2014/main" id="{00000000-0008-0000-1900-00000E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215900</xdr:rowOff>
        </xdr:to>
        <xdr:sp macro="" textlink="">
          <xdr:nvSpPr>
            <xdr:cNvPr id="121871" name="Check Box 15" hidden="1">
              <a:extLst>
                <a:ext uri="{63B3BB69-23CF-44E3-9099-C40C66FF867C}">
                  <a14:compatExt spid="_x0000_s121871"/>
                </a:ext>
                <a:ext uri="{FF2B5EF4-FFF2-40B4-BE49-F238E27FC236}">
                  <a16:creationId xmlns:a16="http://schemas.microsoft.com/office/drawing/2014/main" id="{00000000-0008-0000-1900-00000F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9</xdr:row>
          <xdr:rowOff>508000</xdr:rowOff>
        </xdr:to>
        <xdr:sp macro="" textlink="">
          <xdr:nvSpPr>
            <xdr:cNvPr id="121872" name="Check Box 16" hidden="1">
              <a:extLst>
                <a:ext uri="{63B3BB69-23CF-44E3-9099-C40C66FF867C}">
                  <a14:compatExt spid="_x0000_s121872"/>
                </a:ext>
                <a:ext uri="{FF2B5EF4-FFF2-40B4-BE49-F238E27FC236}">
                  <a16:creationId xmlns:a16="http://schemas.microsoft.com/office/drawing/2014/main" id="{00000000-0008-0000-1900-000010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215900</xdr:rowOff>
        </xdr:to>
        <xdr:sp macro="" textlink="">
          <xdr:nvSpPr>
            <xdr:cNvPr id="121873" name="Check Box 17" hidden="1">
              <a:extLst>
                <a:ext uri="{63B3BB69-23CF-44E3-9099-C40C66FF867C}">
                  <a14:compatExt spid="_x0000_s121873"/>
                </a:ext>
                <a:ext uri="{FF2B5EF4-FFF2-40B4-BE49-F238E27FC236}">
                  <a16:creationId xmlns:a16="http://schemas.microsoft.com/office/drawing/2014/main" id="{00000000-0008-0000-1900-000011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6</xdr:row>
          <xdr:rowOff>57150</xdr:rowOff>
        </xdr:from>
        <xdr:to>
          <xdr:col>14</xdr:col>
          <xdr:colOff>501650</xdr:colOff>
          <xdr:row>7</xdr:row>
          <xdr:rowOff>0</xdr:rowOff>
        </xdr:to>
        <xdr:sp macro="" textlink="">
          <xdr:nvSpPr>
            <xdr:cNvPr id="121874" name="Button 18" hidden="1">
              <a:extLst>
                <a:ext uri="{63B3BB69-23CF-44E3-9099-C40C66FF867C}">
                  <a14:compatExt spid="_x0000_s121874"/>
                </a:ext>
                <a:ext uri="{FF2B5EF4-FFF2-40B4-BE49-F238E27FC236}">
                  <a16:creationId xmlns:a16="http://schemas.microsoft.com/office/drawing/2014/main" id="{00000000-0008-0000-1900-000012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209550</xdr:rowOff>
        </xdr:to>
        <xdr:sp macro="" textlink="">
          <xdr:nvSpPr>
            <xdr:cNvPr id="121875" name="Check Box 19" hidden="1">
              <a:extLst>
                <a:ext uri="{63B3BB69-23CF-44E3-9099-C40C66FF867C}">
                  <a14:compatExt spid="_x0000_s121875"/>
                </a:ext>
                <a:ext uri="{FF2B5EF4-FFF2-40B4-BE49-F238E27FC236}">
                  <a16:creationId xmlns:a16="http://schemas.microsoft.com/office/drawing/2014/main" id="{00000000-0008-0000-1900-000013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7</xdr:row>
          <xdr:rowOff>95250</xdr:rowOff>
        </xdr:from>
        <xdr:to>
          <xdr:col>14</xdr:col>
          <xdr:colOff>412750</xdr:colOff>
          <xdr:row>8</xdr:row>
          <xdr:rowOff>203200</xdr:rowOff>
        </xdr:to>
        <xdr:sp macro="" textlink="">
          <xdr:nvSpPr>
            <xdr:cNvPr id="121876" name="Button 20" hidden="1">
              <a:extLst>
                <a:ext uri="{63B3BB69-23CF-44E3-9099-C40C66FF867C}">
                  <a14:compatExt spid="_x0000_s121876"/>
                </a:ext>
                <a:ext uri="{FF2B5EF4-FFF2-40B4-BE49-F238E27FC236}">
                  <a16:creationId xmlns:a16="http://schemas.microsoft.com/office/drawing/2014/main" id="{00000000-0008-0000-1900-000014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9</xdr:row>
          <xdr:rowOff>19050</xdr:rowOff>
        </xdr:from>
        <xdr:to>
          <xdr:col>14</xdr:col>
          <xdr:colOff>419100</xdr:colOff>
          <xdr:row>9</xdr:row>
          <xdr:rowOff>323850</xdr:rowOff>
        </xdr:to>
        <xdr:sp macro="" textlink="">
          <xdr:nvSpPr>
            <xdr:cNvPr id="121879" name="Button 23" hidden="1">
              <a:extLst>
                <a:ext uri="{63B3BB69-23CF-44E3-9099-C40C66FF867C}">
                  <a14:compatExt spid="_x0000_s121879"/>
                </a:ext>
                <a:ext uri="{FF2B5EF4-FFF2-40B4-BE49-F238E27FC236}">
                  <a16:creationId xmlns:a16="http://schemas.microsoft.com/office/drawing/2014/main" id="{00000000-0008-0000-1900-00001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រមៀត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469901</xdr:colOff>
      <xdr:row>30</xdr:row>
      <xdr:rowOff>190500</xdr:rowOff>
    </xdr:from>
    <xdr:to>
      <xdr:col>4</xdr:col>
      <xdr:colOff>571501</xdr:colOff>
      <xdr:row>32</xdr:row>
      <xdr:rowOff>77994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36951" y="8934450"/>
          <a:ext cx="787400" cy="452644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184150</xdr:colOff>
          <xdr:row>1</xdr:row>
          <xdr:rowOff>196850</xdr:rowOff>
        </xdr:from>
        <xdr:to>
          <xdr:col>20</xdr:col>
          <xdr:colOff>425450</xdr:colOff>
          <xdr:row>28</xdr:row>
          <xdr:rowOff>292100</xdr:rowOff>
        </xdr:to>
        <xdr:sp macro="" textlink="">
          <xdr:nvSpPr>
            <xdr:cNvPr id="142339" name="Button 3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id="{00000000-0008-0000-1A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158750</xdr:colOff>
          <xdr:row>28</xdr:row>
          <xdr:rowOff>431800</xdr:rowOff>
        </xdr:from>
        <xdr:to>
          <xdr:col>20</xdr:col>
          <xdr:colOff>495300</xdr:colOff>
          <xdr:row>29</xdr:row>
          <xdr:rowOff>38100</xdr:rowOff>
        </xdr:to>
        <xdr:sp macro="" textlink="">
          <xdr:nvSpPr>
            <xdr:cNvPr id="142340" name="Button 4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:a16="http://schemas.microsoft.com/office/drawing/2014/main" id="{00000000-0008-0000-1A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ចារ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971550</xdr:colOff>
          <xdr:row>9</xdr:row>
          <xdr:rowOff>298450</xdr:rowOff>
        </xdr:from>
        <xdr:to>
          <xdr:col>6</xdr:col>
          <xdr:colOff>374650</xdr:colOff>
          <xdr:row>10</xdr:row>
          <xdr:rowOff>0</xdr:rowOff>
        </xdr:to>
        <xdr:sp macro="" textlink="">
          <xdr:nvSpPr>
            <xdr:cNvPr id="122894" name="Check Box 14" hidden="1">
              <a:extLst>
                <a:ext uri="{63B3BB69-23CF-44E3-9099-C40C66FF867C}">
                  <a14:compatExt spid="_x0000_s122894"/>
                </a:ext>
                <a:ext uri="{FF2B5EF4-FFF2-40B4-BE49-F238E27FC236}">
                  <a16:creationId xmlns:a16="http://schemas.microsoft.com/office/drawing/2014/main" id="{00000000-0008-0000-1B00-00000E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បន្លែ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31750</xdr:rowOff>
        </xdr:from>
        <xdr:to>
          <xdr:col>5</xdr:col>
          <xdr:colOff>438150</xdr:colOff>
          <xdr:row>9</xdr:row>
          <xdr:rowOff>254000</xdr:rowOff>
        </xdr:to>
        <xdr:sp macro="" textlink="">
          <xdr:nvSpPr>
            <xdr:cNvPr id="122895" name="Check Box 15" hidden="1">
              <a:extLst>
                <a:ext uri="{63B3BB69-23CF-44E3-9099-C40C66FF867C}">
                  <a14:compatExt spid="_x0000_s122895"/>
                </a:ext>
                <a:ext uri="{FF2B5EF4-FFF2-40B4-BE49-F238E27FC236}">
                  <a16:creationId xmlns:a16="http://schemas.microsoft.com/office/drawing/2014/main" id="{00000000-0008-0000-1B00-00000F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អង្ករ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9</xdr:row>
          <xdr:rowOff>279400</xdr:rowOff>
        </xdr:from>
        <xdr:to>
          <xdr:col>5</xdr:col>
          <xdr:colOff>895350</xdr:colOff>
          <xdr:row>9</xdr:row>
          <xdr:rowOff>508000</xdr:rowOff>
        </xdr:to>
        <xdr:sp macro="" textlink="">
          <xdr:nvSpPr>
            <xdr:cNvPr id="122896" name="Check Box 16" hidden="1">
              <a:extLst>
                <a:ext uri="{63B3BB69-23CF-44E3-9099-C40C66FF867C}">
                  <a14:compatExt spid="_x0000_s122896"/>
                </a:ext>
                <a:ext uri="{FF2B5EF4-FFF2-40B4-BE49-F238E27FC236}">
                  <a16:creationId xmlns:a16="http://schemas.microsoft.com/office/drawing/2014/main" id="{00000000-0008-0000-1B00-000010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សាច់ ត្រី ស៊ុត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546100</xdr:colOff>
          <xdr:row>9</xdr:row>
          <xdr:rowOff>25400</xdr:rowOff>
        </xdr:from>
        <xdr:to>
          <xdr:col>6</xdr:col>
          <xdr:colOff>101600</xdr:colOff>
          <xdr:row>9</xdr:row>
          <xdr:rowOff>273050</xdr:rowOff>
        </xdr:to>
        <xdr:sp macro="" textlink="">
          <xdr:nvSpPr>
            <xdr:cNvPr id="122897" name="Check Box 17" hidden="1">
              <a:extLst>
                <a:ext uri="{63B3BB69-23CF-44E3-9099-C40C66FF867C}">
                  <a14:compatExt spid="_x0000_s122897"/>
                </a:ext>
                <a:ext uri="{FF2B5EF4-FFF2-40B4-BE49-F238E27FC236}">
                  <a16:creationId xmlns:a16="http://schemas.microsoft.com/office/drawing/2014/main" id="{00000000-0008-0000-1B00-00001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អំបិល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6</xdr:row>
          <xdr:rowOff>57150</xdr:rowOff>
        </xdr:from>
        <xdr:to>
          <xdr:col>14</xdr:col>
          <xdr:colOff>501650</xdr:colOff>
          <xdr:row>7</xdr:row>
          <xdr:rowOff>0</xdr:rowOff>
        </xdr:to>
        <xdr:sp macro="" textlink="">
          <xdr:nvSpPr>
            <xdr:cNvPr id="122898" name="Button 18" hidden="1">
              <a:extLst>
                <a:ext uri="{63B3BB69-23CF-44E3-9099-C40C66FF867C}">
                  <a14:compatExt spid="_x0000_s122898"/>
                </a:ext>
                <a:ext uri="{FF2B5EF4-FFF2-40B4-BE49-F238E27FC236}">
                  <a16:creationId xmlns:a16="http://schemas.microsoft.com/office/drawing/2014/main" id="{00000000-0008-0000-1B00-00001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9</xdr:row>
          <xdr:rowOff>25400</xdr:rowOff>
        </xdr:from>
        <xdr:to>
          <xdr:col>6</xdr:col>
          <xdr:colOff>641350</xdr:colOff>
          <xdr:row>9</xdr:row>
          <xdr:rowOff>273050</xdr:rowOff>
        </xdr:to>
        <xdr:sp macro="" textlink="">
          <xdr:nvSpPr>
            <xdr:cNvPr id="122899" name="Check Box 19" hidden="1">
              <a:extLst>
                <a:ext uri="{63B3BB69-23CF-44E3-9099-C40C66FF867C}">
                  <a14:compatExt spid="_x0000_s122899"/>
                </a:ext>
                <a:ext uri="{FF2B5EF4-FFF2-40B4-BE49-F238E27FC236}">
                  <a16:creationId xmlns:a16="http://schemas.microsoft.com/office/drawing/2014/main" id="{00000000-0008-0000-1B00-000013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ប្រេងឆា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7</xdr:row>
          <xdr:rowOff>63500</xdr:rowOff>
        </xdr:from>
        <xdr:to>
          <xdr:col>14</xdr:col>
          <xdr:colOff>412750</xdr:colOff>
          <xdr:row>8</xdr:row>
          <xdr:rowOff>171450</xdr:rowOff>
        </xdr:to>
        <xdr:sp macro="" textlink="">
          <xdr:nvSpPr>
            <xdr:cNvPr id="122900" name="Button 20" hidden="1">
              <a:extLst>
                <a:ext uri="{63B3BB69-23CF-44E3-9099-C40C66FF867C}">
                  <a14:compatExt spid="_x0000_s122900"/>
                </a:ext>
                <a:ext uri="{FF2B5EF4-FFF2-40B4-BE49-F238E27FC236}">
                  <a16:creationId xmlns:a16="http://schemas.microsoft.com/office/drawing/2014/main" id="{00000000-0008-0000-1B00-000014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165100</xdr:colOff>
          <xdr:row>9</xdr:row>
          <xdr:rowOff>31750</xdr:rowOff>
        </xdr:from>
        <xdr:to>
          <xdr:col>14</xdr:col>
          <xdr:colOff>412750</xdr:colOff>
          <xdr:row>9</xdr:row>
          <xdr:rowOff>336550</xdr:rowOff>
        </xdr:to>
        <xdr:sp macro="" textlink="">
          <xdr:nvSpPr>
            <xdr:cNvPr id="122903" name="Button 23" hidden="1">
              <a:extLst>
                <a:ext uri="{63B3BB69-23CF-44E3-9099-C40C66FF867C}">
                  <a14:compatExt spid="_x0000_s122903"/>
                </a:ext>
                <a:ext uri="{FF2B5EF4-FFF2-40B4-BE49-F238E27FC236}">
                  <a16:creationId xmlns:a16="http://schemas.microsoft.com/office/drawing/2014/main" id="{00000000-0008-0000-1B00-000017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91440" rIns="36576" bIns="9144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Khmer OS Battambang"/>
                  <a:cs typeface="Khmer OS Battambang"/>
                </a:rPr>
                <a:t>ចារ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425450</xdr:colOff>
      <xdr:row>30</xdr:row>
      <xdr:rowOff>120650</xdr:rowOff>
    </xdr:from>
    <xdr:to>
      <xdr:col>4</xdr:col>
      <xdr:colOff>688415</xdr:colOff>
      <xdr:row>32</xdr:row>
      <xdr:rowOff>100906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0" y="8864600"/>
          <a:ext cx="948765" cy="5454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otheavy.leng\Desktop\SFP%20scale%20up%20plan-%2007%20Sept%2012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HANG~1.WFP\LOCALS~1\Temp\notesE8DBF2\SFP%20scale%20up%20plan-%2020%20June%2012%20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xcelvbacode-my.sharepoint.com/personal/loang_huoy_excelvbacode_onmicrosoft_com/Documents/Desktop/Qvote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emporary\Para\Scaling%20up%20SFP%20Template%20-%20WAO%20-%202012-2013-Man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chool%20Profile\NEW%20SFP%20PAR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neral\2000-PROGRAMME\Activities\Education\Partnership\USDA%202012\USDA%20revised-%20April%202013\Budget%20-%20Funding%20Proposal%20USDA%20Cambodia%202013-2015%20UPDATED%2003%20April-%20excl%20THRs%20in%20KTM-%20revise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Administrator\Desktop\flash%20now\13%20and%2046a%20new%20table%20GPI%20and%20GPR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ing%20yu\Downloads\Telegram%20Desktop\3-&#6036;&#6020;&#6098;&#6016;&#6070;&#6035;&#6091;&#6026;&#6083;&#6033;&#6033;&#6077;&#6043;&#6033;&#6071;&#602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THANG~1.WFP\LOCALS~1\Temp\notesE8DBF2\list%20of%20school%20for%20SY%202012-201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Narin's%20Documents\Narin%202013\Education\CO\New%20formate%20by%20Educ%20list%20of%20school%20for%20SY%202012-2013%20-%20Copy.xls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OANG%20HUOY\AppData\Roaming\Microsoft\Templates\LiveContent\Khmerpro.xlam" TargetMode="External"/><Relationship Id="rId1" Type="http://schemas.openxmlformats.org/officeDocument/2006/relationships/externalLinkPath" Target="file:///C:\Users\LOANG%20HUOY\AppData\Roaming\Microsoft\Templates\LiveContent\Khmerpr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ale up plan cleaned "/>
      <sheetName val="Summary"/>
      <sheetName val="Sheet1"/>
      <sheetName val="Package master"/>
      <sheetName val="Collect_JanAug_SAO"/>
      <sheetName val="MASTER_SAOJanAug"/>
      <sheetName val="Remarks specific reseans"/>
      <sheetName val="GL drop down list (hide)"/>
      <sheetName val="Master GHA"/>
      <sheetName val="Master GHA.Y1"/>
      <sheetName val="New Output codes (hide)"/>
      <sheetName val="CODES"/>
    </sheetNames>
    <sheetDataSet>
      <sheetData sheetId="0" refreshError="1"/>
      <sheetData sheetId="1" refreshError="1"/>
      <sheetData sheetId="2" refreshError="1">
        <row r="6">
          <cell r="D6" t="str">
            <v>Existing</v>
          </cell>
        </row>
        <row r="7">
          <cell r="D7" t="str">
            <v>New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ale up plan cleaned "/>
      <sheetName val="Summary"/>
      <sheetName val="Sheet1"/>
      <sheetName val="CODES"/>
      <sheetName val="New Output codes (hide)"/>
      <sheetName val="GL drop down list (hide)"/>
    </sheetNames>
    <sheetDataSet>
      <sheetData sheetId="0">
        <row r="6">
          <cell r="D6" t="str">
            <v>Existing</v>
          </cell>
        </row>
      </sheetData>
      <sheetData sheetId="1">
        <row r="6">
          <cell r="D6" t="str">
            <v>Existing</v>
          </cell>
        </row>
      </sheetData>
      <sheetData sheetId="2">
        <row r="6">
          <cell r="D6" t="str">
            <v>Existing</v>
          </cell>
          <cell r="G6" t="str">
            <v>No</v>
          </cell>
          <cell r="I6" t="str">
            <v>CDP</v>
          </cell>
          <cell r="K6" t="str">
            <v>YES</v>
          </cell>
        </row>
        <row r="7">
          <cell r="D7" t="str">
            <v>New</v>
          </cell>
          <cell r="G7" t="str">
            <v>N/A</v>
          </cell>
          <cell r="I7" t="str">
            <v>CIP</v>
          </cell>
          <cell r="K7" t="str">
            <v>NO</v>
          </cell>
        </row>
        <row r="8">
          <cell r="G8" t="str">
            <v>Yes</v>
          </cell>
          <cell r="I8" t="str">
            <v>N/A</v>
          </cell>
        </row>
        <row r="9">
          <cell r="F9" t="str">
            <v>Study-Cash</v>
          </cell>
        </row>
        <row r="10">
          <cell r="F10" t="str">
            <v>SMP+THR</v>
          </cell>
        </row>
        <row r="11">
          <cell r="F11" t="str">
            <v>SMP+Cash</v>
          </cell>
        </row>
        <row r="12">
          <cell r="F12" t="str">
            <v>SMP+Study Cash</v>
          </cell>
        </row>
        <row r="13">
          <cell r="F13" t="str">
            <v>THR</v>
          </cell>
        </row>
        <row r="14">
          <cell r="F14" t="str">
            <v>N/A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me"/>
      <sheetName val="ក្លាំងហាយ &amp; ប្រិយ៏"/>
      <sheetName val="ជ្រោយនាងនួន"/>
      <sheetName val="ត្រាំសរសរ"/>
      <sheetName val="ស្លែងស្ពាន"/>
      <sheetName val="Sheet3"/>
    </sheetNames>
    <sheetDataSet>
      <sheetData sheetId="0">
        <row r="4">
          <cell r="W4">
            <v>1</v>
          </cell>
        </row>
        <row r="5">
          <cell r="S5">
            <v>1</v>
          </cell>
          <cell r="W5">
            <v>2</v>
          </cell>
        </row>
        <row r="6">
          <cell r="S6">
            <v>2</v>
          </cell>
        </row>
        <row r="7">
          <cell r="S7">
            <v>3</v>
          </cell>
        </row>
        <row r="8">
          <cell r="S8">
            <v>4</v>
          </cell>
        </row>
        <row r="9">
          <cell r="S9">
            <v>5</v>
          </cell>
        </row>
        <row r="17">
          <cell r="B17">
            <v>1</v>
          </cell>
        </row>
        <row r="18">
          <cell r="B18">
            <v>2</v>
          </cell>
        </row>
        <row r="19">
          <cell r="B19">
            <v>3</v>
          </cell>
        </row>
        <row r="20">
          <cell r="B20">
            <v>4</v>
          </cell>
        </row>
        <row r="21">
          <cell r="B21">
            <v>5</v>
          </cell>
        </row>
        <row r="22">
          <cell r="B22">
            <v>6</v>
          </cell>
        </row>
        <row r="23">
          <cell r="B23">
            <v>7</v>
          </cell>
        </row>
        <row r="24">
          <cell r="B24">
            <v>8</v>
          </cell>
        </row>
        <row r="25">
          <cell r="B25">
            <v>9</v>
          </cell>
        </row>
        <row r="26">
          <cell r="B26">
            <v>10</v>
          </cell>
        </row>
      </sheetData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4"/>
      <sheetName val="Sheet6"/>
      <sheetName val="Setup Code"/>
    </sheetNames>
    <sheetDataSet>
      <sheetData sheetId="0">
        <row r="2">
          <cell r="J2" t="str">
            <v>CDP+CIP</v>
          </cell>
        </row>
      </sheetData>
      <sheetData sheetId="1">
        <row r="2">
          <cell r="J2" t="str">
            <v>CDP+CIP</v>
          </cell>
        </row>
        <row r="4">
          <cell r="B4" t="str">
            <v>Siem Reap</v>
          </cell>
          <cell r="D4" t="str">
            <v xml:space="preserve">Existing </v>
          </cell>
        </row>
        <row r="5">
          <cell r="B5" t="str">
            <v>Banteay Meanchey</v>
          </cell>
          <cell r="D5" t="str">
            <v>New</v>
          </cell>
          <cell r="J5" t="str">
            <v>CDP</v>
          </cell>
        </row>
        <row r="6">
          <cell r="B6" t="str">
            <v>Battambang</v>
          </cell>
          <cell r="D6" t="str">
            <v>N/A</v>
          </cell>
          <cell r="J6" t="str">
            <v>CIP</v>
          </cell>
        </row>
        <row r="7">
          <cell r="B7" t="str">
            <v>Preah Vihear</v>
          </cell>
          <cell r="J7" t="str">
            <v>N/A</v>
          </cell>
        </row>
        <row r="8">
          <cell r="B8" t="str">
            <v>Otdar Meanchey</v>
          </cell>
        </row>
      </sheetData>
      <sheetData sheetId="2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ew school - CO list"/>
      <sheetName val="New school - not in CO list"/>
      <sheetName val="Existing + new activity"/>
      <sheetName val="Sheet3"/>
      <sheetName val="Sheet1"/>
      <sheetName val="1"/>
      <sheetName val="Sheet4"/>
    </sheetNames>
    <sheetDataSet>
      <sheetData sheetId="0">
        <row r="7">
          <cell r="D7" t="str">
            <v xml:space="preserve">Existing </v>
          </cell>
        </row>
      </sheetData>
      <sheetData sheetId="1">
        <row r="7">
          <cell r="D7" t="str">
            <v xml:space="preserve">Existing </v>
          </cell>
        </row>
      </sheetData>
      <sheetData sheetId="2">
        <row r="7">
          <cell r="D7" t="str">
            <v xml:space="preserve">Existing </v>
          </cell>
        </row>
      </sheetData>
      <sheetData sheetId="3">
        <row r="7">
          <cell r="D7" t="str">
            <v xml:space="preserve">Existing </v>
          </cell>
        </row>
        <row r="8">
          <cell r="D8" t="str">
            <v>New</v>
          </cell>
          <cell r="F8" t="str">
            <v>SMP</v>
          </cell>
          <cell r="H8" t="str">
            <v>No</v>
          </cell>
          <cell r="J8" t="str">
            <v>CDP</v>
          </cell>
        </row>
        <row r="9">
          <cell r="D9" t="str">
            <v>N/A</v>
          </cell>
          <cell r="F9" t="str">
            <v>THR</v>
          </cell>
          <cell r="H9" t="str">
            <v>Yes</v>
          </cell>
          <cell r="J9" t="str">
            <v>CIP</v>
          </cell>
        </row>
        <row r="10">
          <cell r="F10" t="str">
            <v>Study - THR</v>
          </cell>
          <cell r="H10" t="str">
            <v>N/A</v>
          </cell>
          <cell r="J10" t="str">
            <v>CDP+CIP</v>
          </cell>
        </row>
        <row r="11">
          <cell r="F11" t="str">
            <v>Study-Cash</v>
          </cell>
          <cell r="J11" t="str">
            <v>N/A</v>
          </cell>
        </row>
        <row r="12">
          <cell r="F12" t="str">
            <v>SMP+THR</v>
          </cell>
        </row>
        <row r="13">
          <cell r="F13" t="str">
            <v>SMP+Cash</v>
          </cell>
        </row>
        <row r="14">
          <cell r="F14" t="str">
            <v>SMP+Study Cash</v>
          </cell>
        </row>
        <row r="15">
          <cell r="F15" t="str">
            <v>N/A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  <sheetName val="USDA sum"/>
      <sheetName val="Summary"/>
      <sheetName val="Project 1"/>
      <sheetName val="Project 2"/>
      <sheetName val="Project 3"/>
      <sheetName val="Project 4"/>
      <sheetName val="Project 5"/>
      <sheetName val="ODOC CD"/>
      <sheetName val="M&amp;E budget revised"/>
      <sheetName val="M&amp;E Budget original"/>
      <sheetName val="USDA Food"/>
      <sheetName val="Pro-sum"/>
      <sheetName val="7-SRP SY 12-13"/>
      <sheetName val="7- KTM 12-13"/>
      <sheetName val="7- BTB SY 12-13"/>
      <sheetName val="Activities and CP mapping"/>
      <sheetName val="School mapping"/>
      <sheetName val="Activities mapping"/>
      <sheetName val="List of Partners"/>
      <sheetName val="Sheet1"/>
      <sheetName val="Sum by Activity"/>
      <sheetName val="Feuil1"/>
      <sheetName val="0110"/>
      <sheetName val="1120"/>
      <sheetName val="Coding Sheet"/>
      <sheetName val="BUDGET CODE"/>
    </sheetNames>
    <sheetDataSet>
      <sheetData sheetId="0">
        <row r="3">
          <cell r="B3" t="str">
            <v>Product</v>
          </cell>
          <cell r="F3" t="str">
            <v>Purchase origin and terms</v>
          </cell>
        </row>
        <row r="4">
          <cell r="B4" t="str">
            <v>Beans</v>
          </cell>
          <cell r="F4" t="str">
            <v>CFR - Aden</v>
          </cell>
        </row>
        <row r="5">
          <cell r="B5" t="str">
            <v>Blended Foods</v>
          </cell>
          <cell r="F5" t="str">
            <v>CFR - Aqaba</v>
          </cell>
        </row>
        <row r="6">
          <cell r="B6" t="str">
            <v>Canola / Rapeseed</v>
          </cell>
          <cell r="F6" t="str">
            <v>CFR - Ashdod</v>
          </cell>
        </row>
        <row r="7">
          <cell r="B7" t="str">
            <v>Chickpeas</v>
          </cell>
          <cell r="F7" t="str">
            <v>CFR - Bandar Abbas</v>
          </cell>
        </row>
        <row r="8">
          <cell r="B8" t="str">
            <v>CSB</v>
          </cell>
          <cell r="F8" t="str">
            <v>CFR - Banjul</v>
          </cell>
        </row>
        <row r="9">
          <cell r="B9" t="str">
            <v>CSB With Sugar</v>
          </cell>
          <cell r="F9" t="str">
            <v>CFR - Beira</v>
          </cell>
        </row>
        <row r="10">
          <cell r="B10" t="str">
            <v>CSB+</v>
          </cell>
          <cell r="F10" t="str">
            <v>CFR - Colombo, SriLanka</v>
          </cell>
        </row>
        <row r="11">
          <cell r="B11" t="str">
            <v>Dried Skimmed/Whole Milk</v>
          </cell>
          <cell r="F11" t="str">
            <v>CFR - Conakry</v>
          </cell>
        </row>
        <row r="12">
          <cell r="B12" t="str">
            <v>Famix</v>
          </cell>
          <cell r="F12" t="str">
            <v>CFR - Cotonou</v>
          </cell>
        </row>
        <row r="13">
          <cell r="B13" t="str">
            <v>Fortified Maize Meal</v>
          </cell>
          <cell r="F13" t="str">
            <v>CFR - Dar Es Salaam</v>
          </cell>
        </row>
        <row r="14">
          <cell r="B14" t="str">
            <v>Fortified Wheat Flour</v>
          </cell>
          <cell r="F14" t="str">
            <v>CFR - DILI</v>
          </cell>
        </row>
        <row r="15">
          <cell r="B15" t="str">
            <v>High Energy Biscuits</v>
          </cell>
          <cell r="F15" t="str">
            <v>CFR - Djibouti</v>
          </cell>
        </row>
        <row r="16">
          <cell r="B16" t="str">
            <v>Iodised Salt</v>
          </cell>
          <cell r="F16" t="str">
            <v>CFR - Douala</v>
          </cell>
        </row>
        <row r="17">
          <cell r="B17" t="str">
            <v>Lentils</v>
          </cell>
          <cell r="F17" t="str">
            <v>CFR - Durban</v>
          </cell>
        </row>
        <row r="18">
          <cell r="B18" t="str">
            <v>Maize</v>
          </cell>
          <cell r="F18" t="str">
            <v>CFR - Fort Duphin</v>
          </cell>
        </row>
        <row r="19">
          <cell r="B19" t="str">
            <v>Maize White Non GMO</v>
          </cell>
          <cell r="F19" t="str">
            <v>CFR - Freetown</v>
          </cell>
        </row>
        <row r="20">
          <cell r="B20" t="str">
            <v>Palmolein Oil</v>
          </cell>
          <cell r="F20" t="str">
            <v>CFR - HODEIDAH</v>
          </cell>
        </row>
        <row r="21">
          <cell r="B21" t="str">
            <v>Rice</v>
          </cell>
          <cell r="F21" t="str">
            <v>CFR - Lome</v>
          </cell>
        </row>
        <row r="22">
          <cell r="B22" t="str">
            <v>Salt</v>
          </cell>
          <cell r="F22" t="str">
            <v>CFR - Matadi</v>
          </cell>
        </row>
        <row r="23">
          <cell r="B23" t="str">
            <v>Soybean</v>
          </cell>
          <cell r="F23" t="str">
            <v>CFR - MOMBASA</v>
          </cell>
        </row>
        <row r="24">
          <cell r="B24" t="str">
            <v>Sugar</v>
          </cell>
          <cell r="F24" t="str">
            <v>CFR - Mombasa, Kenya</v>
          </cell>
        </row>
        <row r="25">
          <cell r="B25" t="str">
            <v>Sunflower Oil</v>
          </cell>
          <cell r="F25" t="str">
            <v>CFR - Monrovia</v>
          </cell>
        </row>
        <row r="26">
          <cell r="B26" t="str">
            <v>Vegetable Oil</v>
          </cell>
          <cell r="F26" t="str">
            <v>CFR - Nampo</v>
          </cell>
        </row>
        <row r="27">
          <cell r="B27" t="str">
            <v>Wheat</v>
          </cell>
          <cell r="F27" t="str">
            <v>CFR - Niger (Prepo Lome)</v>
          </cell>
        </row>
        <row r="28">
          <cell r="B28" t="str">
            <v>Yellow Split Peas</v>
          </cell>
          <cell r="F28" t="str">
            <v>CFR - Nouakchott</v>
          </cell>
        </row>
        <row r="29">
          <cell r="F29" t="str">
            <v>CFR - PORT QASIM</v>
          </cell>
        </row>
        <row r="30">
          <cell r="F30" t="str">
            <v>CFR - Port Sudan</v>
          </cell>
        </row>
        <row r="31">
          <cell r="F31" t="str">
            <v>CFR - Port-au-Prince</v>
          </cell>
        </row>
        <row r="32">
          <cell r="F32" t="str">
            <v>CFR - Portsudan, Sudan</v>
          </cell>
        </row>
        <row r="33">
          <cell r="F33" t="str">
            <v>CFR - Sihanoukville</v>
          </cell>
        </row>
        <row r="34">
          <cell r="F34" t="str">
            <v>CFR - Tema</v>
          </cell>
        </row>
        <row r="35">
          <cell r="F35" t="str">
            <v>CFR - Toliara</v>
          </cell>
        </row>
        <row r="36">
          <cell r="F36" t="str">
            <v>CIF - ALEXANDRIA</v>
          </cell>
        </row>
        <row r="37">
          <cell r="F37" t="str">
            <v>CIF - MOMBASA</v>
          </cell>
        </row>
        <row r="38">
          <cell r="F38" t="str">
            <v>CIF - Port Chittagong, Bangladesh.</v>
          </cell>
        </row>
        <row r="39">
          <cell r="F39" t="str">
            <v>CIF - Port Djibouti.</v>
          </cell>
        </row>
        <row r="40">
          <cell r="F40" t="str">
            <v>DAP - 7 Bhutanese Camps WH</v>
          </cell>
        </row>
        <row r="41">
          <cell r="F41" t="str">
            <v>DAP - 7 Bhutanese Camps WHs</v>
          </cell>
        </row>
        <row r="42">
          <cell r="F42" t="str">
            <v>DAP - Beitbridge</v>
          </cell>
        </row>
        <row r="43">
          <cell r="F43" t="str">
            <v>DAP - Biratnagar W/H, Nepal</v>
          </cell>
        </row>
        <row r="44">
          <cell r="F44" t="str">
            <v>DAP - Bishkek</v>
          </cell>
        </row>
        <row r="45">
          <cell r="F45" t="str">
            <v>DAP - Bujumbura</v>
          </cell>
        </row>
        <row r="46">
          <cell r="F46" t="str">
            <v>DAP - Bulawayo</v>
          </cell>
        </row>
        <row r="47">
          <cell r="F47" t="str">
            <v>DAP - BUNIA</v>
          </cell>
        </row>
        <row r="48">
          <cell r="F48" t="str">
            <v>DAP - Damascus</v>
          </cell>
        </row>
        <row r="49">
          <cell r="F49" t="str">
            <v>DAP - DAP Gaza</v>
          </cell>
        </row>
        <row r="50">
          <cell r="F50" t="str">
            <v>DAP - DAP West Bank</v>
          </cell>
        </row>
        <row r="51">
          <cell r="F51" t="str">
            <v>DAP - Deir Azzour</v>
          </cell>
        </row>
        <row r="52">
          <cell r="F52" t="str">
            <v>DAP - Dushanbe</v>
          </cell>
        </row>
        <row r="53">
          <cell r="F53" t="str">
            <v>DAP - Gweru</v>
          </cell>
        </row>
        <row r="54">
          <cell r="F54" t="str">
            <v>DAP - Hairaton</v>
          </cell>
        </row>
        <row r="55">
          <cell r="F55" t="str">
            <v>DAP - Hairaton R.C 736403</v>
          </cell>
        </row>
        <row r="56">
          <cell r="F56" t="str">
            <v>DAP - Harare</v>
          </cell>
        </row>
        <row r="57">
          <cell r="F57" t="str">
            <v>DAP - Hasakeh</v>
          </cell>
        </row>
        <row r="58">
          <cell r="F58" t="str">
            <v>DAP - Hassaka</v>
          </cell>
        </row>
        <row r="59">
          <cell r="F59" t="str">
            <v>DAP - Hassaka/Raqqa/Deir Azzour</v>
          </cell>
        </row>
        <row r="60">
          <cell r="F60" t="str">
            <v>DAP - Hasska</v>
          </cell>
        </row>
        <row r="61">
          <cell r="F61" t="str">
            <v>DAP - Isaka</v>
          </cell>
        </row>
        <row r="62">
          <cell r="F62" t="str">
            <v>DAP - Kampala</v>
          </cell>
        </row>
        <row r="63">
          <cell r="F63" t="str">
            <v>DAP - Kara</v>
          </cell>
        </row>
        <row r="64">
          <cell r="F64" t="str">
            <v>DAP - Khujand</v>
          </cell>
        </row>
        <row r="65">
          <cell r="F65" t="str">
            <v>DAP - Khujandt</v>
          </cell>
        </row>
        <row r="66">
          <cell r="F66" t="str">
            <v>DAP - Kurgan Tyube</v>
          </cell>
        </row>
        <row r="67">
          <cell r="F67" t="str">
            <v>DAP - Kurgantyube</v>
          </cell>
        </row>
        <row r="68">
          <cell r="F68" t="str">
            <v>DAP - Lusaka</v>
          </cell>
        </row>
        <row r="69">
          <cell r="F69" t="str">
            <v>DAP - Maputo</v>
          </cell>
        </row>
        <row r="70">
          <cell r="F70" t="str">
            <v>DAP - Maradi</v>
          </cell>
        </row>
        <row r="71">
          <cell r="F71" t="str">
            <v>DAP - MOMBASA</v>
          </cell>
        </row>
        <row r="72">
          <cell r="F72" t="str">
            <v>DAP - Mutare</v>
          </cell>
        </row>
        <row r="73">
          <cell r="F73" t="str">
            <v>DAP - NEPAL</v>
          </cell>
        </row>
        <row r="74">
          <cell r="F74" t="str">
            <v>DAP - Nepalgunj W/H, Nepal</v>
          </cell>
        </row>
        <row r="75">
          <cell r="F75" t="str">
            <v>DAP - Ngozi</v>
          </cell>
        </row>
        <row r="76">
          <cell r="F76" t="str">
            <v>DAP - Niamey</v>
          </cell>
        </row>
        <row r="77">
          <cell r="F77" t="str">
            <v>DAP - Nicaragua</v>
          </cell>
        </row>
        <row r="78">
          <cell r="F78" t="str">
            <v>DAP - Nouackchott</v>
          </cell>
        </row>
        <row r="79">
          <cell r="F79" t="str">
            <v>DAP - Nouakchott</v>
          </cell>
        </row>
        <row r="80">
          <cell r="F80" t="str">
            <v>DAP - Osh</v>
          </cell>
        </row>
        <row r="81">
          <cell r="F81" t="str">
            <v>DAP - Osh code 719605</v>
          </cell>
        </row>
        <row r="82">
          <cell r="F82" t="str">
            <v>DAP - Osire</v>
          </cell>
        </row>
        <row r="83">
          <cell r="F83" t="str">
            <v>DAP - Peshawar</v>
          </cell>
        </row>
        <row r="84">
          <cell r="F84" t="str">
            <v>DAP - Quetta</v>
          </cell>
        </row>
        <row r="85">
          <cell r="F85" t="str">
            <v>DAP - Quito Airport</v>
          </cell>
        </row>
        <row r="86">
          <cell r="F86" t="str">
            <v>DAP - Raqqa</v>
          </cell>
        </row>
        <row r="87">
          <cell r="F87" t="str">
            <v>DAP - Sarband</v>
          </cell>
        </row>
        <row r="88">
          <cell r="F88" t="str">
            <v>DAP - Tahoua</v>
          </cell>
        </row>
        <row r="89">
          <cell r="F89" t="str">
            <v>DAP - Tamale</v>
          </cell>
        </row>
        <row r="90">
          <cell r="F90" t="str">
            <v>DAP - Turgundi</v>
          </cell>
        </row>
        <row r="91">
          <cell r="F91" t="str">
            <v>DAP - Vanadzor</v>
          </cell>
        </row>
        <row r="92">
          <cell r="F92" t="str">
            <v>DAP - WFP 17KM WH in Vientiane Lao</v>
          </cell>
        </row>
        <row r="93">
          <cell r="F93" t="str">
            <v>DAP - WFP BUJUMBURA</v>
          </cell>
        </row>
        <row r="94">
          <cell r="F94" t="str">
            <v>DAP - WFP ELDORET</v>
          </cell>
        </row>
        <row r="95">
          <cell r="F95" t="str">
            <v>DAP - WFP GOMA</v>
          </cell>
        </row>
        <row r="96">
          <cell r="F96" t="str">
            <v>DAP - WFP KAMPALA</v>
          </cell>
        </row>
        <row r="97">
          <cell r="F97" t="str">
            <v>DAP - WFP MOMBASA</v>
          </cell>
        </row>
        <row r="98">
          <cell r="F98" t="str">
            <v>DAP - WFP Ngozi</v>
          </cell>
        </row>
        <row r="99">
          <cell r="F99" t="str">
            <v>DAP - WFP WAREHOUSE BUKAVU</v>
          </cell>
        </row>
        <row r="100">
          <cell r="F100" t="str">
            <v>DAP - WFP WAREHOUSE GOMA</v>
          </cell>
        </row>
        <row r="101">
          <cell r="F101" t="str">
            <v>DAP - WFP Warehouse, Bishkek</v>
          </cell>
        </row>
        <row r="102">
          <cell r="F102" t="str">
            <v>DAP - WH in Nepalgunj, Nepal</v>
          </cell>
        </row>
        <row r="103">
          <cell r="F103" t="str">
            <v>DAP - Zinder</v>
          </cell>
        </row>
        <row r="104">
          <cell r="F104" t="str">
            <v>EXW - By Airlift</v>
          </cell>
        </row>
        <row r="105">
          <cell r="F105" t="str">
            <v>EXW - DAMMAM</v>
          </cell>
        </row>
        <row r="106">
          <cell r="F106" t="str">
            <v>EXW - DMM</v>
          </cell>
        </row>
        <row r="107">
          <cell r="F107" t="str">
            <v>EXW - MOMBASA</v>
          </cell>
        </row>
        <row r="108">
          <cell r="F108" t="str">
            <v>EXW - Prepo Lome'</v>
          </cell>
        </row>
        <row r="109">
          <cell r="F109" t="str">
            <v>EXW - Santo Domingo</v>
          </cell>
        </row>
        <row r="110">
          <cell r="F110" t="str">
            <v>EXW - Sukkur</v>
          </cell>
        </row>
        <row r="111">
          <cell r="F111" t="str">
            <v>EXW - USA</v>
          </cell>
        </row>
        <row r="112">
          <cell r="F112" t="str">
            <v>FAS - Prepo Djibouti</v>
          </cell>
        </row>
        <row r="113">
          <cell r="F113" t="str">
            <v>FAS - Prepo Jacinto</v>
          </cell>
        </row>
        <row r="114">
          <cell r="F114" t="str">
            <v>FAS - Prepo Lome</v>
          </cell>
        </row>
        <row r="115">
          <cell r="F115" t="str">
            <v>FAS - Prepo Lome'</v>
          </cell>
        </row>
        <row r="116">
          <cell r="F116" t="str">
            <v>FAS - Prepo stock, Djibouti</v>
          </cell>
        </row>
        <row r="117">
          <cell r="F117" t="str">
            <v>FAS - Prepo stock, Jacinto</v>
          </cell>
        </row>
        <row r="118">
          <cell r="F118" t="str">
            <v>FAS - USA</v>
          </cell>
        </row>
        <row r="119">
          <cell r="F119" t="str">
            <v>FCA - Bafoussam</v>
          </cell>
        </row>
        <row r="120">
          <cell r="F120" t="str">
            <v>FCA - Beira</v>
          </cell>
        </row>
        <row r="121">
          <cell r="F121" t="str">
            <v>FCA - Blantyre</v>
          </cell>
        </row>
        <row r="122">
          <cell r="F122" t="str">
            <v>FCA - Cairo</v>
          </cell>
        </row>
        <row r="123">
          <cell r="F123" t="str">
            <v>FCA - Cape Haitien</v>
          </cell>
        </row>
        <row r="124">
          <cell r="F124" t="str">
            <v>FCA - Contramaestre</v>
          </cell>
        </row>
        <row r="125">
          <cell r="F125" t="str">
            <v>FCA - DOHA</v>
          </cell>
        </row>
        <row r="126">
          <cell r="F126" t="str">
            <v>FCA - Douala</v>
          </cell>
        </row>
        <row r="127">
          <cell r="F127" t="str">
            <v>FCA - Durban</v>
          </cell>
        </row>
        <row r="128">
          <cell r="F128" t="str">
            <v>FCA - Edesia Providence</v>
          </cell>
        </row>
        <row r="129">
          <cell r="F129" t="str">
            <v>FCA - FCA Gaza</v>
          </cell>
        </row>
        <row r="130">
          <cell r="F130" t="str">
            <v>FCA - Kabwe</v>
          </cell>
        </row>
        <row r="131">
          <cell r="F131" t="str">
            <v>FCA - Kampala</v>
          </cell>
        </row>
        <row r="132">
          <cell r="F132" t="str">
            <v>FCA - Kigali</v>
          </cell>
        </row>
        <row r="133">
          <cell r="F133" t="str">
            <v>FCA - Kitwe</v>
          </cell>
        </row>
        <row r="134">
          <cell r="F134" t="str">
            <v>FCA - Kyazanga-Masaka</v>
          </cell>
        </row>
        <row r="135">
          <cell r="F135" t="str">
            <v>FCA - Lafiteau</v>
          </cell>
        </row>
        <row r="136">
          <cell r="F136" t="str">
            <v>FCA - Livingstone</v>
          </cell>
        </row>
        <row r="137">
          <cell r="F137" t="str">
            <v>FCA - Luanshya</v>
          </cell>
        </row>
        <row r="138">
          <cell r="F138" t="str">
            <v>FCA - Lusaka</v>
          </cell>
        </row>
        <row r="139">
          <cell r="F139" t="str">
            <v>FCA - Malaunay</v>
          </cell>
        </row>
        <row r="140">
          <cell r="F140" t="str">
            <v>FCA - Natitingou</v>
          </cell>
        </row>
        <row r="141">
          <cell r="F141" t="str">
            <v>FCA - Ngaoundere</v>
          </cell>
        </row>
        <row r="142">
          <cell r="F142" t="str">
            <v>FCA - Nystroom</v>
          </cell>
        </row>
        <row r="143">
          <cell r="F143" t="str">
            <v>FCA - Parakou</v>
          </cell>
        </row>
        <row r="144">
          <cell r="F144" t="str">
            <v>FCA - Pretoria</v>
          </cell>
        </row>
        <row r="145">
          <cell r="F145" t="str">
            <v>FCA - Sofia airport</v>
          </cell>
        </row>
        <row r="146">
          <cell r="F146" t="str">
            <v>FCA - Stoffberg</v>
          </cell>
        </row>
        <row r="147">
          <cell r="F147" t="str">
            <v>FCA - Sudan</v>
          </cell>
        </row>
        <row r="148">
          <cell r="F148" t="str">
            <v>FCA - Supplier WH / Cairo</v>
          </cell>
        </row>
        <row r="149">
          <cell r="F149" t="str">
            <v>FCA - Villiers</v>
          </cell>
        </row>
        <row r="150">
          <cell r="F150" t="str">
            <v>FCA - Zulte</v>
          </cell>
        </row>
        <row r="151">
          <cell r="F151" t="str">
            <v>FOB - Aarhus CY</v>
          </cell>
        </row>
        <row r="152">
          <cell r="F152" t="str">
            <v>FOB - ANTWERP</v>
          </cell>
        </row>
        <row r="153">
          <cell r="F153" t="str">
            <v>FOB - Antwerp/Zeebrugge</v>
          </cell>
        </row>
        <row r="154">
          <cell r="F154" t="str">
            <v>FOB - Arica</v>
          </cell>
        </row>
        <row r="155">
          <cell r="F155" t="str">
            <v>FOB - Bangkok</v>
          </cell>
        </row>
        <row r="156">
          <cell r="F156" t="str">
            <v>FOB - BBerdyansk</v>
          </cell>
        </row>
        <row r="157">
          <cell r="F157" t="str">
            <v>FOB - BELAWAN</v>
          </cell>
        </row>
        <row r="158">
          <cell r="F158" t="str">
            <v>FOB - BUENOS AIRES</v>
          </cell>
        </row>
        <row r="159">
          <cell r="F159" t="str">
            <v>FOB - Cartagena</v>
          </cell>
        </row>
        <row r="160">
          <cell r="F160" t="str">
            <v>FOB - CChennai Port, Buyer Option</v>
          </cell>
        </row>
        <row r="161">
          <cell r="F161" t="str">
            <v>FOB - Chennai Port, Buyer Option</v>
          </cell>
        </row>
        <row r="162">
          <cell r="F162" t="str">
            <v>FOB - CY TORONTO</v>
          </cell>
        </row>
        <row r="163">
          <cell r="F163" t="str">
            <v>FOB - Dalian</v>
          </cell>
        </row>
        <row r="164">
          <cell r="F164" t="str">
            <v>FOB - Dalian CY</v>
          </cell>
        </row>
        <row r="165">
          <cell r="F165" t="str">
            <v>FOB - Djibouti</v>
          </cell>
        </row>
        <row r="166">
          <cell r="F166" t="str">
            <v>FOB - Djibouti CY</v>
          </cell>
        </row>
        <row r="167">
          <cell r="F167" t="str">
            <v>FOB - Dubai</v>
          </cell>
        </row>
        <row r="168">
          <cell r="F168" t="str">
            <v>FOB - DUNKERK</v>
          </cell>
        </row>
        <row r="169">
          <cell r="F169" t="str">
            <v>FOB - Durban</v>
          </cell>
        </row>
        <row r="170">
          <cell r="F170" t="str">
            <v>FOB - Guayaquil</v>
          </cell>
        </row>
        <row r="171">
          <cell r="F171" t="str">
            <v>FOB - Helsinki</v>
          </cell>
        </row>
        <row r="172">
          <cell r="F172" t="str">
            <v>FOB - Ho Chi Minh</v>
          </cell>
        </row>
        <row r="173">
          <cell r="F173" t="str">
            <v>FOB - Ho Chi Minh City, breakbulk</v>
          </cell>
        </row>
        <row r="174">
          <cell r="F174" t="str">
            <v>FOB - Ho Chi Minh, breakbulk</v>
          </cell>
        </row>
        <row r="175">
          <cell r="F175" t="str">
            <v>FOB - Ho Chi Minh, in container</v>
          </cell>
        </row>
        <row r="176">
          <cell r="F176" t="str">
            <v>FOB - Ho Chi Minh,breakbulk</v>
          </cell>
        </row>
        <row r="177">
          <cell r="F177" t="str">
            <v>FOB - IIllichivsk</v>
          </cell>
        </row>
        <row r="178">
          <cell r="F178" t="str">
            <v>FOB - Illichevsk</v>
          </cell>
        </row>
        <row r="179">
          <cell r="F179" t="str">
            <v>FOB - Izmir</v>
          </cell>
        </row>
        <row r="180">
          <cell r="F180" t="str">
            <v>FOB - Karachi</v>
          </cell>
        </row>
        <row r="181">
          <cell r="F181" t="str">
            <v>FOB - Karachi Port</v>
          </cell>
        </row>
        <row r="182">
          <cell r="F182" t="str">
            <v>FOB - Karachi/Port Qasim</v>
          </cell>
        </row>
        <row r="183">
          <cell r="F183" t="str">
            <v>FOB - Karachi/Port Qasim,Buyer opt</v>
          </cell>
        </row>
        <row r="184">
          <cell r="F184" t="str">
            <v>FOB - Karachi/Port Qasim,Buy's opt</v>
          </cell>
        </row>
        <row r="185">
          <cell r="F185" t="str">
            <v>FOB - Kerch</v>
          </cell>
        </row>
        <row r="186">
          <cell r="F186" t="str">
            <v>FOB - Las Palmas</v>
          </cell>
        </row>
        <row r="187">
          <cell r="F187" t="str">
            <v>FOB - Mersin</v>
          </cell>
        </row>
        <row r="188">
          <cell r="F188" t="str">
            <v>FOB - Mersin, Turkey</v>
          </cell>
        </row>
        <row r="189">
          <cell r="F189" t="str">
            <v>FOB - Mersinh, Turkey</v>
          </cell>
        </row>
        <row r="190">
          <cell r="F190" t="str">
            <v>FOB - Montevideo, Uruguay</v>
          </cell>
        </row>
        <row r="191">
          <cell r="F191" t="str">
            <v>FOB - Montral Canada</v>
          </cell>
        </row>
        <row r="192">
          <cell r="F192" t="str">
            <v>FOB - Montreal</v>
          </cell>
        </row>
        <row r="193">
          <cell r="F193" t="str">
            <v>FOB - Montreal CY</v>
          </cell>
        </row>
        <row r="194">
          <cell r="F194" t="str">
            <v>FOB - Nagoya</v>
          </cell>
        </row>
        <row r="195">
          <cell r="F195" t="str">
            <v>FOB - Nikolaev</v>
          </cell>
        </row>
        <row r="196">
          <cell r="F196" t="str">
            <v>FOB - NNovorosissiyk</v>
          </cell>
        </row>
        <row r="197">
          <cell r="F197" t="str">
            <v>FOB - Novorosissiyk</v>
          </cell>
        </row>
        <row r="198">
          <cell r="F198" t="str">
            <v>FOB - Novorossisk</v>
          </cell>
        </row>
        <row r="199">
          <cell r="F199" t="str">
            <v>FOB - Osaka</v>
          </cell>
        </row>
        <row r="200">
          <cell r="F200" t="str">
            <v>FOB - PASIR GUDANG</v>
          </cell>
        </row>
        <row r="201">
          <cell r="F201" t="str">
            <v>FOB - PORT QASIM</v>
          </cell>
        </row>
        <row r="202">
          <cell r="F202" t="str">
            <v>FOB - Riga</v>
          </cell>
        </row>
        <row r="203">
          <cell r="F203" t="str">
            <v>FOB - Rotterdam</v>
          </cell>
        </row>
        <row r="204">
          <cell r="F204" t="str">
            <v>FOB - Santa Cruz de Tenerife</v>
          </cell>
        </row>
        <row r="205">
          <cell r="F205" t="str">
            <v>FOB - Shimizu</v>
          </cell>
        </row>
        <row r="206">
          <cell r="F206" t="str">
            <v>FOB - Surabaya</v>
          </cell>
        </row>
        <row r="207">
          <cell r="F207" t="str">
            <v>FOB - TANJONG PELEPAS</v>
          </cell>
        </row>
        <row r="208">
          <cell r="F208" t="str">
            <v>FOB - Thessaloniki</v>
          </cell>
        </row>
        <row r="209">
          <cell r="F209" t="str">
            <v>FOB - Toronto CY</v>
          </cell>
        </row>
        <row r="210">
          <cell r="F210" t="str">
            <v>FOB - Trabzon</v>
          </cell>
        </row>
        <row r="211">
          <cell r="F211" t="str">
            <v>FOB - Venice</v>
          </cell>
        </row>
        <row r="212">
          <cell r="F212" t="str">
            <v>FOB - WALVIS BAY</v>
          </cell>
        </row>
        <row r="213">
          <cell r="F213" t="str">
            <v>FOB - Walvisbay</v>
          </cell>
        </row>
      </sheetData>
      <sheetData sheetId="1"/>
      <sheetData sheetId="2">
        <row r="13">
          <cell r="I1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13"/>
      <sheetName val="page 46a"/>
      <sheetName val="page 46a (2)"/>
      <sheetName val="PAGE 01"/>
      <sheetName val="Formulae"/>
      <sheetName val="P&amp;L"/>
      <sheetName val="BDG_CODES"/>
    </sheetNames>
    <sheetDataSet>
      <sheetData sheetId="0"/>
      <sheetData sheetId="1">
        <row r="4">
          <cell r="A4" t="str">
            <v>Banteay Meanchey</v>
          </cell>
          <cell r="B4">
            <v>-0.48821473674877325</v>
          </cell>
          <cell r="C4">
            <v>5.4312098642316471</v>
          </cell>
          <cell r="D4">
            <v>-2.2391693703880406</v>
          </cell>
          <cell r="E4">
            <v>3.5509594796076662</v>
          </cell>
          <cell r="F4">
            <v>99.685714285714283</v>
          </cell>
          <cell r="G4">
            <v>90.865918640029619</v>
          </cell>
          <cell r="H4">
            <v>97.19342604298356</v>
          </cell>
          <cell r="I4">
            <v>82.200690204406683</v>
          </cell>
          <cell r="J4">
            <v>1.0088213428434265</v>
          </cell>
          <cell r="K4">
            <v>0.95818198351610051</v>
          </cell>
          <cell r="L4">
            <v>1.0379455699435733</v>
          </cell>
          <cell r="M4">
            <v>0.87052242120480194</v>
          </cell>
          <cell r="N4">
            <v>2375</v>
          </cell>
          <cell r="O4">
            <v>53.838280450358248</v>
          </cell>
          <cell r="P4">
            <v>49.796747967479675</v>
          </cell>
          <cell r="Q4">
            <v>48.703170028818441</v>
          </cell>
        </row>
        <row r="5">
          <cell r="A5" t="str">
            <v>Battambang</v>
          </cell>
          <cell r="B5">
            <v>2.0799607756129497</v>
          </cell>
          <cell r="C5">
            <v>0.8697511142396479</v>
          </cell>
          <cell r="D5">
            <v>1.6138460529378307</v>
          </cell>
          <cell r="E5">
            <v>3.8213905038467217</v>
          </cell>
          <cell r="F5">
            <v>100.93097913322633</v>
          </cell>
          <cell r="G5">
            <v>90.438745420427125</v>
          </cell>
          <cell r="H5">
            <v>99.864923747276691</v>
          </cell>
          <cell r="I5">
            <v>87.283984844284262</v>
          </cell>
          <cell r="J5">
            <v>0.92904763017122571</v>
          </cell>
          <cell r="K5">
            <v>0.99286601844729594</v>
          </cell>
          <cell r="L5">
            <v>0.97170178960247311</v>
          </cell>
          <cell r="M5">
            <v>0.85270289445019243</v>
          </cell>
          <cell r="N5">
            <v>3628.5714285714284</v>
          </cell>
          <cell r="O5">
            <v>98.209198209198206</v>
          </cell>
          <cell r="P5">
            <v>63.627730294396954</v>
          </cell>
          <cell r="Q5">
            <v>59.710144927536234</v>
          </cell>
        </row>
        <row r="6">
          <cell r="A6" t="str">
            <v>Kampong Cham</v>
          </cell>
          <cell r="B6">
            <v>0.40303089212980581</v>
          </cell>
          <cell r="C6">
            <v>1.4974567684769511</v>
          </cell>
          <cell r="D6">
            <v>0.69320223043049367</v>
          </cell>
          <cell r="E6">
            <v>2.7101338603113589</v>
          </cell>
          <cell r="F6">
            <v>99.681257968550781</v>
          </cell>
          <cell r="G6">
            <v>90.374689778809909</v>
          </cell>
          <cell r="H6">
            <v>94.457663513435079</v>
          </cell>
          <cell r="I6">
            <v>80.55964653902798</v>
          </cell>
          <cell r="J6">
            <v>0.98392072885733717</v>
          </cell>
          <cell r="K6">
            <v>0.98743217015433471</v>
          </cell>
          <cell r="L6">
            <v>0.98519135621719778</v>
          </cell>
          <cell r="M6">
            <v>0.85626540216551916</v>
          </cell>
          <cell r="N6">
            <v>5840</v>
          </cell>
          <cell r="O6">
            <v>76.090263691683575</v>
          </cell>
          <cell r="P6">
            <v>52.060301507537687</v>
          </cell>
          <cell r="Q6">
            <v>55.782747603833869</v>
          </cell>
        </row>
        <row r="7">
          <cell r="A7" t="str">
            <v>Kampong Chhnang</v>
          </cell>
          <cell r="B7">
            <v>0.60553842763296473</v>
          </cell>
          <cell r="C7">
            <v>4.2779366353615131</v>
          </cell>
          <cell r="D7">
            <v>-3.7715605062984991E-2</v>
          </cell>
          <cell r="E7">
            <v>6.7667575735486913</v>
          </cell>
          <cell r="F7">
            <v>99.293478260869563</v>
          </cell>
          <cell r="G7">
            <v>93.232923705914146</v>
          </cell>
          <cell r="H7">
            <v>96.081757272495977</v>
          </cell>
          <cell r="I7">
            <v>75.831873905429063</v>
          </cell>
          <cell r="J7">
            <v>0.98496026840063777</v>
          </cell>
          <cell r="K7">
            <v>0.96599382637963405</v>
          </cell>
          <cell r="L7">
            <v>1.0005930347874377</v>
          </cell>
          <cell r="M7">
            <v>0.77749099789675968</v>
          </cell>
          <cell r="N7">
            <v>11900</v>
          </cell>
          <cell r="O7">
            <v>54.144074360960495</v>
          </cell>
          <cell r="P7">
            <v>40.603248259860791</v>
          </cell>
          <cell r="Q7">
            <v>45.50561797752809</v>
          </cell>
        </row>
        <row r="8">
          <cell r="A8" t="str">
            <v>Kampong Speu</v>
          </cell>
          <cell r="B8">
            <v>-1.9460926383466521</v>
          </cell>
          <cell r="C8">
            <v>7.1234195890555014</v>
          </cell>
          <cell r="D8">
            <v>10.004352217321049</v>
          </cell>
          <cell r="E8">
            <v>10.506974302409976</v>
          </cell>
          <cell r="F8">
            <v>104.17233560090705</v>
          </cell>
          <cell r="G8">
            <v>91.723699095022624</v>
          </cell>
          <cell r="H8">
            <v>81.570979041738411</v>
          </cell>
          <cell r="I8">
            <v>55.51330798479087</v>
          </cell>
          <cell r="J8">
            <v>1.0758843741700885</v>
          </cell>
          <cell r="K8">
            <v>0.94649477868339382</v>
          </cell>
          <cell r="L8">
            <v>0.84456219606063376</v>
          </cell>
          <cell r="M8">
            <v>0.52797089781826556</v>
          </cell>
          <cell r="N8">
            <v>7250</v>
          </cell>
          <cell r="O8">
            <v>42.481751824817522</v>
          </cell>
          <cell r="P8">
            <v>29.700598802395213</v>
          </cell>
          <cell r="Q8">
            <v>29.553264604810998</v>
          </cell>
        </row>
        <row r="9">
          <cell r="A9" t="str">
            <v>Kampong Thom</v>
          </cell>
          <cell r="B9">
            <v>-0.49592665480880527</v>
          </cell>
          <cell r="C9">
            <v>3.1873324698836569</v>
          </cell>
          <cell r="D9">
            <v>-2.6942636275417371</v>
          </cell>
          <cell r="E9">
            <v>4.4243444396250418</v>
          </cell>
          <cell r="F9">
            <v>99.829642248722323</v>
          </cell>
          <cell r="G9">
            <v>95.357215002356739</v>
          </cell>
          <cell r="H9">
            <v>100.07892659826361</v>
          </cell>
          <cell r="I9">
            <v>77.320028510334993</v>
          </cell>
          <cell r="J9">
            <v>1.0143835626884496</v>
          </cell>
          <cell r="K9">
            <v>0.97429755785724248</v>
          </cell>
          <cell r="L9">
            <v>1.0487449647474096</v>
          </cell>
          <cell r="M9">
            <v>0.82810333898505983</v>
          </cell>
          <cell r="N9" t="e">
            <v>#NULL!</v>
          </cell>
          <cell r="O9">
            <v>65.412070084360806</v>
          </cell>
          <cell r="P9">
            <v>47.058823529411761</v>
          </cell>
          <cell r="Q9">
            <v>50</v>
          </cell>
        </row>
        <row r="10">
          <cell r="A10" t="str">
            <v>Kampot</v>
          </cell>
          <cell r="B10">
            <v>-5.2150548388172169</v>
          </cell>
          <cell r="C10">
            <v>2.1330656992200687</v>
          </cell>
          <cell r="D10">
            <v>5.1853652024763335</v>
          </cell>
          <cell r="E10">
            <v>6.0633118599929574</v>
          </cell>
          <cell r="F10">
            <v>99.871849636907299</v>
          </cell>
          <cell r="G10">
            <v>87.847781519988288</v>
          </cell>
          <cell r="H10">
            <v>90.126930906478265</v>
          </cell>
          <cell r="I10">
            <v>73.194297160362908</v>
          </cell>
          <cell r="J10">
            <v>1.1654070148578293</v>
          </cell>
          <cell r="K10">
            <v>0.98163904898749399</v>
          </cell>
          <cell r="L10">
            <v>0.92714968598005798</v>
          </cell>
          <cell r="M10">
            <v>0.82076544368622206</v>
          </cell>
          <cell r="N10">
            <v>8400</v>
          </cell>
          <cell r="O10">
            <v>56.753926701570677</v>
          </cell>
          <cell r="P10">
            <v>51.448275862068968</v>
          </cell>
          <cell r="Q10">
            <v>45.880452342487885</v>
          </cell>
        </row>
        <row r="11">
          <cell r="A11" t="str">
            <v>Kandal</v>
          </cell>
          <cell r="B11">
            <v>-5.9362195105563842E-2</v>
          </cell>
          <cell r="C11">
            <v>3.4816017158555752</v>
          </cell>
          <cell r="D11">
            <v>6.0670068817346987</v>
          </cell>
          <cell r="E11">
            <v>9.3686678435606829</v>
          </cell>
          <cell r="F11">
            <v>99.435578045932274</v>
          </cell>
          <cell r="G11">
            <v>88.567351063054062</v>
          </cell>
          <cell r="H11">
            <v>88.366292535186176</v>
          </cell>
          <cell r="I11">
            <v>71.6989247311828</v>
          </cell>
          <cell r="J11">
            <v>1.0012429320649001</v>
          </cell>
          <cell r="K11">
            <v>0.97086533651696305</v>
          </cell>
          <cell r="L11">
            <v>0.92282481892822776</v>
          </cell>
          <cell r="M11">
            <v>0.76748074534285382</v>
          </cell>
          <cell r="N11">
            <v>5116.6666666666661</v>
          </cell>
          <cell r="O11">
            <v>82.709251101321584</v>
          </cell>
          <cell r="P11">
            <v>54.211956521739133</v>
          </cell>
          <cell r="Q11">
            <v>51.46014206787688</v>
          </cell>
        </row>
        <row r="12">
          <cell r="A12" t="str">
            <v>Kep</v>
          </cell>
          <cell r="B12">
            <v>-14.257575757575765</v>
          </cell>
          <cell r="C12">
            <v>6.5965430169817978</v>
          </cell>
          <cell r="D12">
            <v>-14.379919314847335</v>
          </cell>
          <cell r="E12">
            <v>6.3509805250723659</v>
          </cell>
          <cell r="F12">
            <v>110.8433734939759</v>
          </cell>
          <cell r="G12">
            <v>90.199034981905911</v>
          </cell>
          <cell r="H12">
            <v>106.14224137931035</v>
          </cell>
          <cell r="I12">
            <v>76.789168278529985</v>
          </cell>
          <cell r="J12">
            <v>1.3435560423512232</v>
          </cell>
          <cell r="K12">
            <v>0.9504065689344523</v>
          </cell>
          <cell r="L12">
            <v>1.2459152150071413</v>
          </cell>
          <cell r="M12">
            <v>0.8207721356657528</v>
          </cell>
          <cell r="N12">
            <v>1300</v>
          </cell>
          <cell r="O12">
            <v>48.427672955974842</v>
          </cell>
          <cell r="P12">
            <v>56.060606060606055</v>
          </cell>
          <cell r="Q12">
            <v>68.292682926829272</v>
          </cell>
        </row>
        <row r="13">
          <cell r="A13" t="str">
            <v>Koh Kong</v>
          </cell>
          <cell r="B13">
            <v>2.2888929510810492</v>
          </cell>
          <cell r="C13">
            <v>0.55781997272990225</v>
          </cell>
          <cell r="D13">
            <v>12.529803772487497</v>
          </cell>
          <cell r="E13">
            <v>6.006971355817404</v>
          </cell>
          <cell r="F13">
            <v>98.798076923076934</v>
          </cell>
          <cell r="G13">
            <v>90.0326070846302</v>
          </cell>
          <cell r="H13">
            <v>86.977491961414785</v>
          </cell>
          <cell r="I13">
            <v>64.888535031847141</v>
          </cell>
          <cell r="J13">
            <v>0.89600943082828888</v>
          </cell>
          <cell r="K13">
            <v>0.99551230648884259</v>
          </cell>
          <cell r="L13">
            <v>0.81378536001145585</v>
          </cell>
          <cell r="M13">
            <v>0.72547758294273967</v>
          </cell>
          <cell r="N13">
            <v>2300</v>
          </cell>
          <cell r="O13">
            <v>41.909814323607428</v>
          </cell>
          <cell r="P13">
            <v>20.779220779220779</v>
          </cell>
          <cell r="Q13">
            <v>28.346456692913385</v>
          </cell>
        </row>
        <row r="14">
          <cell r="A14" t="str">
            <v>Kratie</v>
          </cell>
          <cell r="B14">
            <v>0.99387234986993889</v>
          </cell>
          <cell r="C14">
            <v>4.6993380782233629</v>
          </cell>
          <cell r="D14">
            <v>2.4473223493094238</v>
          </cell>
          <cell r="E14">
            <v>3.2327605111437094</v>
          </cell>
          <cell r="F14">
            <v>105.70175438596492</v>
          </cell>
          <cell r="G14">
            <v>90.743997294555285</v>
          </cell>
          <cell r="H14">
            <v>98.097694663872318</v>
          </cell>
          <cell r="I14">
            <v>89.182930863380747</v>
          </cell>
          <cell r="J14">
            <v>0.955766141796907</v>
          </cell>
          <cell r="K14">
            <v>0.96176165928301238</v>
          </cell>
          <cell r="L14">
            <v>0.95678225211295276</v>
          </cell>
          <cell r="M14">
            <v>0.87991839967041774</v>
          </cell>
          <cell r="N14" t="e">
            <v>#NULL!</v>
          </cell>
          <cell r="O14">
            <v>98.247978436657675</v>
          </cell>
          <cell r="P14">
            <v>68.106312292358808</v>
          </cell>
          <cell r="Q14">
            <v>68.20083682008368</v>
          </cell>
        </row>
        <row r="15">
          <cell r="A15" t="str">
            <v>Mondul Kiri</v>
          </cell>
          <cell r="B15">
            <v>2.7429267413607725</v>
          </cell>
          <cell r="C15">
            <v>6.2077699144163319</v>
          </cell>
          <cell r="D15">
            <v>8.8161901552821504</v>
          </cell>
          <cell r="E15">
            <v>3.7267113775803207</v>
          </cell>
          <cell r="F15">
            <v>96.84210526315789</v>
          </cell>
          <cell r="G15">
            <v>90.010159160176102</v>
          </cell>
          <cell r="H15">
            <v>72.716763005780351</v>
          </cell>
          <cell r="I15">
            <v>65.460526315789465</v>
          </cell>
          <cell r="J15">
            <v>0.920166395369868</v>
          </cell>
          <cell r="K15">
            <v>0.95508669007060454</v>
          </cell>
          <cell r="L15">
            <v>0.80848992714710799</v>
          </cell>
          <cell r="M15">
            <v>0.78252677684777994</v>
          </cell>
          <cell r="N15">
            <v>1200</v>
          </cell>
          <cell r="O15">
            <v>47.093023255813954</v>
          </cell>
          <cell r="P15">
            <v>22.58064516129032</v>
          </cell>
          <cell r="Q15">
            <v>48.717948717948715</v>
          </cell>
        </row>
        <row r="16">
          <cell r="A16" t="str">
            <v>Otdar Meanchey</v>
          </cell>
          <cell r="B16">
            <v>-4.3594637323601244</v>
          </cell>
          <cell r="C16">
            <v>4.2396767293853941</v>
          </cell>
          <cell r="D16">
            <v>2.8775306313435109</v>
          </cell>
          <cell r="E16">
            <v>7.0035454182809076</v>
          </cell>
          <cell r="F16">
            <v>114.52282157676348</v>
          </cell>
          <cell r="G16">
            <v>90.741879290910958</v>
          </cell>
          <cell r="H16">
            <v>88.988512188288041</v>
          </cell>
          <cell r="I16">
            <v>53.496208930075817</v>
          </cell>
          <cell r="J16">
            <v>1.5772219406622887</v>
          </cell>
          <cell r="K16">
            <v>0.96956981693720667</v>
          </cell>
          <cell r="L16">
            <v>0.93840197807939363</v>
          </cell>
          <cell r="M16">
            <v>0.56474174767768948</v>
          </cell>
          <cell r="N16">
            <v>1900</v>
          </cell>
          <cell r="O16">
            <v>26.969696969696972</v>
          </cell>
          <cell r="P16">
            <v>30</v>
          </cell>
          <cell r="Q16">
            <v>36.144578313253014</v>
          </cell>
        </row>
        <row r="17">
          <cell r="A17" t="str">
            <v>Pailin</v>
          </cell>
          <cell r="B17">
            <v>-5.5818951269545387</v>
          </cell>
          <cell r="C17">
            <v>5.3351223989165533</v>
          </cell>
          <cell r="D17">
            <v>10.104340952506412</v>
          </cell>
          <cell r="E17">
            <v>5.999100451135666</v>
          </cell>
          <cell r="F17">
            <v>121.22641509433963</v>
          </cell>
          <cell r="G17">
            <v>86.20137666079718</v>
          </cell>
          <cell r="H17">
            <v>86.221294363256789</v>
          </cell>
          <cell r="I17">
            <v>67.736486486486484</v>
          </cell>
          <cell r="J17">
            <v>1.271459145089157</v>
          </cell>
          <cell r="K17">
            <v>0.96091960925653574</v>
          </cell>
          <cell r="L17">
            <v>0.82069541107243316</v>
          </cell>
          <cell r="M17">
            <v>0.72213625950989868</v>
          </cell>
          <cell r="N17">
            <v>700</v>
          </cell>
          <cell r="O17">
            <v>71.774193548387103</v>
          </cell>
          <cell r="P17">
            <v>42.857142857142854</v>
          </cell>
          <cell r="Q17">
            <v>31.03448275862069</v>
          </cell>
        </row>
        <row r="18">
          <cell r="A18" t="str">
            <v>Phnom Penh</v>
          </cell>
          <cell r="B18">
            <v>4.1355556081607858</v>
          </cell>
          <cell r="C18">
            <v>4.4991819309839229</v>
          </cell>
          <cell r="D18">
            <v>13.036888248800707</v>
          </cell>
          <cell r="E18">
            <v>21.1045685961179</v>
          </cell>
          <cell r="F18">
            <v>93.720930232558146</v>
          </cell>
          <cell r="G18">
            <v>90.123436196830696</v>
          </cell>
          <cell r="H18">
            <v>88.127325050887904</v>
          </cell>
          <cell r="I18">
            <v>81.550132398196524</v>
          </cell>
          <cell r="J18">
            <v>0.90577528119346618</v>
          </cell>
          <cell r="K18">
            <v>0.95967697314931855</v>
          </cell>
          <cell r="L18">
            <v>0.86614473130942882</v>
          </cell>
          <cell r="M18">
            <v>0.75988701119531643</v>
          </cell>
          <cell r="N18">
            <v>9433.3333333333321</v>
          </cell>
          <cell r="O18">
            <v>252.11382113821136</v>
          </cell>
          <cell r="P18">
            <v>71.328671328671334</v>
          </cell>
          <cell r="Q18">
            <v>76.642036124794743</v>
          </cell>
        </row>
        <row r="19">
          <cell r="A19" t="str">
            <v>Preah Vihear</v>
          </cell>
          <cell r="B19">
            <v>-3.4517419106482166</v>
          </cell>
          <cell r="C19">
            <v>1.9320315547179518</v>
          </cell>
          <cell r="D19">
            <v>-1.8106067556828549</v>
          </cell>
          <cell r="E19">
            <v>6.4637834132659613</v>
          </cell>
          <cell r="F19">
            <v>110.37037037037037</v>
          </cell>
          <cell r="G19">
            <v>93.92564726709449</v>
          </cell>
          <cell r="H19">
            <v>97.305764411027567</v>
          </cell>
          <cell r="I19">
            <v>70.664838930774494</v>
          </cell>
          <cell r="J19">
            <v>1.1862236067843543</v>
          </cell>
          <cell r="K19">
            <v>0.98612434518513581</v>
          </cell>
          <cell r="L19">
            <v>1.0363879772484508</v>
          </cell>
          <cell r="M19">
            <v>0.73692977444843533</v>
          </cell>
          <cell r="N19" t="e">
            <v>#NULL!</v>
          </cell>
          <cell r="O19">
            <v>48.442906574394463</v>
          </cell>
          <cell r="P19">
            <v>27</v>
          </cell>
          <cell r="Q19">
            <v>56.60377358490566</v>
          </cell>
        </row>
        <row r="20">
          <cell r="A20" t="str">
            <v>Prey Veng</v>
          </cell>
          <cell r="B20">
            <v>5.1429831902717176</v>
          </cell>
          <cell r="C20">
            <v>2.4405969399864063</v>
          </cell>
          <cell r="D20">
            <v>10.866588328917651</v>
          </cell>
          <cell r="E20">
            <v>9.2604562930973984</v>
          </cell>
          <cell r="F20">
            <v>95.416164053075988</v>
          </cell>
          <cell r="G20">
            <v>87.927912842356434</v>
          </cell>
          <cell r="H20">
            <v>80.293224672419299</v>
          </cell>
          <cell r="I20">
            <v>57.953879226109052</v>
          </cell>
          <cell r="J20">
            <v>0.77659972897263629</v>
          </cell>
          <cell r="K20">
            <v>0.97934058227575638</v>
          </cell>
          <cell r="L20">
            <v>0.83097575776017185</v>
          </cell>
          <cell r="M20">
            <v>0.62246040852364404</v>
          </cell>
          <cell r="N20">
            <v>19700</v>
          </cell>
          <cell r="O20">
            <v>40.006478781988989</v>
          </cell>
          <cell r="P20">
            <v>33.076923076923073</v>
          </cell>
          <cell r="Q20">
            <v>38.871473354231973</v>
          </cell>
        </row>
        <row r="21">
          <cell r="A21" t="str">
            <v>Pursat</v>
          </cell>
          <cell r="B21">
            <v>3.9457405497090647</v>
          </cell>
          <cell r="C21">
            <v>3.3396041759014281</v>
          </cell>
          <cell r="D21">
            <v>-1.5254682434705202</v>
          </cell>
          <cell r="E21">
            <v>6.6155854013787874</v>
          </cell>
          <cell r="F21">
            <v>100</v>
          </cell>
          <cell r="G21">
            <v>90.698324803534973</v>
          </cell>
          <cell r="H21">
            <v>95.845348713019334</v>
          </cell>
          <cell r="I21">
            <v>75.373300646311563</v>
          </cell>
          <cell r="J21">
            <v>0.89593274255850941</v>
          </cell>
          <cell r="K21">
            <v>0.97285316582018877</v>
          </cell>
          <cell r="L21">
            <v>1.0243980422364318</v>
          </cell>
          <cell r="M21">
            <v>0.76614709148368854</v>
          </cell>
          <cell r="N21" t="e">
            <v>#NULL!</v>
          </cell>
          <cell r="O21">
            <v>54.131534569983145</v>
          </cell>
          <cell r="P21">
            <v>43.155893536121674</v>
          </cell>
          <cell r="Q21">
            <v>32.798165137614674</v>
          </cell>
        </row>
        <row r="22">
          <cell r="A22" t="str">
            <v>Ratanak Kiri</v>
          </cell>
          <cell r="B22">
            <v>4.0170759270247896</v>
          </cell>
          <cell r="C22">
            <v>19.101573277385214</v>
          </cell>
          <cell r="D22">
            <v>14.28354612833111</v>
          </cell>
          <cell r="E22">
            <v>3.5877127100446282</v>
          </cell>
          <cell r="F22">
            <v>78.706199460916437</v>
          </cell>
          <cell r="G22">
            <v>77.662957074721788</v>
          </cell>
          <cell r="H22">
            <v>59.173819742489272</v>
          </cell>
          <cell r="I22">
            <v>64.050235478806911</v>
          </cell>
          <cell r="J22">
            <v>0.76677138687839896</v>
          </cell>
          <cell r="K22">
            <v>0.83606254412970138</v>
          </cell>
          <cell r="L22">
            <v>0.56452042571187933</v>
          </cell>
          <cell r="M22">
            <v>0.65024025228607307</v>
          </cell>
          <cell r="N22">
            <v>2200</v>
          </cell>
          <cell r="O22">
            <v>50.98684210526315</v>
          </cell>
          <cell r="P22">
            <v>28.30188679245283</v>
          </cell>
          <cell r="Q22">
            <v>56.521739130434781</v>
          </cell>
        </row>
        <row r="23">
          <cell r="A23" t="str">
            <v>Siemreap</v>
          </cell>
          <cell r="B23">
            <v>-3.4683822483957059</v>
          </cell>
          <cell r="C23">
            <v>3.5673589922893854</v>
          </cell>
          <cell r="D23">
            <v>-2.663631882210943</v>
          </cell>
          <cell r="E23">
            <v>6.7423952208394979</v>
          </cell>
          <cell r="F23">
            <v>106.61224489795917</v>
          </cell>
          <cell r="G23">
            <v>92.929690133249437</v>
          </cell>
          <cell r="H23">
            <v>101.01027014958697</v>
          </cell>
          <cell r="I23">
            <v>72.115384615384613</v>
          </cell>
          <cell r="J23">
            <v>1.0774180668941225</v>
          </cell>
          <cell r="K23">
            <v>0.97259410902919319</v>
          </cell>
          <cell r="L23">
            <v>1.0463504060950035</v>
          </cell>
          <cell r="M23">
            <v>0.78370599312370359</v>
          </cell>
          <cell r="N23">
            <v>2400</v>
          </cell>
          <cell r="O23">
            <v>99.101412066752246</v>
          </cell>
          <cell r="P23">
            <v>73.860182370820667</v>
          </cell>
          <cell r="Q23">
            <v>61.719833564493754</v>
          </cell>
        </row>
        <row r="24">
          <cell r="A24" t="str">
            <v>Sihanoukville</v>
          </cell>
          <cell r="B24">
            <v>23.296028244646742</v>
          </cell>
          <cell r="C24">
            <v>5.1943718554289973</v>
          </cell>
          <cell r="D24">
            <v>29.17421830391428</v>
          </cell>
          <cell r="E24">
            <v>11.361281948951319</v>
          </cell>
          <cell r="F24">
            <v>90.830945558739245</v>
          </cell>
          <cell r="G24">
            <v>88.972533062054936</v>
          </cell>
          <cell r="H24">
            <v>87.328918322295806</v>
          </cell>
          <cell r="I24">
            <v>69.679915582131542</v>
          </cell>
          <cell r="J24">
            <v>0.5310756492302483</v>
          </cell>
          <cell r="K24">
            <v>0.95875150894864825</v>
          </cell>
          <cell r="L24">
            <v>0.66916565247857029</v>
          </cell>
          <cell r="M24">
            <v>0.71818585893772524</v>
          </cell>
          <cell r="N24" t="e">
            <v>#NULL!</v>
          </cell>
          <cell r="O24">
            <v>67.775467775467774</v>
          </cell>
          <cell r="P24">
            <v>46.606334841628957</v>
          </cell>
          <cell r="Q24">
            <v>34.117647058823529</v>
          </cell>
        </row>
        <row r="25">
          <cell r="A25" t="str">
            <v>Stung Treng</v>
          </cell>
          <cell r="B25">
            <v>2.4447805239672462</v>
          </cell>
          <cell r="C25">
            <v>-5.0265226545442658</v>
          </cell>
          <cell r="D25">
            <v>4.076167187654427</v>
          </cell>
          <cell r="E25">
            <v>8.0746403125085955</v>
          </cell>
          <cell r="F25">
            <v>89.860139860139867</v>
          </cell>
          <cell r="G25">
            <v>96.871618298081657</v>
          </cell>
          <cell r="H25">
            <v>92.544987146529564</v>
          </cell>
          <cell r="I25">
            <v>77.181745396317055</v>
          </cell>
          <cell r="J25">
            <v>0.88964294907546448</v>
          </cell>
          <cell r="K25">
            <v>1.0453796344326145</v>
          </cell>
          <cell r="L25">
            <v>0.90875253503831688</v>
          </cell>
          <cell r="M25">
            <v>0.67416983847042977</v>
          </cell>
          <cell r="N25" t="e">
            <v>#NULL!</v>
          </cell>
          <cell r="O25">
            <v>69.599999999999994</v>
          </cell>
          <cell r="P25">
            <v>32.432432432432435</v>
          </cell>
          <cell r="Q25">
            <v>57.142857142857139</v>
          </cell>
        </row>
        <row r="26">
          <cell r="A26" t="str">
            <v>Svay Rieng</v>
          </cell>
          <cell r="B26">
            <v>0.47284420142610273</v>
          </cell>
          <cell r="C26">
            <v>6.6570660977743472</v>
          </cell>
          <cell r="D26">
            <v>17.602717212243277</v>
          </cell>
          <cell r="E26">
            <v>13.837879353000723</v>
          </cell>
          <cell r="F26">
            <v>103.58534684333594</v>
          </cell>
          <cell r="G26">
            <v>88.246939082908355</v>
          </cell>
          <cell r="H26">
            <v>75.398313027179015</v>
          </cell>
          <cell r="I26">
            <v>55.683690280065903</v>
          </cell>
          <cell r="J26">
            <v>0.97959362164227337</v>
          </cell>
          <cell r="K26">
            <v>0.94284775608008931</v>
          </cell>
          <cell r="L26">
            <v>0.77268950661121116</v>
          </cell>
          <cell r="M26">
            <v>0.57582765206250441</v>
          </cell>
          <cell r="N26">
            <v>6900</v>
          </cell>
          <cell r="O26">
            <v>34.402945817990535</v>
          </cell>
          <cell r="P26">
            <v>18.360655737704917</v>
          </cell>
          <cell r="Q26">
            <v>23.743718592964825</v>
          </cell>
        </row>
        <row r="27">
          <cell r="A27" t="str">
            <v>Takeo</v>
          </cell>
          <cell r="B27">
            <v>4.7857976839260559</v>
          </cell>
          <cell r="C27">
            <v>9.2796536822548745</v>
          </cell>
          <cell r="D27">
            <v>9.6710469753366226</v>
          </cell>
          <cell r="E27">
            <v>20.72136753713508</v>
          </cell>
          <cell r="F27">
            <v>98.66967871485943</v>
          </cell>
          <cell r="G27">
            <v>87.907132119592447</v>
          </cell>
          <cell r="H27">
            <v>83.046498101070938</v>
          </cell>
          <cell r="I27">
            <v>58.058826876031176</v>
          </cell>
          <cell r="J27">
            <v>0.89192313814688073</v>
          </cell>
          <cell r="K27">
            <v>0.92110666904513561</v>
          </cell>
          <cell r="L27">
            <v>0.87851216693486023</v>
          </cell>
          <cell r="M27">
            <v>0.58750603053743156</v>
          </cell>
          <cell r="N27">
            <v>2158.333333333333</v>
          </cell>
          <cell r="O27">
            <v>40.44021024967148</v>
          </cell>
          <cell r="P27">
            <v>24.336793540945788</v>
          </cell>
          <cell r="Q27">
            <v>25.603557814485388</v>
          </cell>
        </row>
        <row r="28">
          <cell r="A28" t="str">
            <v>Whole Province</v>
          </cell>
          <cell r="B28">
            <v>1.072018821557343</v>
          </cell>
          <cell r="C28">
            <v>3.8805497787100052</v>
          </cell>
          <cell r="D28">
            <v>4.8108435437043724</v>
          </cell>
          <cell r="E28">
            <v>8.047193344583917</v>
          </cell>
          <cell r="F28">
            <v>99.973347547974413</v>
          </cell>
          <cell r="G28">
            <v>90.227735648097934</v>
          </cell>
          <cell r="H28">
            <v>90.112799407771732</v>
          </cell>
          <cell r="I28">
            <v>72.611941177163175</v>
          </cell>
          <cell r="J28">
            <v>0.96752657271745734</v>
          </cell>
          <cell r="K28">
            <v>0.9682103651214109</v>
          </cell>
          <cell r="L28">
            <v>0.92483807723530742</v>
          </cell>
          <cell r="M28">
            <v>0.7503738510432777</v>
          </cell>
          <cell r="N28">
            <v>4895.3846153846152</v>
          </cell>
          <cell r="O28">
            <v>68.305074732675607</v>
          </cell>
          <cell r="P28">
            <v>45.37829809540451</v>
          </cell>
          <cell r="Q28">
            <v>49.496540858962945</v>
          </cell>
        </row>
        <row r="29">
          <cell r="A29" t="str">
            <v>- Urban Area</v>
          </cell>
          <cell r="B29">
            <v>1.7738044354558724</v>
          </cell>
          <cell r="C29">
            <v>4.1911489636363513</v>
          </cell>
          <cell r="D29">
            <v>11.287385827409508</v>
          </cell>
          <cell r="E29">
            <v>17.96516747678703</v>
          </cell>
          <cell r="F29">
            <v>98.23874755381604</v>
          </cell>
          <cell r="G29">
            <v>90.081712844098149</v>
          </cell>
          <cell r="H29">
            <v>89.325586851220621</v>
          </cell>
          <cell r="I29">
            <v>77.526289725887736</v>
          </cell>
          <cell r="J29">
            <v>0.96604652406460156</v>
          </cell>
          <cell r="K29">
            <v>0.96462492863638805</v>
          </cell>
          <cell r="L29">
            <v>0.87661183037597268</v>
          </cell>
          <cell r="M29">
            <v>0.77334342142587231</v>
          </cell>
          <cell r="N29">
            <v>12012.5</v>
          </cell>
          <cell r="O29">
            <v>153.97680198840101</v>
          </cell>
          <cell r="P29">
            <v>70.729053318824811</v>
          </cell>
          <cell r="Q29">
            <v>66.477380276358133</v>
          </cell>
        </row>
        <row r="30">
          <cell r="A30" t="str">
            <v>- Rural Area</v>
          </cell>
          <cell r="B30">
            <v>0.87762028138096326</v>
          </cell>
          <cell r="C30">
            <v>3.7695747177250212</v>
          </cell>
          <cell r="D30">
            <v>3.859516399858677</v>
          </cell>
          <cell r="E30">
            <v>6.621677737298505</v>
          </cell>
          <cell r="F30">
            <v>100.69079349553735</v>
          </cell>
          <cell r="G30">
            <v>90.136957712675752</v>
          </cell>
          <cell r="H30">
            <v>90.318024137429632</v>
          </cell>
          <cell r="I30">
            <v>69.27689207255024</v>
          </cell>
          <cell r="J30">
            <v>0.97098348496258224</v>
          </cell>
          <cell r="K30">
            <v>0.96920896748270935</v>
          </cell>
          <cell r="L30">
            <v>0.9357552184424679</v>
          </cell>
          <cell r="M30">
            <v>0.72228511543822504</v>
          </cell>
          <cell r="N30">
            <v>4241.1764705882351</v>
          </cell>
          <cell r="O30">
            <v>54.829134086301764</v>
          </cell>
          <cell r="P30">
            <v>41.109913793103445</v>
          </cell>
          <cell r="Q30">
            <v>40.078457012095456</v>
          </cell>
        </row>
        <row r="31">
          <cell r="A31" t="str">
            <v>- Remote Area</v>
          </cell>
          <cell r="B31">
            <v>0.98484376092407544</v>
          </cell>
          <cell r="C31">
            <v>4.9887076028945501</v>
          </cell>
          <cell r="D31">
            <v>2.124571836753784</v>
          </cell>
          <cell r="E31">
            <v>1.4841380058629903</v>
          </cell>
          <cell r="F31">
            <v>96.247654784240154</v>
          </cell>
          <cell r="G31">
            <v>92.399984642555481</v>
          </cell>
          <cell r="H31">
            <v>91.471215351812361</v>
          </cell>
          <cell r="I31">
            <v>69.404517453798761</v>
          </cell>
          <cell r="J31">
            <v>0.93811005296031535</v>
          </cell>
          <cell r="K31">
            <v>0.96121522129892756</v>
          </cell>
          <cell r="L31">
            <v>0.9313591156579708</v>
          </cell>
          <cell r="M31">
            <v>0.69642216128533518</v>
          </cell>
          <cell r="N31">
            <v>966.66666666666663</v>
          </cell>
          <cell r="O31">
            <v>38.801711840228251</v>
          </cell>
          <cell r="P31">
            <v>24.085365853658537</v>
          </cell>
          <cell r="Q31">
            <v>25.899280575539567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od Recieved Note"/>
      <sheetName val="Seting1"/>
      <sheetName val="Seting"/>
      <sheetName val="ស្លែងស្ពាន"/>
      <sheetName val="ដង្កោរ"/>
    </sheetNames>
    <sheetDataSet>
      <sheetData sheetId="0"/>
      <sheetData sheetId="1" refreshError="1"/>
      <sheetData sheetId="2">
        <row r="3">
          <cell r="C3" t="str">
            <v>ចំការចេក</v>
          </cell>
        </row>
        <row r="4">
          <cell r="C4" t="str">
            <v>ធ្លកត្រាំកង់</v>
          </cell>
        </row>
        <row r="5">
          <cell r="C5" t="str">
            <v>ច្រនៀង</v>
          </cell>
        </row>
        <row r="6">
          <cell r="C6" t="str">
            <v>ភ្នំដី</v>
          </cell>
        </row>
        <row r="7">
          <cell r="C7" t="str">
            <v>ស្លែងស្ពាន</v>
          </cell>
        </row>
        <row r="8">
          <cell r="C8" t="str">
            <v>ភ្នំស្រីស្នំ</v>
          </cell>
        </row>
        <row r="9">
          <cell r="C9" t="str">
            <v>ដង្កោរ</v>
          </cell>
        </row>
        <row r="10">
          <cell r="C10" t="str">
            <v>សាលា</v>
          </cell>
        </row>
        <row r="11">
          <cell r="C11" t="str">
            <v>រមៀត</v>
          </cell>
        </row>
        <row r="12">
          <cell r="C12" t="str">
            <v>ដូនសុខ</v>
          </cell>
        </row>
        <row r="13">
          <cell r="C13" t="str">
            <v>ចារ</v>
          </cell>
        </row>
        <row r="14">
          <cell r="C14" t="str">
            <v>ទាំងអស់</v>
          </cell>
        </row>
      </sheetData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ale up plan cleaned "/>
      <sheetName val="Summary"/>
      <sheetName val="Sheet1"/>
      <sheetName val="Cover+unit costs"/>
      <sheetName val="Annex 2"/>
      <sheetName val="CODES"/>
    </sheetNames>
    <sheetDataSet>
      <sheetData sheetId="0"/>
      <sheetData sheetId="1">
        <row r="199">
          <cell r="I199" t="str">
            <v>No</v>
          </cell>
        </row>
      </sheetData>
      <sheetData sheetId="2">
        <row r="199">
          <cell r="I199" t="str">
            <v>No</v>
          </cell>
        </row>
        <row r="200">
          <cell r="I200" t="str">
            <v>N/A</v>
          </cell>
        </row>
        <row r="201">
          <cell r="I201" t="str">
            <v>Yes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Scale up plan cleaned "/>
      <sheetName val="Summary"/>
      <sheetName val="Sheet1"/>
      <sheetName val="Sheet2"/>
      <sheetName val="Certifiate Budget"/>
      <sheetName val="CODES"/>
    </sheetNames>
    <sheetDataSet>
      <sheetData sheetId="0" refreshError="1"/>
      <sheetData sheetId="1" refreshError="1"/>
      <sheetData sheetId="2">
        <row r="198">
          <cell r="E198" t="str">
            <v>None_Eting</v>
          </cell>
        </row>
        <row r="199">
          <cell r="E199" t="str">
            <v>Eting_THRSF</v>
          </cell>
          <cell r="G199" t="str">
            <v>SMP</v>
          </cell>
        </row>
        <row r="200">
          <cell r="E200" t="str">
            <v>Eting_THRSC</v>
          </cell>
          <cell r="G200" t="str">
            <v>THR</v>
          </cell>
        </row>
        <row r="201">
          <cell r="E201" t="str">
            <v>Eting_THR</v>
          </cell>
          <cell r="G201" t="str">
            <v>Study - THR</v>
          </cell>
        </row>
        <row r="202">
          <cell r="G202" t="str">
            <v>Study-Cash</v>
          </cell>
        </row>
        <row r="203">
          <cell r="G203" t="str">
            <v>SMP+THR</v>
          </cell>
        </row>
        <row r="204">
          <cell r="G204" t="str">
            <v>SMP+Cash</v>
          </cell>
        </row>
        <row r="205">
          <cell r="G205" t="str">
            <v>SMP+Study Cash</v>
          </cell>
        </row>
        <row r="206">
          <cell r="G206" t="str">
            <v>N/A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oogle639"/>
      <sheetName val="pdcv"/>
    </sheetNames>
    <definedNames>
      <definedName name="dp_core.gridDP_Click"/>
    </definedNames>
    <sheetDataSet>
      <sheetData sheetId="0"/>
      <sheetData sheetId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12D411-6D21-4023-8C4E-BC138EBBB67A}" name="Table22" displayName="Table22" ref="A3:S19" totalsRowShown="0" headerRowDxfId="94" dataDxfId="92" headerRowBorderDxfId="93" tableBorderDxfId="91">
  <tableColumns count="19">
    <tableColumn id="1" xr3:uid="{C127C964-152B-436A-ACB4-48E728B7E137}" name="ថ្ងៃ (ថ្ងៃទី)" dataDxfId="90"/>
    <tableColumn id="2" xr3:uid="{0DF10B83-29DD-4FCA-93AE-FAA5441DA475}" name="មុខម្ហូប" dataDxfId="89"/>
    <tableColumn id="3" xr3:uid="{FC37A5C4-C04B-4296-827F-1F370E595F7D}" name="មុខទំនិញ" dataDxfId="88"/>
    <tableColumn id="4" xr3:uid="{72C7BE69-111A-41C3-9210-FA219FF57FA5}" name="ដង្កោរ" dataDxfId="87"/>
    <tableColumn id="11" xr3:uid="{24F90DB1-C0AE-4B5B-B674-F557170B9485}" name="ចំនួនថ្ងៃហូប" dataDxfId="86"/>
    <tableColumn id="10" xr3:uid="{C47858D6-23D0-43E6-BBB0-CA296D4F3562}" name="សរុប១ខែ" dataDxfId="85">
      <calculatedColumnFormula>D4*E4</calculatedColumnFormula>
    </tableColumn>
    <tableColumn id="5" xr3:uid="{0CFC1FA4-6EE1-4A3D-ADB7-C482416C219C}" name="សាលា" dataDxfId="84"/>
    <tableColumn id="13" xr3:uid="{9D1CE2BD-C6D0-4B06-B55F-24D75BAADF30}" name="ចំនួន ថ្ងៃហូប" dataDxfId="83"/>
    <tableColumn id="12" xr3:uid="{81C3775C-6CB3-4E49-A98E-6A6E3CC2C357}" name="សរុប ១ខែ" dataDxfId="82">
      <calculatedColumnFormula>G4*H4</calculatedColumnFormula>
    </tableColumn>
    <tableColumn id="6" xr3:uid="{6D9B5316-5EB3-4303-8A61-986D432078FB}" name="រមៀត" dataDxfId="81"/>
    <tableColumn id="15" xr3:uid="{2AD7865B-6E11-4D0B-A0D8-0E01E793B836}" name="ចំនួនថ្ងៃ​ ហូប" dataDxfId="80"/>
    <tableColumn id="14" xr3:uid="{F4B4B9E8-6AED-4702-8807-60E33DBAF453}" name="សរុប ១ ខែ" dataDxfId="79">
      <calculatedColumnFormula>J4*K4</calculatedColumnFormula>
    </tableColumn>
    <tableColumn id="7" xr3:uid="{B53E2E40-10E1-4952-9A08-0B7921F47BB9}" name="ដូនសុខ" dataDxfId="78"/>
    <tableColumn id="17" xr3:uid="{5A1DBBFF-F448-43CD-A15F-E6BD1FE040DA}" name="ចំនួន​​ថ្ងៃ​ហូប" dataDxfId="77"/>
    <tableColumn id="16" xr3:uid="{9FD67165-6653-4508-B8F7-8722B62B28B7}" name="សរុប១ ខែ" dataDxfId="76">
      <calculatedColumnFormula>M4*N4</calculatedColumnFormula>
    </tableColumn>
    <tableColumn id="8" xr3:uid="{E6ACDFE8-F627-4BD3-AA2F-158788E5035A}" name="ចារ" dataDxfId="75"/>
    <tableColumn id="19" xr3:uid="{3BFADF9A-96DA-4B68-B6BE-1FD9833A64FC}" name="ចំនួន​ថ្ងៃហូប" dataDxfId="74"/>
    <tableColumn id="18" xr3:uid="{85E20837-8B0F-448B-9670-965022DA5D2C}" name="សរុប​១ខែ" dataDxfId="73">
      <calculatedColumnFormula>P4*Q4</calculatedColumnFormula>
    </tableColumn>
    <tableColumn id="9" xr3:uid="{3066678E-1916-4EAB-BCD8-7332BC4F4795}" name="សរុបប្រចាំថ្ងៃ" dataDxfId="72">
      <calculatedColumnFormula>SUM(D4:P4)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8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4.xml"/><Relationship Id="rId11" Type="http://schemas.openxmlformats.org/officeDocument/2006/relationships/ctrlProp" Target="../ctrlProps/ctrlProp59.xml"/><Relationship Id="rId5" Type="http://schemas.openxmlformats.org/officeDocument/2006/relationships/ctrlProp" Target="../ctrlProps/ctrlProp53.xml"/><Relationship Id="rId10" Type="http://schemas.openxmlformats.org/officeDocument/2006/relationships/ctrlProp" Target="../ctrlProps/ctrlProp58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5.xml"/><Relationship Id="rId11" Type="http://schemas.openxmlformats.org/officeDocument/2006/relationships/ctrlProp" Target="../ctrlProps/ctrlProp70.xml"/><Relationship Id="rId5" Type="http://schemas.openxmlformats.org/officeDocument/2006/relationships/ctrlProp" Target="../ctrlProps/ctrlProp64.xml"/><Relationship Id="rId10" Type="http://schemas.openxmlformats.org/officeDocument/2006/relationships/ctrlProp" Target="../ctrlProps/ctrlProp69.xml"/><Relationship Id="rId4" Type="http://schemas.openxmlformats.org/officeDocument/2006/relationships/ctrlProp" Target="../ctrlProps/ctrlProp63.xml"/><Relationship Id="rId9" Type="http://schemas.openxmlformats.org/officeDocument/2006/relationships/ctrlProp" Target="../ctrlProps/ctrlProp6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3.xml"/><Relationship Id="rId5" Type="http://schemas.openxmlformats.org/officeDocument/2006/relationships/ctrlProp" Target="../ctrlProps/ctrlProp72.xml"/><Relationship Id="rId4" Type="http://schemas.openxmlformats.org/officeDocument/2006/relationships/ctrlProp" Target="../ctrlProps/ctrlProp7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5" Type="http://schemas.openxmlformats.org/officeDocument/2006/relationships/ctrlProp" Target="../ctrlProps/ctrlProp86.xml"/><Relationship Id="rId10" Type="http://schemas.openxmlformats.org/officeDocument/2006/relationships/ctrlProp" Target="../ctrlProps/ctrlProp91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4" Type="http://schemas.openxmlformats.org/officeDocument/2006/relationships/ctrlProp" Target="../ctrlProps/ctrlProp133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Relationship Id="rId43" Type="http://schemas.openxmlformats.org/officeDocument/2006/relationships/ctrlProp" Target="../ctrlProps/ctrlProp132.xml"/><Relationship Id="rId8" Type="http://schemas.openxmlformats.org/officeDocument/2006/relationships/ctrlProp" Target="../ctrlProps/ctrlProp97.xml"/><Relationship Id="rId3" Type="http://schemas.openxmlformats.org/officeDocument/2006/relationships/vmlDrawing" Target="../drawings/vmlDrawing16.v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135.xml"/><Relationship Id="rId4" Type="http://schemas.openxmlformats.org/officeDocument/2006/relationships/ctrlProp" Target="../ctrlProps/ctrlProp134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5" Type="http://schemas.openxmlformats.org/officeDocument/2006/relationships/ctrlProp" Target="../ctrlProps/ctrlProp137.xml"/><Relationship Id="rId10" Type="http://schemas.openxmlformats.org/officeDocument/2006/relationships/ctrlProp" Target="../ctrlProps/ctrlProp142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145.xml"/><Relationship Id="rId4" Type="http://schemas.openxmlformats.org/officeDocument/2006/relationships/ctrlProp" Target="../ctrlProps/ctrlProp14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155.xml"/><Relationship Id="rId4" Type="http://schemas.openxmlformats.org/officeDocument/2006/relationships/ctrlProp" Target="../ctrlProps/ctrlProp15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5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58.xml"/><Relationship Id="rId11" Type="http://schemas.openxmlformats.org/officeDocument/2006/relationships/ctrlProp" Target="../ctrlProps/ctrlProp163.xml"/><Relationship Id="rId5" Type="http://schemas.openxmlformats.org/officeDocument/2006/relationships/ctrlProp" Target="../ctrlProps/ctrlProp157.xml"/><Relationship Id="rId10" Type="http://schemas.openxmlformats.org/officeDocument/2006/relationships/ctrlProp" Target="../ctrlProps/ctrlProp162.xml"/><Relationship Id="rId4" Type="http://schemas.openxmlformats.org/officeDocument/2006/relationships/ctrlProp" Target="../ctrlProps/ctrlProp156.xml"/><Relationship Id="rId9" Type="http://schemas.openxmlformats.org/officeDocument/2006/relationships/ctrlProp" Target="../ctrlProps/ctrlProp16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165.xml"/><Relationship Id="rId4" Type="http://schemas.openxmlformats.org/officeDocument/2006/relationships/ctrlProp" Target="../ctrlProps/ctrlProp16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69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5" Type="http://schemas.openxmlformats.org/officeDocument/2006/relationships/ctrlProp" Target="../ctrlProps/ctrlProp167.xml"/><Relationship Id="rId10" Type="http://schemas.openxmlformats.org/officeDocument/2006/relationships/ctrlProp" Target="../ctrlProps/ctrlProp172.xml"/><Relationship Id="rId4" Type="http://schemas.openxmlformats.org/officeDocument/2006/relationships/ctrlProp" Target="../ctrlProps/ctrlProp166.xml"/><Relationship Id="rId9" Type="http://schemas.openxmlformats.org/officeDocument/2006/relationships/ctrlProp" Target="../ctrlProps/ctrlProp17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175.xml"/><Relationship Id="rId4" Type="http://schemas.openxmlformats.org/officeDocument/2006/relationships/ctrlProp" Target="../ctrlProps/ctrlProp17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79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5" Type="http://schemas.openxmlformats.org/officeDocument/2006/relationships/ctrlProp" Target="../ctrlProps/ctrlProp177.xml"/><Relationship Id="rId10" Type="http://schemas.openxmlformats.org/officeDocument/2006/relationships/ctrlProp" Target="../ctrlProps/ctrlProp182.xml"/><Relationship Id="rId4" Type="http://schemas.openxmlformats.org/officeDocument/2006/relationships/ctrlProp" Target="../ctrlProps/ctrlProp176.xml"/><Relationship Id="rId9" Type="http://schemas.openxmlformats.org/officeDocument/2006/relationships/ctrlProp" Target="../ctrlProps/ctrlProp18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85.xml"/><Relationship Id="rId4" Type="http://schemas.openxmlformats.org/officeDocument/2006/relationships/ctrlProp" Target="../ctrlProps/ctrlProp18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43E50-DCEC-47AF-8F22-396944FD36E7}">
  <sheetPr codeName="Sheet2"/>
  <dimension ref="C1:H13"/>
  <sheetViews>
    <sheetView workbookViewId="0">
      <selection activeCell="G9" sqref="G9"/>
    </sheetView>
  </sheetViews>
  <sheetFormatPr defaultRowHeight="21" x14ac:dyDescent="0.85"/>
  <cols>
    <col min="1" max="1" width="8.7265625" style="192"/>
    <col min="2" max="2" width="13" style="192" customWidth="1"/>
    <col min="3" max="3" width="16.6328125" style="192" customWidth="1"/>
    <col min="4" max="4" width="18.26953125" style="192" customWidth="1"/>
    <col min="5" max="5" width="17.54296875" style="192" customWidth="1"/>
    <col min="6" max="16384" width="8.7265625" style="192"/>
  </cols>
  <sheetData>
    <row r="1" spans="3:8" ht="36" customHeight="1" x14ac:dyDescent="0.85"/>
    <row r="2" spans="3:8" ht="27" customHeight="1" x14ac:dyDescent="0.85">
      <c r="C2" s="193" t="s">
        <v>228</v>
      </c>
      <c r="D2" s="193" t="s">
        <v>229</v>
      </c>
      <c r="E2" s="193" t="s">
        <v>239</v>
      </c>
    </row>
    <row r="3" spans="3:8" ht="27" customHeight="1" x14ac:dyDescent="0.85">
      <c r="C3" s="194"/>
      <c r="D3" s="194"/>
      <c r="E3" s="194"/>
    </row>
    <row r="4" spans="3:8" ht="27" customHeight="1" x14ac:dyDescent="0.85">
      <c r="C4" s="194"/>
      <c r="D4" s="194"/>
      <c r="E4" s="194"/>
    </row>
    <row r="5" spans="3:8" ht="27" customHeight="1" x14ac:dyDescent="0.85">
      <c r="C5" s="194"/>
      <c r="D5" s="194"/>
      <c r="E5" s="194"/>
    </row>
    <row r="6" spans="3:8" ht="27" customHeight="1" x14ac:dyDescent="0.85">
      <c r="C6" s="194"/>
      <c r="D6" s="194"/>
      <c r="E6" s="194"/>
    </row>
    <row r="7" spans="3:8" ht="27" customHeight="1" x14ac:dyDescent="0.85">
      <c r="C7" s="194"/>
      <c r="D7" s="194"/>
      <c r="E7" s="194"/>
    </row>
    <row r="8" spans="3:8" ht="27" customHeight="1" x14ac:dyDescent="0.85">
      <c r="C8" s="194"/>
      <c r="D8" s="194"/>
      <c r="E8" s="194"/>
    </row>
    <row r="9" spans="3:8" ht="27" customHeight="1" x14ac:dyDescent="0.85">
      <c r="C9" s="194"/>
      <c r="D9" s="194"/>
      <c r="E9" s="194"/>
      <c r="H9" s="192" t="s">
        <v>237</v>
      </c>
    </row>
    <row r="10" spans="3:8" ht="27" customHeight="1" x14ac:dyDescent="0.85">
      <c r="C10" s="194"/>
      <c r="D10" s="194"/>
      <c r="E10" s="194"/>
    </row>
    <row r="11" spans="3:8" ht="27" customHeight="1" x14ac:dyDescent="0.85">
      <c r="C11" s="194"/>
      <c r="D11" s="194"/>
      <c r="E11" s="194"/>
    </row>
    <row r="12" spans="3:8" ht="27" customHeight="1" x14ac:dyDescent="0.85">
      <c r="C12" s="194"/>
      <c r="D12" s="194"/>
      <c r="E12" s="194"/>
    </row>
    <row r="13" spans="3:8" ht="27" customHeight="1" x14ac:dyDescent="0.85">
      <c r="C13" s="194"/>
      <c r="D13" s="194"/>
      <c r="E13" s="19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6" r:id="rId3" name="Button 2">
              <controlPr defaultSize="0" print="0" autoFill="0" autoPict="0" macro="[0]!Dasboard.Sleng">
                <anchor moveWithCells="1" sizeWithCells="1">
                  <from>
                    <xdr:col>2</xdr:col>
                    <xdr:colOff>12700</xdr:colOff>
                    <xdr:row>2</xdr:row>
                    <xdr:rowOff>12700</xdr:rowOff>
                  </from>
                  <to>
                    <xdr:col>3</xdr:col>
                    <xdr:colOff>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4" name="Button 3">
              <controlPr defaultSize="0" print="0" autoFill="0" autoPict="0" macro="[0]!R_sleng">
                <anchor moveWithCells="1" sizeWithCells="1">
                  <from>
                    <xdr:col>3</xdr:col>
                    <xdr:colOff>6350</xdr:colOff>
                    <xdr:row>2</xdr:row>
                    <xdr:rowOff>12700</xdr:rowOff>
                  </from>
                  <to>
                    <xdr:col>4</xdr:col>
                    <xdr:colOff>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_xludf.Price">
                <anchor moveWithCells="1" sizeWithCells="1">
                  <from>
                    <xdr:col>4</xdr:col>
                    <xdr:colOff>0</xdr:colOff>
                    <xdr:row>2</xdr:row>
                    <xdr:rowOff>12700</xdr:rowOff>
                  </from>
                  <to>
                    <xdr:col>5</xdr:col>
                    <xdr:colOff>0</xdr:colOff>
                    <xdr:row>2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pnom">
                <anchor moveWithCells="1" sizeWithCells="1">
                  <from>
                    <xdr:col>2</xdr:col>
                    <xdr:colOff>6350</xdr:colOff>
                    <xdr:row>3</xdr:row>
                    <xdr:rowOff>19050</xdr:rowOff>
                  </from>
                  <to>
                    <xdr:col>2</xdr:col>
                    <xdr:colOff>1155700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0" r:id="rId7" name="Button 6">
              <controlPr defaultSize="0" print="0" autoFill="0" autoPict="0" macro="[0]!R_pnom">
                <anchor moveWithCells="1" sizeWithCells="1">
                  <from>
                    <xdr:col>3</xdr:col>
                    <xdr:colOff>0</xdr:colOff>
                    <xdr:row>3</xdr:row>
                    <xdr:rowOff>19050</xdr:rowOff>
                  </from>
                  <to>
                    <xdr:col>3</xdr:col>
                    <xdr:colOff>1270000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1" r:id="rId8" name="Button 7">
              <controlPr defaultSize="0" print="0" autoFill="0" autoPict="0" macro="[0]!setting">
                <anchor moveWithCells="1" sizeWithCells="1">
                  <from>
                    <xdr:col>3</xdr:col>
                    <xdr:colOff>1270000</xdr:colOff>
                    <xdr:row>3</xdr:row>
                    <xdr:rowOff>19050</xdr:rowOff>
                  </from>
                  <to>
                    <xdr:col>4</xdr:col>
                    <xdr:colOff>1219200</xdr:colOff>
                    <xdr:row>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2" r:id="rId9" name="Button 8">
              <controlPr defaultSize="0" print="0" autoFill="0" autoPict="0" macro="[0]!chron">
                <anchor moveWithCells="1" sizeWithCells="1">
                  <from>
                    <xdr:col>2</xdr:col>
                    <xdr:colOff>12700</xdr:colOff>
                    <xdr:row>4</xdr:row>
                    <xdr:rowOff>25400</xdr:rowOff>
                  </from>
                  <to>
                    <xdr:col>3</xdr:col>
                    <xdr:colOff>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3" r:id="rId10" name="Button 9">
              <controlPr defaultSize="0" print="0" autoFill="0" autoPict="0" macro="[0]!R_chron">
                <anchor moveWithCells="1" sizeWithCells="1">
                  <from>
                    <xdr:col>3</xdr:col>
                    <xdr:colOff>6350</xdr:colOff>
                    <xdr:row>4</xdr:row>
                    <xdr:rowOff>25400</xdr:rowOff>
                  </from>
                  <to>
                    <xdr:col>4</xdr:col>
                    <xdr:colOff>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4" r:id="rId11" name="Button 10">
              <controlPr defaultSize="0" print="0" autoFill="0" autoPict="0" macro="[0]!feed">
                <anchor moveWithCells="1" sizeWithCells="1">
                  <from>
                    <xdr:col>4</xdr:col>
                    <xdr:colOff>0</xdr:colOff>
                    <xdr:row>4</xdr:row>
                    <xdr:rowOff>25400</xdr:rowOff>
                  </from>
                  <to>
                    <xdr:col>5</xdr:col>
                    <xdr:colOff>0</xdr:colOff>
                    <xdr:row>4</xdr:row>
                    <xdr:rowOff>330200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5" r:id="rId12" name="Button 11">
              <controlPr defaultSize="0" print="0" autoFill="0" autoPict="0" macro="[0]!Dasboard.Chomkar">
                <anchor moveWithCells="1" sizeWithCells="1">
                  <from>
                    <xdr:col>2</xdr:col>
                    <xdr:colOff>6350</xdr:colOff>
                    <xdr:row>5</xdr:row>
                    <xdr:rowOff>31750</xdr:rowOff>
                  </from>
                  <to>
                    <xdr:col>2</xdr:col>
                    <xdr:colOff>1155700</xdr:colOff>
                    <xdr:row>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6" r:id="rId13" name="Button 12">
              <controlPr defaultSize="0" print="0" autoFill="0" autoPict="0" macro="[0]!R_chomkar">
                <anchor moveWithCells="1" sizeWithCells="1">
                  <from>
                    <xdr:col>3</xdr:col>
                    <xdr:colOff>0</xdr:colOff>
                    <xdr:row>5</xdr:row>
                    <xdr:rowOff>31750</xdr:rowOff>
                  </from>
                  <to>
                    <xdr:col>3</xdr:col>
                    <xdr:colOff>1270000</xdr:colOff>
                    <xdr:row>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7" r:id="rId14" name="Button 13">
              <controlPr defaultSize="0" print="0" autoFill="0" autoPict="0" macro="[0]!vig">
                <anchor moveWithCells="1" sizeWithCells="1">
                  <from>
                    <xdr:col>3</xdr:col>
                    <xdr:colOff>1270000</xdr:colOff>
                    <xdr:row>5</xdr:row>
                    <xdr:rowOff>31750</xdr:rowOff>
                  </from>
                  <to>
                    <xdr:col>4</xdr:col>
                    <xdr:colOff>1219200</xdr:colOff>
                    <xdr:row>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8" r:id="rId15" name="Button 14">
              <controlPr defaultSize="0" print="0" autoFill="0" autoPict="0" macro="[0]!tlok">
                <anchor moveWithCells="1" sizeWithCells="1">
                  <from>
                    <xdr:col>2</xdr:col>
                    <xdr:colOff>6350</xdr:colOff>
                    <xdr:row>6</xdr:row>
                    <xdr:rowOff>19050</xdr:rowOff>
                  </from>
                  <to>
                    <xdr:col>2</xdr:col>
                    <xdr:colOff>1155700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9" r:id="rId16" name="Button 15">
              <controlPr defaultSize="0" print="0" autoFill="0" autoPict="0" macro="[0]!R_tlok">
                <anchor moveWithCells="1" sizeWithCells="1">
                  <from>
                    <xdr:col>3</xdr:col>
                    <xdr:colOff>0</xdr:colOff>
                    <xdr:row>6</xdr:row>
                    <xdr:rowOff>19050</xdr:rowOff>
                  </from>
                  <to>
                    <xdr:col>3</xdr:col>
                    <xdr:colOff>1270000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0" r:id="rId17" name="Button 16">
              <controlPr defaultSize="0" print="0" autoFill="0" autoPict="0" macro="[0]!invioce1">
                <anchor moveWithCells="1" sizeWithCells="1">
                  <from>
                    <xdr:col>3</xdr:col>
                    <xdr:colOff>1270000</xdr:colOff>
                    <xdr:row>6</xdr:row>
                    <xdr:rowOff>19050</xdr:rowOff>
                  </from>
                  <to>
                    <xdr:col>4</xdr:col>
                    <xdr:colOff>1219200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1" r:id="rId18" name="Button 17">
              <controlPr defaultSize="0" print="0" autoFill="0" autoPict="0" macro="[0]!srie">
                <anchor moveWithCells="1" sizeWithCells="1">
                  <from>
                    <xdr:col>2</xdr:col>
                    <xdr:colOff>6350</xdr:colOff>
                    <xdr:row>7</xdr:row>
                    <xdr:rowOff>19050</xdr:rowOff>
                  </from>
                  <to>
                    <xdr:col>2</xdr:col>
                    <xdr:colOff>1155700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2" r:id="rId19" name="Button 18">
              <controlPr defaultSize="0" print="0" autoFill="0" autoPict="0" macro="[0]!R_srie">
                <anchor moveWithCells="1" sizeWithCells="1">
                  <from>
                    <xdr:col>3</xdr:col>
                    <xdr:colOff>0</xdr:colOff>
                    <xdr:row>7</xdr:row>
                    <xdr:rowOff>19050</xdr:rowOff>
                  </from>
                  <to>
                    <xdr:col>3</xdr:col>
                    <xdr:colOff>1270000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4" r:id="rId20" name="Button 20">
              <controlPr defaultSize="0" print="0" autoFill="0" autoPict="0" macro="[0]!dong">
                <anchor moveWithCells="1" sizeWithCells="1">
                  <from>
                    <xdr:col>2</xdr:col>
                    <xdr:colOff>6350</xdr:colOff>
                    <xdr:row>8</xdr:row>
                    <xdr:rowOff>12700</xdr:rowOff>
                  </from>
                  <to>
                    <xdr:col>2</xdr:col>
                    <xdr:colOff>1155700</xdr:colOff>
                    <xdr:row>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5" r:id="rId21" name="Button 21">
              <controlPr defaultSize="0" print="0" autoFill="0" autoPict="0" macro="[0]!R_dong">
                <anchor moveWithCells="1" sizeWithCells="1">
                  <from>
                    <xdr:col>3</xdr:col>
                    <xdr:colOff>0</xdr:colOff>
                    <xdr:row>8</xdr:row>
                    <xdr:rowOff>12700</xdr:rowOff>
                  </from>
                  <to>
                    <xdr:col>3</xdr:col>
                    <xdr:colOff>1270000</xdr:colOff>
                    <xdr:row>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6" r:id="rId22" name="Button 22">
              <controlPr defaultSize="0" print="0" autoFill="0" autoPict="0">
                <anchor moveWithCells="1" sizeWithCells="1">
                  <from>
                    <xdr:col>3</xdr:col>
                    <xdr:colOff>1270000</xdr:colOff>
                    <xdr:row>8</xdr:row>
                    <xdr:rowOff>12700</xdr:rowOff>
                  </from>
                  <to>
                    <xdr:col>4</xdr:col>
                    <xdr:colOff>1219200</xdr:colOff>
                    <xdr:row>8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7" r:id="rId23" name="Button 23">
              <controlPr defaultSize="0" print="0" autoFill="0" autoPict="0" macro="[0]!Dasboard.Sala">
                <anchor moveWithCells="1" sizeWithCells="1">
                  <from>
                    <xdr:col>2</xdr:col>
                    <xdr:colOff>12700</xdr:colOff>
                    <xdr:row>9</xdr:row>
                    <xdr:rowOff>12700</xdr:rowOff>
                  </from>
                  <to>
                    <xdr:col>3</xdr:col>
                    <xdr:colOff>0</xdr:colOff>
                    <xdr:row>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8" r:id="rId24" name="Button 24">
              <controlPr defaultSize="0" print="0" autoFill="0" autoPict="0" macro="[0]!R_sala">
                <anchor moveWithCells="1" sizeWithCells="1">
                  <from>
                    <xdr:col>3</xdr:col>
                    <xdr:colOff>6350</xdr:colOff>
                    <xdr:row>9</xdr:row>
                    <xdr:rowOff>12700</xdr:rowOff>
                  </from>
                  <to>
                    <xdr:col>4</xdr:col>
                    <xdr:colOff>0</xdr:colOff>
                    <xdr:row>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9" r:id="rId25" name="Button 25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9</xdr:row>
                    <xdr:rowOff>12700</xdr:rowOff>
                  </from>
                  <to>
                    <xdr:col>5</xdr:col>
                    <xdr:colOff>0</xdr:colOff>
                    <xdr:row>9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0" r:id="rId26" name="Button 26">
              <controlPr defaultSize="0" print="0" autoFill="0" autoPict="0" macro="[0]!don">
                <anchor moveWithCells="1" sizeWithCells="1">
                  <from>
                    <xdr:col>2</xdr:col>
                    <xdr:colOff>19050</xdr:colOff>
                    <xdr:row>10</xdr:row>
                    <xdr:rowOff>12700</xdr:rowOff>
                  </from>
                  <to>
                    <xdr:col>3</xdr:col>
                    <xdr:colOff>6350</xdr:colOff>
                    <xdr:row>10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1" r:id="rId27" name="Button 27">
              <controlPr defaultSize="0" print="0" autoFill="0" autoPict="0" macro="[0]!R_don">
                <anchor moveWithCells="1" sizeWithCells="1">
                  <from>
                    <xdr:col>3</xdr:col>
                    <xdr:colOff>12700</xdr:colOff>
                    <xdr:row>10</xdr:row>
                    <xdr:rowOff>12700</xdr:rowOff>
                  </from>
                  <to>
                    <xdr:col>4</xdr:col>
                    <xdr:colOff>6350</xdr:colOff>
                    <xdr:row>10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2" r:id="rId28" name="Button 28">
              <controlPr defaultSize="0" print="0" autoFill="0" autoPict="0">
                <anchor moveWithCells="1" sizeWithCells="1">
                  <from>
                    <xdr:col>4</xdr:col>
                    <xdr:colOff>6350</xdr:colOff>
                    <xdr:row>10</xdr:row>
                    <xdr:rowOff>12700</xdr:rowOff>
                  </from>
                  <to>
                    <xdr:col>5</xdr:col>
                    <xdr:colOff>6350</xdr:colOff>
                    <xdr:row>10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3" r:id="rId29" name="Button 29">
              <controlPr defaultSize="0" print="0" autoFill="0" autoPict="0" macro="[0]!rumea4">
                <anchor moveWithCells="1" sizeWithCells="1">
                  <from>
                    <xdr:col>2</xdr:col>
                    <xdr:colOff>12700</xdr:colOff>
                    <xdr:row>11</xdr:row>
                    <xdr:rowOff>12700</xdr:rowOff>
                  </from>
                  <to>
                    <xdr:col>3</xdr:col>
                    <xdr:colOff>0</xdr:colOff>
                    <xdr:row>11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4" r:id="rId30" name="Button 30">
              <controlPr defaultSize="0" print="0" autoFill="0" autoPict="0" macro="[0]!R_romeat">
                <anchor moveWithCells="1" sizeWithCells="1">
                  <from>
                    <xdr:col>3</xdr:col>
                    <xdr:colOff>6350</xdr:colOff>
                    <xdr:row>11</xdr:row>
                    <xdr:rowOff>12700</xdr:rowOff>
                  </from>
                  <to>
                    <xdr:col>4</xdr:col>
                    <xdr:colOff>0</xdr:colOff>
                    <xdr:row>11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5" r:id="rId31" name="Button 3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11</xdr:row>
                    <xdr:rowOff>12700</xdr:rowOff>
                  </from>
                  <to>
                    <xdr:col>5</xdr:col>
                    <xdr:colOff>0</xdr:colOff>
                    <xdr:row>11</xdr:row>
                    <xdr:rowOff>317500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6" r:id="rId32" name="Button 32">
              <controlPr defaultSize="0" print="0" autoFill="0" autoPict="0" macro="[0]!Dasboard.Char">
                <anchor moveWithCells="1" sizeWithCells="1">
                  <from>
                    <xdr:col>2</xdr:col>
                    <xdr:colOff>12700</xdr:colOff>
                    <xdr:row>12</xdr:row>
                    <xdr:rowOff>19050</xdr:rowOff>
                  </from>
                  <to>
                    <xdr:col>3</xdr:col>
                    <xdr:colOff>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7" r:id="rId33" name="Button 33">
              <controlPr defaultSize="0" print="0" autoFill="0" autoPict="0" macro="[0]!R_char">
                <anchor moveWithCells="1" sizeWithCells="1">
                  <from>
                    <xdr:col>3</xdr:col>
                    <xdr:colOff>6350</xdr:colOff>
                    <xdr:row>12</xdr:row>
                    <xdr:rowOff>19050</xdr:rowOff>
                  </from>
                  <to>
                    <xdr:col>4</xdr:col>
                    <xdr:colOff>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8" r:id="rId34" name="Button 34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12</xdr:row>
                    <xdr:rowOff>19050</xdr:rowOff>
                  </from>
                  <to>
                    <xdr:col>5</xdr:col>
                    <xdr:colOff>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9" r:id="rId35" name="Button 35">
              <controlPr defaultSize="0" print="0" autoFill="0" autoPict="0">
                <anchor moveWithCells="1" sizeWithCells="1">
                  <from>
                    <xdr:col>4</xdr:col>
                    <xdr:colOff>6350</xdr:colOff>
                    <xdr:row>7</xdr:row>
                    <xdr:rowOff>6350</xdr:rowOff>
                  </from>
                  <to>
                    <xdr:col>5</xdr:col>
                    <xdr:colOff>6350</xdr:colOff>
                    <xdr:row>7</xdr:row>
                    <xdr:rowOff>311150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32044-9DDB-4A70-B5B9-DBAE4098ED94}">
  <sheetPr codeName="Sheet4"/>
  <dimension ref="A1:P68"/>
  <sheetViews>
    <sheetView topLeftCell="A3" zoomScale="90" zoomScaleNormal="90" zoomScaleSheetLayoutView="80" workbookViewId="0">
      <pane xSplit="10" ySplit="5" topLeftCell="K59" activePane="bottomRight" state="frozen"/>
      <selection activeCell="A3" sqref="A3"/>
      <selection pane="topRight" activeCell="K3" sqref="K3"/>
      <selection pane="bottomLeft" activeCell="A8" sqref="A8"/>
      <selection pane="bottomRight" activeCell="L60" sqref="L60"/>
    </sheetView>
  </sheetViews>
  <sheetFormatPr defaultColWidth="12.26953125" defaultRowHeight="23" x14ac:dyDescent="0.95"/>
  <cols>
    <col min="1" max="1" width="6" style="163" customWidth="1"/>
    <col min="2" max="2" width="17.26953125" style="163" customWidth="1"/>
    <col min="3" max="3" width="8" style="163" customWidth="1"/>
    <col min="4" max="4" width="14.36328125" style="165" customWidth="1"/>
    <col min="5" max="7" width="14.36328125" style="166" customWidth="1"/>
    <col min="8" max="8" width="11.54296875" style="167" customWidth="1"/>
    <col min="9" max="9" width="12" style="165" customWidth="1"/>
    <col min="10" max="10" width="12.1796875" style="165" customWidth="1"/>
    <col min="11" max="16384" width="12.26953125" style="163"/>
  </cols>
  <sheetData>
    <row r="1" spans="1:16" ht="38.5" hidden="1" customHeight="1" thickBot="1" x14ac:dyDescent="1">
      <c r="A1" s="265" t="s">
        <v>184</v>
      </c>
      <c r="B1" s="265"/>
      <c r="C1" s="265"/>
      <c r="D1" s="265"/>
      <c r="E1" s="265"/>
      <c r="F1" s="265"/>
      <c r="G1" s="265"/>
      <c r="H1" s="265"/>
      <c r="I1" s="265"/>
      <c r="J1" s="265"/>
    </row>
    <row r="2" spans="1:16" ht="25.5" hidden="1" customHeight="1" thickBot="1" x14ac:dyDescent="1.05">
      <c r="A2" s="164" t="s">
        <v>185</v>
      </c>
      <c r="B2" s="121"/>
    </row>
    <row r="3" spans="1:16" ht="6" customHeight="1" thickBot="1" x14ac:dyDescent="1">
      <c r="D3" s="167"/>
      <c r="E3" s="168"/>
      <c r="F3" s="168"/>
      <c r="G3" s="168"/>
    </row>
    <row r="4" spans="1:16" s="169" customFormat="1" ht="47.5" customHeight="1" x14ac:dyDescent="0.35">
      <c r="A4" s="266" t="s">
        <v>47</v>
      </c>
      <c r="B4" s="268" t="s">
        <v>186</v>
      </c>
      <c r="C4" s="269"/>
      <c r="D4" s="270" t="s">
        <v>288</v>
      </c>
      <c r="E4" s="271"/>
      <c r="F4" s="270" t="s">
        <v>289</v>
      </c>
      <c r="G4" s="271"/>
      <c r="H4" s="272" t="s">
        <v>53</v>
      </c>
      <c r="I4" s="273"/>
      <c r="J4" s="274"/>
    </row>
    <row r="5" spans="1:16" s="169" customFormat="1" ht="47.5" customHeight="1" x14ac:dyDescent="0.35">
      <c r="A5" s="267"/>
      <c r="B5" s="286" t="s">
        <v>54</v>
      </c>
      <c r="C5" s="284" t="s">
        <v>55</v>
      </c>
      <c r="D5" s="170" t="s">
        <v>187</v>
      </c>
      <c r="E5" s="171" t="s">
        <v>188</v>
      </c>
      <c r="F5" s="170" t="s">
        <v>187</v>
      </c>
      <c r="G5" s="171" t="s">
        <v>188</v>
      </c>
      <c r="H5" s="281" t="s">
        <v>189</v>
      </c>
      <c r="I5" s="278" t="s">
        <v>190</v>
      </c>
      <c r="J5" s="275" t="s">
        <v>191</v>
      </c>
    </row>
    <row r="6" spans="1:16" s="172" customFormat="1" ht="25" customHeight="1" x14ac:dyDescent="0.35">
      <c r="A6" s="267"/>
      <c r="B6" s="287"/>
      <c r="C6" s="285"/>
      <c r="D6" s="214">
        <v>45961</v>
      </c>
      <c r="E6" s="211">
        <v>46112</v>
      </c>
      <c r="F6" s="214">
        <v>45961</v>
      </c>
      <c r="G6" s="211">
        <v>46112</v>
      </c>
      <c r="H6" s="282"/>
      <c r="I6" s="279"/>
      <c r="J6" s="276"/>
    </row>
    <row r="7" spans="1:16" s="172" customFormat="1" ht="25.5" customHeight="1" x14ac:dyDescent="0.35">
      <c r="A7" s="212"/>
      <c r="B7" s="287"/>
      <c r="C7" s="285"/>
      <c r="D7" s="215">
        <v>46112</v>
      </c>
      <c r="E7" s="213">
        <v>46326</v>
      </c>
      <c r="F7" s="215">
        <v>46112</v>
      </c>
      <c r="G7" s="213">
        <v>46326</v>
      </c>
      <c r="H7" s="283"/>
      <c r="I7" s="280"/>
      <c r="J7" s="277"/>
    </row>
    <row r="8" spans="1:16" s="177" customFormat="1" ht="23" customHeight="1" x14ac:dyDescent="0.35">
      <c r="A8" s="173">
        <v>1</v>
      </c>
      <c r="B8" s="173" t="s">
        <v>56</v>
      </c>
      <c r="C8" s="173" t="s">
        <v>57</v>
      </c>
      <c r="D8" s="174">
        <v>2100</v>
      </c>
      <c r="E8" s="175">
        <v>2100</v>
      </c>
      <c r="F8" s="174">
        <v>2100</v>
      </c>
      <c r="G8" s="175">
        <v>2100</v>
      </c>
      <c r="H8" s="176">
        <v>2025</v>
      </c>
      <c r="I8" s="176">
        <f>H8-(H8*10%)</f>
        <v>1822.5</v>
      </c>
      <c r="J8" s="176">
        <f>H8+(H8*10%)</f>
        <v>2227.5</v>
      </c>
      <c r="M8" s="178"/>
      <c r="P8" s="179"/>
    </row>
    <row r="9" spans="1:16" s="177" customFormat="1" ht="23" customHeight="1" x14ac:dyDescent="0.35">
      <c r="A9" s="180">
        <v>2</v>
      </c>
      <c r="B9" s="180" t="s">
        <v>58</v>
      </c>
      <c r="C9" s="180" t="s">
        <v>57</v>
      </c>
      <c r="D9" s="181">
        <v>6499</v>
      </c>
      <c r="E9" s="175">
        <v>6499</v>
      </c>
      <c r="F9" s="181">
        <v>6499</v>
      </c>
      <c r="G9" s="175">
        <v>6499</v>
      </c>
      <c r="H9" s="176">
        <v>6777</v>
      </c>
      <c r="I9" s="176">
        <f t="shared" ref="I9:I41" si="0">H9-(H9*10%)</f>
        <v>6099.3</v>
      </c>
      <c r="J9" s="176">
        <f t="shared" ref="J9:J41" si="1">H9+(H9*10%)</f>
        <v>7454.7</v>
      </c>
      <c r="M9" s="178"/>
      <c r="P9" s="182"/>
    </row>
    <row r="10" spans="1:16" s="177" customFormat="1" ht="23" customHeight="1" x14ac:dyDescent="0.35">
      <c r="A10" s="183">
        <v>3</v>
      </c>
      <c r="B10" s="183" t="s">
        <v>59</v>
      </c>
      <c r="C10" s="183" t="s">
        <v>57</v>
      </c>
      <c r="D10" s="184">
        <v>1000</v>
      </c>
      <c r="E10" s="175">
        <v>1000</v>
      </c>
      <c r="F10" s="184">
        <v>1000</v>
      </c>
      <c r="G10" s="175">
        <v>1000</v>
      </c>
      <c r="H10" s="176">
        <v>1011</v>
      </c>
      <c r="I10" s="176">
        <f t="shared" si="0"/>
        <v>909.9</v>
      </c>
      <c r="J10" s="176">
        <f t="shared" si="1"/>
        <v>1112.0999999999999</v>
      </c>
      <c r="M10" s="178"/>
      <c r="P10" s="182"/>
    </row>
    <row r="11" spans="1:16" s="177" customFormat="1" ht="23" customHeight="1" x14ac:dyDescent="0.35">
      <c r="A11" s="173">
        <v>1</v>
      </c>
      <c r="B11" s="173" t="s">
        <v>60</v>
      </c>
      <c r="C11" s="173" t="s">
        <v>57</v>
      </c>
      <c r="D11" s="174">
        <v>15950</v>
      </c>
      <c r="E11" s="175">
        <v>15950</v>
      </c>
      <c r="F11" s="174">
        <v>15950</v>
      </c>
      <c r="G11" s="175">
        <v>15950</v>
      </c>
      <c r="H11" s="176">
        <v>18667</v>
      </c>
      <c r="I11" s="176">
        <f t="shared" si="0"/>
        <v>16800.3</v>
      </c>
      <c r="J11" s="176">
        <f t="shared" si="1"/>
        <v>20533.7</v>
      </c>
      <c r="M11" s="178"/>
      <c r="P11" s="182"/>
    </row>
    <row r="12" spans="1:16" s="177" customFormat="1" ht="23" customHeight="1" x14ac:dyDescent="0.35">
      <c r="A12" s="180">
        <v>2</v>
      </c>
      <c r="B12" s="180" t="s">
        <v>8</v>
      </c>
      <c r="C12" s="180" t="s">
        <v>192</v>
      </c>
      <c r="D12" s="181">
        <v>580</v>
      </c>
      <c r="E12" s="175">
        <v>580</v>
      </c>
      <c r="F12" s="181">
        <v>580</v>
      </c>
      <c r="G12" s="175">
        <v>580</v>
      </c>
      <c r="H12" s="176">
        <v>549</v>
      </c>
      <c r="I12" s="176">
        <f t="shared" si="0"/>
        <v>494.1</v>
      </c>
      <c r="J12" s="176">
        <f t="shared" si="1"/>
        <v>603.9</v>
      </c>
      <c r="M12" s="178"/>
      <c r="P12" s="182"/>
    </row>
    <row r="13" spans="1:16" s="177" customFormat="1" ht="23" customHeight="1" x14ac:dyDescent="0.35">
      <c r="A13" s="180">
        <v>3</v>
      </c>
      <c r="B13" s="180" t="s">
        <v>61</v>
      </c>
      <c r="C13" s="180" t="s">
        <v>57</v>
      </c>
      <c r="D13" s="181">
        <v>7290</v>
      </c>
      <c r="E13" s="175">
        <v>7290</v>
      </c>
      <c r="F13" s="181">
        <v>7290</v>
      </c>
      <c r="G13" s="175">
        <v>7290</v>
      </c>
      <c r="H13" s="176">
        <v>6450</v>
      </c>
      <c r="I13" s="176">
        <f t="shared" si="0"/>
        <v>5805</v>
      </c>
      <c r="J13" s="176">
        <f t="shared" si="1"/>
        <v>7095</v>
      </c>
      <c r="M13" s="178"/>
      <c r="P13" s="182"/>
    </row>
    <row r="14" spans="1:16" s="177" customFormat="1" ht="23" customHeight="1" x14ac:dyDescent="0.35">
      <c r="A14" s="180">
        <v>4</v>
      </c>
      <c r="B14" s="180" t="s">
        <v>226</v>
      </c>
      <c r="C14" s="180" t="s">
        <v>57</v>
      </c>
      <c r="D14" s="181">
        <v>10000</v>
      </c>
      <c r="E14" s="175">
        <v>10000</v>
      </c>
      <c r="F14" s="181">
        <v>10000</v>
      </c>
      <c r="G14" s="175">
        <v>10000</v>
      </c>
      <c r="H14" s="176">
        <v>9434</v>
      </c>
      <c r="I14" s="176">
        <f t="shared" si="0"/>
        <v>8490.6</v>
      </c>
      <c r="J14" s="176">
        <f t="shared" si="1"/>
        <v>10377.4</v>
      </c>
      <c r="M14" s="178"/>
      <c r="P14" s="182"/>
    </row>
    <row r="15" spans="1:16" s="177" customFormat="1" ht="23" customHeight="1" x14ac:dyDescent="0.35">
      <c r="A15" s="183">
        <v>5</v>
      </c>
      <c r="B15" s="183" t="s">
        <v>193</v>
      </c>
      <c r="C15" s="183" t="s">
        <v>57</v>
      </c>
      <c r="D15" s="184">
        <v>7990</v>
      </c>
      <c r="E15" s="175">
        <v>7990</v>
      </c>
      <c r="F15" s="184">
        <v>7990</v>
      </c>
      <c r="G15" s="175">
        <v>7990</v>
      </c>
      <c r="H15" s="176">
        <v>8035</v>
      </c>
      <c r="I15" s="176">
        <f t="shared" si="0"/>
        <v>7231.5</v>
      </c>
      <c r="J15" s="176">
        <f t="shared" si="1"/>
        <v>8838.5</v>
      </c>
      <c r="M15" s="178"/>
      <c r="P15" s="182"/>
    </row>
    <row r="16" spans="1:16" s="177" customFormat="1" ht="23" customHeight="1" x14ac:dyDescent="0.35">
      <c r="A16" s="173">
        <v>1</v>
      </c>
      <c r="B16" s="173" t="s">
        <v>19</v>
      </c>
      <c r="C16" s="173" t="s">
        <v>57</v>
      </c>
      <c r="D16" s="174">
        <v>2495</v>
      </c>
      <c r="E16" s="175">
        <v>2495</v>
      </c>
      <c r="F16" s="174">
        <v>2495</v>
      </c>
      <c r="G16" s="175">
        <v>2495</v>
      </c>
      <c r="H16" s="176">
        <v>2843</v>
      </c>
      <c r="I16" s="176">
        <f t="shared" si="0"/>
        <v>2558.6999999999998</v>
      </c>
      <c r="J16" s="176">
        <f t="shared" si="1"/>
        <v>3127.3</v>
      </c>
      <c r="M16" s="178"/>
      <c r="P16" s="182"/>
    </row>
    <row r="17" spans="1:16" s="177" customFormat="1" ht="23" customHeight="1" x14ac:dyDescent="0.35">
      <c r="A17" s="180">
        <v>2</v>
      </c>
      <c r="B17" s="180" t="s">
        <v>14</v>
      </c>
      <c r="C17" s="180" t="s">
        <v>57</v>
      </c>
      <c r="D17" s="181">
        <v>3999</v>
      </c>
      <c r="E17" s="175">
        <v>3999</v>
      </c>
      <c r="F17" s="181">
        <v>3999</v>
      </c>
      <c r="G17" s="175">
        <v>3999</v>
      </c>
      <c r="H17" s="176">
        <v>4940</v>
      </c>
      <c r="I17" s="176">
        <f t="shared" si="0"/>
        <v>4446</v>
      </c>
      <c r="J17" s="176">
        <f t="shared" si="1"/>
        <v>5434</v>
      </c>
      <c r="M17" s="178"/>
      <c r="P17" s="182"/>
    </row>
    <row r="18" spans="1:16" s="177" customFormat="1" ht="23" customHeight="1" x14ac:dyDescent="0.35">
      <c r="A18" s="180">
        <v>3</v>
      </c>
      <c r="B18" s="180" t="s">
        <v>15</v>
      </c>
      <c r="C18" s="180" t="s">
        <v>57</v>
      </c>
      <c r="D18" s="181">
        <v>2440</v>
      </c>
      <c r="E18" s="175">
        <v>2440</v>
      </c>
      <c r="F18" s="181">
        <v>2440</v>
      </c>
      <c r="G18" s="175">
        <v>2440</v>
      </c>
      <c r="H18" s="176">
        <v>3315</v>
      </c>
      <c r="I18" s="176">
        <f t="shared" si="0"/>
        <v>2983.5</v>
      </c>
      <c r="J18" s="176">
        <f t="shared" si="1"/>
        <v>3646.5</v>
      </c>
      <c r="M18" s="178"/>
      <c r="P18" s="182"/>
    </row>
    <row r="19" spans="1:16" s="177" customFormat="1" ht="23" customHeight="1" x14ac:dyDescent="0.35">
      <c r="A19" s="180">
        <v>4</v>
      </c>
      <c r="B19" s="180" t="s">
        <v>62</v>
      </c>
      <c r="C19" s="180" t="s">
        <v>57</v>
      </c>
      <c r="D19" s="181">
        <v>3999</v>
      </c>
      <c r="E19" s="175">
        <v>3999</v>
      </c>
      <c r="F19" s="181">
        <v>3999</v>
      </c>
      <c r="G19" s="175">
        <v>3999</v>
      </c>
      <c r="H19" s="176">
        <v>5385</v>
      </c>
      <c r="I19" s="176">
        <f t="shared" si="0"/>
        <v>4846.5</v>
      </c>
      <c r="J19" s="176">
        <f t="shared" si="1"/>
        <v>5923.5</v>
      </c>
      <c r="M19" s="178"/>
      <c r="P19" s="182"/>
    </row>
    <row r="20" spans="1:16" s="177" customFormat="1" ht="23" customHeight="1" x14ac:dyDescent="0.35">
      <c r="A20" s="180">
        <v>5</v>
      </c>
      <c r="B20" s="180" t="s">
        <v>63</v>
      </c>
      <c r="C20" s="180" t="s">
        <v>57</v>
      </c>
      <c r="D20" s="181">
        <v>3699</v>
      </c>
      <c r="E20" s="175">
        <v>3699</v>
      </c>
      <c r="F20" s="181">
        <v>3699</v>
      </c>
      <c r="G20" s="175">
        <v>3699</v>
      </c>
      <c r="H20" s="176">
        <v>5337</v>
      </c>
      <c r="I20" s="176">
        <f t="shared" si="0"/>
        <v>4803.3</v>
      </c>
      <c r="J20" s="176">
        <f t="shared" si="1"/>
        <v>5870.7</v>
      </c>
      <c r="M20" s="178"/>
      <c r="P20" s="182"/>
    </row>
    <row r="21" spans="1:16" s="177" customFormat="1" ht="23" customHeight="1" x14ac:dyDescent="0.35">
      <c r="A21" s="180">
        <v>6</v>
      </c>
      <c r="B21" s="180" t="s">
        <v>64</v>
      </c>
      <c r="C21" s="180" t="s">
        <v>57</v>
      </c>
      <c r="D21" s="181">
        <v>3950</v>
      </c>
      <c r="E21" s="175">
        <v>3950</v>
      </c>
      <c r="F21" s="181">
        <v>3950</v>
      </c>
      <c r="G21" s="175">
        <v>3950</v>
      </c>
      <c r="H21" s="176">
        <v>4051</v>
      </c>
      <c r="I21" s="176">
        <f t="shared" si="0"/>
        <v>3645.9</v>
      </c>
      <c r="J21" s="176">
        <f t="shared" si="1"/>
        <v>4456.1000000000004</v>
      </c>
      <c r="M21" s="178"/>
      <c r="P21" s="182"/>
    </row>
    <row r="22" spans="1:16" s="177" customFormat="1" ht="23" customHeight="1" x14ac:dyDescent="0.35">
      <c r="A22" s="180">
        <v>7</v>
      </c>
      <c r="B22" s="180" t="s">
        <v>194</v>
      </c>
      <c r="C22" s="180" t="s">
        <v>57</v>
      </c>
      <c r="D22" s="181">
        <v>3490</v>
      </c>
      <c r="E22" s="175">
        <v>3490</v>
      </c>
      <c r="F22" s="181">
        <v>3490</v>
      </c>
      <c r="G22" s="175">
        <v>3490</v>
      </c>
      <c r="H22" s="176">
        <v>4368</v>
      </c>
      <c r="I22" s="176">
        <f t="shared" si="0"/>
        <v>3931.2</v>
      </c>
      <c r="J22" s="176">
        <f t="shared" si="1"/>
        <v>4804.8</v>
      </c>
      <c r="M22" s="178"/>
      <c r="P22" s="182"/>
    </row>
    <row r="23" spans="1:16" s="177" customFormat="1" ht="23" customHeight="1" x14ac:dyDescent="0.35">
      <c r="A23" s="180">
        <v>8</v>
      </c>
      <c r="B23" s="180" t="s">
        <v>66</v>
      </c>
      <c r="C23" s="180" t="s">
        <v>57</v>
      </c>
      <c r="D23" s="181">
        <v>2890</v>
      </c>
      <c r="E23" s="175">
        <v>2890</v>
      </c>
      <c r="F23" s="181">
        <v>2890</v>
      </c>
      <c r="G23" s="175">
        <v>2890</v>
      </c>
      <c r="H23" s="176">
        <v>3987</v>
      </c>
      <c r="I23" s="176">
        <f t="shared" si="0"/>
        <v>3588.3</v>
      </c>
      <c r="J23" s="176">
        <f t="shared" si="1"/>
        <v>4385.7</v>
      </c>
      <c r="M23" s="178"/>
      <c r="P23" s="182"/>
    </row>
    <row r="24" spans="1:16" s="177" customFormat="1" ht="23" customHeight="1" x14ac:dyDescent="0.35">
      <c r="A24" s="180">
        <v>9</v>
      </c>
      <c r="B24" s="180" t="s">
        <v>67</v>
      </c>
      <c r="C24" s="180" t="s">
        <v>57</v>
      </c>
      <c r="D24" s="181">
        <v>2590</v>
      </c>
      <c r="E24" s="175">
        <v>2590</v>
      </c>
      <c r="F24" s="181">
        <v>2590</v>
      </c>
      <c r="G24" s="175">
        <v>2590</v>
      </c>
      <c r="H24" s="176">
        <v>4588</v>
      </c>
      <c r="I24" s="176">
        <f t="shared" si="0"/>
        <v>4129.2</v>
      </c>
      <c r="J24" s="176">
        <f t="shared" si="1"/>
        <v>5046.8</v>
      </c>
      <c r="M24" s="178"/>
      <c r="P24" s="182"/>
    </row>
    <row r="25" spans="1:16" s="177" customFormat="1" ht="23" customHeight="1" x14ac:dyDescent="0.35">
      <c r="A25" s="180">
        <v>10</v>
      </c>
      <c r="B25" s="180" t="s">
        <v>68</v>
      </c>
      <c r="C25" s="180" t="s">
        <v>57</v>
      </c>
      <c r="D25" s="181">
        <v>1999</v>
      </c>
      <c r="E25" s="175">
        <v>1999</v>
      </c>
      <c r="F25" s="181">
        <v>1999</v>
      </c>
      <c r="G25" s="175">
        <v>1999</v>
      </c>
      <c r="H25" s="176">
        <v>3907</v>
      </c>
      <c r="I25" s="176">
        <f t="shared" si="0"/>
        <v>3516.3</v>
      </c>
      <c r="J25" s="176">
        <f t="shared" si="1"/>
        <v>4297.7</v>
      </c>
      <c r="M25" s="178"/>
      <c r="P25" s="182"/>
    </row>
    <row r="26" spans="1:16" s="177" customFormat="1" ht="23" customHeight="1" x14ac:dyDescent="0.35">
      <c r="A26" s="180">
        <v>11</v>
      </c>
      <c r="B26" s="180" t="s">
        <v>16</v>
      </c>
      <c r="C26" s="180" t="s">
        <v>57</v>
      </c>
      <c r="D26" s="181">
        <v>2790</v>
      </c>
      <c r="E26" s="175">
        <v>2790</v>
      </c>
      <c r="F26" s="181">
        <v>2790</v>
      </c>
      <c r="G26" s="175">
        <v>2790</v>
      </c>
      <c r="H26" s="176">
        <v>2938</v>
      </c>
      <c r="I26" s="176">
        <f t="shared" si="0"/>
        <v>2644.2</v>
      </c>
      <c r="J26" s="176">
        <f t="shared" si="1"/>
        <v>3231.8</v>
      </c>
      <c r="M26" s="178"/>
      <c r="P26" s="182"/>
    </row>
    <row r="27" spans="1:16" s="177" customFormat="1" ht="23" customHeight="1" x14ac:dyDescent="0.35">
      <c r="A27" s="180">
        <v>12</v>
      </c>
      <c r="B27" s="180" t="s">
        <v>69</v>
      </c>
      <c r="C27" s="180" t="s">
        <v>57</v>
      </c>
      <c r="D27" s="181">
        <v>1550</v>
      </c>
      <c r="E27" s="175">
        <v>1890</v>
      </c>
      <c r="F27" s="181">
        <v>1550</v>
      </c>
      <c r="G27" s="175">
        <v>1890</v>
      </c>
      <c r="H27" s="176">
        <v>3074</v>
      </c>
      <c r="I27" s="176">
        <f t="shared" si="0"/>
        <v>2766.6</v>
      </c>
      <c r="J27" s="176">
        <f t="shared" si="1"/>
        <v>3381.4</v>
      </c>
      <c r="M27" s="178"/>
      <c r="P27" s="182"/>
    </row>
    <row r="28" spans="1:16" s="177" customFormat="1" ht="23" customHeight="1" x14ac:dyDescent="0.35">
      <c r="A28" s="180">
        <v>13</v>
      </c>
      <c r="B28" s="180" t="s">
        <v>44</v>
      </c>
      <c r="C28" s="180" t="s">
        <v>57</v>
      </c>
      <c r="D28" s="181">
        <v>2450</v>
      </c>
      <c r="E28" s="175">
        <v>2450</v>
      </c>
      <c r="F28" s="181">
        <v>2450</v>
      </c>
      <c r="G28" s="175">
        <v>2450</v>
      </c>
      <c r="H28" s="176">
        <v>2765</v>
      </c>
      <c r="I28" s="176">
        <f t="shared" si="0"/>
        <v>2488.5</v>
      </c>
      <c r="J28" s="176">
        <f t="shared" si="1"/>
        <v>3041.5</v>
      </c>
      <c r="M28" s="178"/>
      <c r="P28" s="182"/>
    </row>
    <row r="29" spans="1:16" s="177" customFormat="1" ht="23" customHeight="1" x14ac:dyDescent="0.35">
      <c r="A29" s="180">
        <v>14</v>
      </c>
      <c r="B29" s="180" t="s">
        <v>70</v>
      </c>
      <c r="C29" s="180" t="s">
        <v>57</v>
      </c>
      <c r="D29" s="181">
        <v>2490</v>
      </c>
      <c r="E29" s="175">
        <v>2490</v>
      </c>
      <c r="F29" s="181">
        <v>2490</v>
      </c>
      <c r="G29" s="175">
        <v>2490</v>
      </c>
      <c r="H29" s="176">
        <v>3570</v>
      </c>
      <c r="I29" s="176">
        <f t="shared" si="0"/>
        <v>3213</v>
      </c>
      <c r="J29" s="176">
        <f t="shared" si="1"/>
        <v>3927</v>
      </c>
      <c r="M29" s="178"/>
      <c r="P29" s="182"/>
    </row>
    <row r="30" spans="1:16" s="177" customFormat="1" ht="23" customHeight="1" x14ac:dyDescent="0.35">
      <c r="A30" s="180">
        <v>15</v>
      </c>
      <c r="B30" s="180" t="s">
        <v>71</v>
      </c>
      <c r="C30" s="180" t="s">
        <v>57</v>
      </c>
      <c r="D30" s="181">
        <v>3250</v>
      </c>
      <c r="E30" s="175">
        <v>3250</v>
      </c>
      <c r="F30" s="181">
        <v>3250</v>
      </c>
      <c r="G30" s="175">
        <v>3250</v>
      </c>
      <c r="H30" s="176">
        <v>3510</v>
      </c>
      <c r="I30" s="176">
        <f t="shared" si="0"/>
        <v>3159</v>
      </c>
      <c r="J30" s="176">
        <f t="shared" si="1"/>
        <v>3861</v>
      </c>
      <c r="M30" s="178"/>
      <c r="P30" s="182"/>
    </row>
    <row r="31" spans="1:16" s="177" customFormat="1" ht="23" customHeight="1" x14ac:dyDescent="0.35">
      <c r="A31" s="180">
        <v>16</v>
      </c>
      <c r="B31" s="180" t="s">
        <v>45</v>
      </c>
      <c r="C31" s="180" t="s">
        <v>57</v>
      </c>
      <c r="D31" s="181">
        <v>3495</v>
      </c>
      <c r="E31" s="175">
        <v>3495</v>
      </c>
      <c r="F31" s="181">
        <v>3495</v>
      </c>
      <c r="G31" s="175">
        <v>3495</v>
      </c>
      <c r="H31" s="176">
        <v>5560</v>
      </c>
      <c r="I31" s="176">
        <f t="shared" si="0"/>
        <v>5004</v>
      </c>
      <c r="J31" s="176">
        <f t="shared" si="1"/>
        <v>6116</v>
      </c>
      <c r="M31" s="178"/>
      <c r="P31" s="182"/>
    </row>
    <row r="32" spans="1:16" s="177" customFormat="1" ht="23" customHeight="1" x14ac:dyDescent="0.35">
      <c r="A32" s="180">
        <v>17</v>
      </c>
      <c r="B32" s="180" t="s">
        <v>72</v>
      </c>
      <c r="C32" s="180" t="s">
        <v>57</v>
      </c>
      <c r="D32" s="181">
        <v>2499</v>
      </c>
      <c r="E32" s="175">
        <v>2499</v>
      </c>
      <c r="F32" s="181">
        <v>2499</v>
      </c>
      <c r="G32" s="175">
        <v>2499</v>
      </c>
      <c r="H32" s="176">
        <v>3510</v>
      </c>
      <c r="I32" s="176">
        <f t="shared" si="0"/>
        <v>3159</v>
      </c>
      <c r="J32" s="176">
        <f t="shared" si="1"/>
        <v>3861</v>
      </c>
      <c r="M32" s="178"/>
      <c r="P32" s="182"/>
    </row>
    <row r="33" spans="1:16" s="177" customFormat="1" ht="23" customHeight="1" x14ac:dyDescent="0.35">
      <c r="A33" s="180">
        <v>18</v>
      </c>
      <c r="B33" s="180" t="s">
        <v>73</v>
      </c>
      <c r="C33" s="180" t="s">
        <v>57</v>
      </c>
      <c r="D33" s="181">
        <v>2390</v>
      </c>
      <c r="E33" s="175">
        <v>2390</v>
      </c>
      <c r="F33" s="181">
        <v>2390</v>
      </c>
      <c r="G33" s="175">
        <v>2390</v>
      </c>
      <c r="H33" s="176">
        <v>3272</v>
      </c>
      <c r="I33" s="176">
        <f t="shared" si="0"/>
        <v>2944.8</v>
      </c>
      <c r="J33" s="176">
        <f t="shared" si="1"/>
        <v>3599.2</v>
      </c>
      <c r="M33" s="178"/>
      <c r="P33" s="182"/>
    </row>
    <row r="34" spans="1:16" s="177" customFormat="1" ht="23" customHeight="1" x14ac:dyDescent="0.35">
      <c r="A34" s="180">
        <v>19</v>
      </c>
      <c r="B34" s="180" t="s">
        <v>195</v>
      </c>
      <c r="C34" s="180" t="s">
        <v>57</v>
      </c>
      <c r="D34" s="181">
        <v>1495</v>
      </c>
      <c r="E34" s="175">
        <v>1495</v>
      </c>
      <c r="F34" s="181">
        <v>1495</v>
      </c>
      <c r="G34" s="175">
        <v>1495</v>
      </c>
      <c r="H34" s="176">
        <v>1610</v>
      </c>
      <c r="I34" s="176">
        <f t="shared" si="0"/>
        <v>1449</v>
      </c>
      <c r="J34" s="176">
        <f t="shared" si="1"/>
        <v>1771</v>
      </c>
      <c r="M34" s="178"/>
      <c r="P34" s="182"/>
    </row>
    <row r="35" spans="1:16" s="177" customFormat="1" ht="23" customHeight="1" x14ac:dyDescent="0.35">
      <c r="A35" s="180">
        <v>20</v>
      </c>
      <c r="B35" s="180" t="s">
        <v>196</v>
      </c>
      <c r="C35" s="180" t="s">
        <v>57</v>
      </c>
      <c r="D35" s="181">
        <v>3999</v>
      </c>
      <c r="E35" s="175">
        <v>3999</v>
      </c>
      <c r="F35" s="181">
        <v>3999</v>
      </c>
      <c r="G35" s="175">
        <v>3999</v>
      </c>
      <c r="H35" s="176">
        <v>3987</v>
      </c>
      <c r="I35" s="176">
        <f t="shared" si="0"/>
        <v>3588.3</v>
      </c>
      <c r="J35" s="176">
        <f t="shared" si="1"/>
        <v>4385.7</v>
      </c>
      <c r="M35" s="178"/>
      <c r="P35" s="182"/>
    </row>
    <row r="36" spans="1:16" s="177" customFormat="1" ht="23" customHeight="1" x14ac:dyDescent="0.35">
      <c r="A36" s="180">
        <v>21</v>
      </c>
      <c r="B36" s="180" t="s">
        <v>74</v>
      </c>
      <c r="C36" s="180" t="s">
        <v>57</v>
      </c>
      <c r="D36" s="181">
        <v>1500</v>
      </c>
      <c r="E36" s="175">
        <v>1500</v>
      </c>
      <c r="F36" s="181">
        <v>1500</v>
      </c>
      <c r="G36" s="175">
        <v>1500</v>
      </c>
      <c r="H36" s="176">
        <v>1843</v>
      </c>
      <c r="I36" s="176">
        <f t="shared" si="0"/>
        <v>1658.7</v>
      </c>
      <c r="J36" s="176">
        <f t="shared" si="1"/>
        <v>2027.3</v>
      </c>
      <c r="M36" s="178"/>
      <c r="P36" s="182"/>
    </row>
    <row r="37" spans="1:16" s="177" customFormat="1" ht="23" customHeight="1" x14ac:dyDescent="0.35">
      <c r="A37" s="180">
        <v>22</v>
      </c>
      <c r="B37" s="185" t="s">
        <v>80</v>
      </c>
      <c r="C37" s="180" t="s">
        <v>57</v>
      </c>
      <c r="D37" s="181">
        <v>7990</v>
      </c>
      <c r="E37" s="175">
        <v>7990</v>
      </c>
      <c r="F37" s="181">
        <v>7990</v>
      </c>
      <c r="G37" s="175">
        <v>7990</v>
      </c>
      <c r="H37" s="176">
        <v>8887</v>
      </c>
      <c r="I37" s="176">
        <f t="shared" si="0"/>
        <v>7998.3</v>
      </c>
      <c r="J37" s="176">
        <f t="shared" si="1"/>
        <v>9775.7000000000007</v>
      </c>
      <c r="M37" s="178"/>
      <c r="P37" s="182"/>
    </row>
    <row r="38" spans="1:16" s="177" customFormat="1" ht="23" customHeight="1" x14ac:dyDescent="0.35">
      <c r="A38" s="180">
        <v>23</v>
      </c>
      <c r="B38" s="185" t="s">
        <v>75</v>
      </c>
      <c r="C38" s="180" t="s">
        <v>57</v>
      </c>
      <c r="D38" s="181">
        <v>2999</v>
      </c>
      <c r="E38" s="175">
        <v>2999</v>
      </c>
      <c r="F38" s="181">
        <v>2999</v>
      </c>
      <c r="G38" s="175">
        <v>2999</v>
      </c>
      <c r="H38" s="176">
        <v>3526</v>
      </c>
      <c r="I38" s="176">
        <f t="shared" si="0"/>
        <v>3173.4</v>
      </c>
      <c r="J38" s="176">
        <f t="shared" si="1"/>
        <v>3878.6</v>
      </c>
      <c r="M38" s="178"/>
      <c r="P38" s="182"/>
    </row>
    <row r="39" spans="1:16" s="177" customFormat="1" ht="23" customHeight="1" x14ac:dyDescent="0.35">
      <c r="A39" s="180">
        <v>24</v>
      </c>
      <c r="B39" s="185" t="s">
        <v>76</v>
      </c>
      <c r="C39" s="180" t="s">
        <v>57</v>
      </c>
      <c r="D39" s="181">
        <v>4890</v>
      </c>
      <c r="E39" s="175">
        <v>4890</v>
      </c>
      <c r="F39" s="181">
        <v>4890</v>
      </c>
      <c r="G39" s="175">
        <v>4890</v>
      </c>
      <c r="H39" s="176">
        <v>9705</v>
      </c>
      <c r="I39" s="176">
        <f t="shared" si="0"/>
        <v>8734.5</v>
      </c>
      <c r="J39" s="176">
        <f t="shared" si="1"/>
        <v>10675.5</v>
      </c>
      <c r="M39" s="178"/>
      <c r="P39" s="182"/>
    </row>
    <row r="40" spans="1:16" s="177" customFormat="1" ht="23" customHeight="1" x14ac:dyDescent="0.35">
      <c r="A40" s="180">
        <v>25</v>
      </c>
      <c r="B40" s="185" t="s">
        <v>77</v>
      </c>
      <c r="C40" s="180" t="s">
        <v>57</v>
      </c>
      <c r="D40" s="181">
        <v>2500</v>
      </c>
      <c r="E40" s="175">
        <v>2500</v>
      </c>
      <c r="F40" s="181">
        <v>2500</v>
      </c>
      <c r="G40" s="175">
        <v>2500</v>
      </c>
      <c r="H40" s="176">
        <v>6965</v>
      </c>
      <c r="I40" s="176">
        <f t="shared" si="0"/>
        <v>6268.5</v>
      </c>
      <c r="J40" s="176">
        <f t="shared" si="1"/>
        <v>7661.5</v>
      </c>
    </row>
    <row r="41" spans="1:16" s="177" customFormat="1" ht="23" customHeight="1" x14ac:dyDescent="0.35">
      <c r="A41" s="180">
        <v>26</v>
      </c>
      <c r="B41" s="185" t="s">
        <v>197</v>
      </c>
      <c r="C41" s="180" t="s">
        <v>57</v>
      </c>
      <c r="D41" s="181">
        <v>1500</v>
      </c>
      <c r="E41" s="175">
        <v>1500</v>
      </c>
      <c r="F41" s="181">
        <v>1500</v>
      </c>
      <c r="G41" s="175">
        <v>1500</v>
      </c>
      <c r="H41" s="176">
        <v>2319</v>
      </c>
      <c r="I41" s="176">
        <f t="shared" si="0"/>
        <v>2087.1</v>
      </c>
      <c r="J41" s="176">
        <f t="shared" si="1"/>
        <v>2550.9</v>
      </c>
    </row>
    <row r="42" spans="1:16" s="177" customFormat="1" ht="23" customHeight="1" x14ac:dyDescent="0.35">
      <c r="A42" s="173">
        <v>1</v>
      </c>
      <c r="B42" s="173" t="s">
        <v>198</v>
      </c>
      <c r="C42" s="173" t="s">
        <v>57</v>
      </c>
      <c r="D42" s="174">
        <v>25000</v>
      </c>
      <c r="E42" s="175">
        <v>25000</v>
      </c>
      <c r="F42" s="174">
        <v>25000</v>
      </c>
      <c r="G42" s="175">
        <v>25000</v>
      </c>
      <c r="H42" s="176"/>
      <c r="I42" s="186"/>
      <c r="J42" s="187"/>
      <c r="M42" s="178"/>
      <c r="P42" s="179"/>
    </row>
    <row r="43" spans="1:16" s="177" customFormat="1" ht="23" customHeight="1" x14ac:dyDescent="0.35">
      <c r="A43" s="173">
        <v>2</v>
      </c>
      <c r="B43" s="173" t="s">
        <v>199</v>
      </c>
      <c r="C43" s="173" t="s">
        <v>57</v>
      </c>
      <c r="D43" s="174">
        <v>10000</v>
      </c>
      <c r="E43" s="175">
        <v>10000</v>
      </c>
      <c r="F43" s="174">
        <v>10000</v>
      </c>
      <c r="G43" s="175">
        <v>10000</v>
      </c>
      <c r="H43" s="176"/>
      <c r="I43" s="186"/>
      <c r="J43" s="187"/>
      <c r="M43" s="178"/>
      <c r="P43" s="179"/>
    </row>
    <row r="44" spans="1:16" s="177" customFormat="1" ht="23" customHeight="1" x14ac:dyDescent="0.35">
      <c r="A44" s="173">
        <v>3</v>
      </c>
      <c r="B44" s="173" t="s">
        <v>200</v>
      </c>
      <c r="C44" s="173" t="s">
        <v>57</v>
      </c>
      <c r="D44" s="174">
        <v>12000</v>
      </c>
      <c r="E44" s="175">
        <v>12000</v>
      </c>
      <c r="F44" s="174">
        <v>12000</v>
      </c>
      <c r="G44" s="175">
        <v>12000</v>
      </c>
      <c r="H44" s="176"/>
      <c r="I44" s="186"/>
      <c r="J44" s="187"/>
      <c r="M44" s="178"/>
      <c r="P44" s="179"/>
    </row>
    <row r="45" spans="1:16" s="177" customFormat="1" ht="23" customHeight="1" x14ac:dyDescent="0.35">
      <c r="A45" s="173">
        <v>4</v>
      </c>
      <c r="B45" s="173" t="s">
        <v>201</v>
      </c>
      <c r="C45" s="173" t="s">
        <v>57</v>
      </c>
      <c r="D45" s="174">
        <v>18000</v>
      </c>
      <c r="E45" s="175">
        <v>18000</v>
      </c>
      <c r="F45" s="174">
        <v>18000</v>
      </c>
      <c r="G45" s="175">
        <v>18000</v>
      </c>
      <c r="H45" s="176"/>
      <c r="I45" s="186"/>
      <c r="J45" s="187"/>
      <c r="M45" s="178"/>
      <c r="P45" s="179"/>
    </row>
    <row r="46" spans="1:16" s="177" customFormat="1" ht="23" customHeight="1" x14ac:dyDescent="0.35">
      <c r="A46" s="173">
        <v>5</v>
      </c>
      <c r="B46" s="173" t="s">
        <v>18</v>
      </c>
      <c r="C46" s="173" t="s">
        <v>57</v>
      </c>
      <c r="D46" s="174">
        <v>10000</v>
      </c>
      <c r="E46" s="175">
        <v>10000</v>
      </c>
      <c r="F46" s="174">
        <v>10000</v>
      </c>
      <c r="G46" s="175">
        <v>10000</v>
      </c>
      <c r="H46" s="176"/>
      <c r="I46" s="186"/>
      <c r="J46" s="187"/>
      <c r="M46" s="178"/>
      <c r="P46" s="179"/>
    </row>
    <row r="47" spans="1:16" s="177" customFormat="1" ht="23" customHeight="1" x14ac:dyDescent="0.35">
      <c r="A47" s="173">
        <v>6</v>
      </c>
      <c r="B47" s="173" t="s">
        <v>202</v>
      </c>
      <c r="C47" s="173" t="s">
        <v>57</v>
      </c>
      <c r="D47" s="174">
        <v>9500</v>
      </c>
      <c r="E47" s="175">
        <v>9500</v>
      </c>
      <c r="F47" s="174">
        <v>9500</v>
      </c>
      <c r="G47" s="175">
        <v>9500</v>
      </c>
      <c r="H47" s="176"/>
      <c r="I47" s="186"/>
      <c r="J47" s="187"/>
      <c r="M47" s="178"/>
      <c r="P47" s="179"/>
    </row>
    <row r="48" spans="1:16" s="177" customFormat="1" ht="23" customHeight="1" x14ac:dyDescent="0.35">
      <c r="A48" s="173">
        <v>7</v>
      </c>
      <c r="B48" s="173" t="s">
        <v>203</v>
      </c>
      <c r="C48" s="173" t="s">
        <v>57</v>
      </c>
      <c r="D48" s="174">
        <v>15980</v>
      </c>
      <c r="E48" s="175">
        <v>15980</v>
      </c>
      <c r="F48" s="174">
        <v>15980</v>
      </c>
      <c r="G48" s="175">
        <v>15980</v>
      </c>
      <c r="H48" s="176"/>
      <c r="I48" s="186"/>
      <c r="J48" s="187"/>
      <c r="M48" s="178"/>
      <c r="P48" s="179"/>
    </row>
    <row r="49" spans="1:16" s="177" customFormat="1" ht="23" customHeight="1" x14ac:dyDescent="0.35">
      <c r="A49" s="173">
        <v>8</v>
      </c>
      <c r="B49" s="180" t="s">
        <v>204</v>
      </c>
      <c r="C49" s="180" t="s">
        <v>57</v>
      </c>
      <c r="D49" s="181">
        <v>14590</v>
      </c>
      <c r="E49" s="175">
        <v>14590</v>
      </c>
      <c r="F49" s="181">
        <v>14590</v>
      </c>
      <c r="G49" s="175">
        <v>14590</v>
      </c>
      <c r="H49" s="176"/>
      <c r="I49" s="188"/>
      <c r="J49" s="189"/>
      <c r="M49" s="178"/>
      <c r="P49" s="182"/>
    </row>
    <row r="50" spans="1:16" s="177" customFormat="1" ht="23" customHeight="1" x14ac:dyDescent="0.35">
      <c r="A50" s="173">
        <v>9</v>
      </c>
      <c r="B50" s="183" t="s">
        <v>205</v>
      </c>
      <c r="C50" s="183" t="s">
        <v>57</v>
      </c>
      <c r="D50" s="184">
        <v>13590</v>
      </c>
      <c r="E50" s="175">
        <v>13590</v>
      </c>
      <c r="F50" s="184">
        <v>13590</v>
      </c>
      <c r="G50" s="175">
        <v>13590</v>
      </c>
      <c r="H50" s="176"/>
      <c r="I50" s="188"/>
      <c r="J50" s="189"/>
      <c r="M50" s="178"/>
      <c r="P50" s="182"/>
    </row>
    <row r="51" spans="1:16" s="177" customFormat="1" ht="22.5" customHeight="1" x14ac:dyDescent="0.35">
      <c r="A51" s="173">
        <v>10</v>
      </c>
      <c r="B51" s="173" t="s">
        <v>206</v>
      </c>
      <c r="C51" s="173" t="s">
        <v>57</v>
      </c>
      <c r="D51" s="174">
        <v>1500</v>
      </c>
      <c r="E51" s="175">
        <v>1500</v>
      </c>
      <c r="F51" s="174">
        <v>1500</v>
      </c>
      <c r="G51" s="175">
        <v>1500</v>
      </c>
      <c r="H51" s="176">
        <v>19054</v>
      </c>
      <c r="I51" s="188">
        <v>17149</v>
      </c>
      <c r="J51" s="189">
        <v>20959</v>
      </c>
      <c r="M51" s="178"/>
      <c r="P51" s="182"/>
    </row>
    <row r="52" spans="1:16" s="177" customFormat="1" ht="22.5" customHeight="1" x14ac:dyDescent="0.35">
      <c r="A52" s="173">
        <v>11</v>
      </c>
      <c r="B52" s="180" t="s">
        <v>207</v>
      </c>
      <c r="C52" s="180" t="s">
        <v>192</v>
      </c>
      <c r="D52" s="174">
        <v>7000</v>
      </c>
      <c r="E52" s="175">
        <v>7000</v>
      </c>
      <c r="F52" s="174">
        <v>7000</v>
      </c>
      <c r="G52" s="175">
        <v>7000</v>
      </c>
      <c r="H52" s="176">
        <v>492</v>
      </c>
      <c r="I52" s="188">
        <v>442</v>
      </c>
      <c r="J52" s="189">
        <v>541</v>
      </c>
      <c r="M52" s="178"/>
      <c r="P52" s="182"/>
    </row>
    <row r="53" spans="1:16" s="177" customFormat="1" ht="22.5" customHeight="1" x14ac:dyDescent="0.35">
      <c r="A53" s="173">
        <v>12</v>
      </c>
      <c r="B53" s="180" t="s">
        <v>208</v>
      </c>
      <c r="C53" s="180" t="s">
        <v>57</v>
      </c>
      <c r="D53" s="181">
        <v>4000</v>
      </c>
      <c r="E53" s="175">
        <v>4000</v>
      </c>
      <c r="F53" s="181">
        <v>4000</v>
      </c>
      <c r="G53" s="175">
        <v>4000</v>
      </c>
      <c r="H53" s="176">
        <v>6429</v>
      </c>
      <c r="I53" s="188">
        <v>5786</v>
      </c>
      <c r="J53" s="189">
        <v>7072</v>
      </c>
      <c r="M53" s="178"/>
      <c r="P53" s="182"/>
    </row>
    <row r="54" spans="1:16" s="177" customFormat="1" ht="22.5" customHeight="1" x14ac:dyDescent="0.35">
      <c r="A54" s="173">
        <v>13</v>
      </c>
      <c r="B54" s="180" t="s">
        <v>209</v>
      </c>
      <c r="C54" s="180" t="s">
        <v>57</v>
      </c>
      <c r="D54" s="181">
        <v>3000</v>
      </c>
      <c r="E54" s="175">
        <v>3000</v>
      </c>
      <c r="F54" s="181">
        <v>3000</v>
      </c>
      <c r="G54" s="175">
        <v>3000</v>
      </c>
      <c r="H54" s="176">
        <v>8394</v>
      </c>
      <c r="I54" s="188">
        <v>7554</v>
      </c>
      <c r="J54" s="189">
        <v>9233</v>
      </c>
      <c r="M54" s="178"/>
      <c r="P54" s="182"/>
    </row>
    <row r="55" spans="1:16" s="177" customFormat="1" ht="22.5" customHeight="1" x14ac:dyDescent="0.35">
      <c r="A55" s="173">
        <v>14</v>
      </c>
      <c r="B55" s="183" t="s">
        <v>210</v>
      </c>
      <c r="C55" s="183" t="s">
        <v>57</v>
      </c>
      <c r="D55" s="184">
        <v>7000</v>
      </c>
      <c r="E55" s="175">
        <v>7000</v>
      </c>
      <c r="F55" s="184">
        <v>7000</v>
      </c>
      <c r="G55" s="175">
        <v>7000</v>
      </c>
      <c r="H55" s="176">
        <v>7204</v>
      </c>
      <c r="I55" s="188">
        <v>6484</v>
      </c>
      <c r="J55" s="189">
        <v>7924</v>
      </c>
      <c r="M55" s="178"/>
      <c r="P55" s="182"/>
    </row>
    <row r="56" spans="1:16" ht="22.5" customHeight="1" x14ac:dyDescent="0.95">
      <c r="A56" s="183">
        <v>15</v>
      </c>
      <c r="B56" s="183" t="s">
        <v>211</v>
      </c>
      <c r="C56" s="183" t="s">
        <v>57</v>
      </c>
      <c r="D56" s="184">
        <v>2999</v>
      </c>
      <c r="E56" s="175">
        <v>2999</v>
      </c>
      <c r="F56" s="184">
        <v>2999</v>
      </c>
      <c r="G56" s="175">
        <v>2999</v>
      </c>
      <c r="H56" s="190"/>
      <c r="I56" s="190"/>
      <c r="J56" s="190"/>
    </row>
    <row r="57" spans="1:16" x14ac:dyDescent="0.95">
      <c r="A57" s="183">
        <v>16</v>
      </c>
      <c r="B57" s="183" t="s">
        <v>212</v>
      </c>
      <c r="C57" s="183" t="s">
        <v>57</v>
      </c>
      <c r="D57" s="184">
        <v>3999</v>
      </c>
      <c r="E57" s="175">
        <v>3999</v>
      </c>
      <c r="F57" s="184">
        <v>3999</v>
      </c>
      <c r="G57" s="175">
        <v>3999</v>
      </c>
      <c r="H57" s="190"/>
      <c r="I57" s="190"/>
      <c r="J57" s="190"/>
    </row>
    <row r="58" spans="1:16" x14ac:dyDescent="0.95">
      <c r="A58" s="183">
        <v>17</v>
      </c>
      <c r="B58" s="183" t="s">
        <v>213</v>
      </c>
      <c r="C58" s="183" t="s">
        <v>57</v>
      </c>
      <c r="D58" s="184">
        <v>3000</v>
      </c>
      <c r="E58" s="175">
        <v>3000</v>
      </c>
      <c r="F58" s="184">
        <v>3000</v>
      </c>
      <c r="G58" s="175">
        <v>3000</v>
      </c>
      <c r="H58" s="190"/>
      <c r="I58" s="190"/>
      <c r="J58" s="190"/>
    </row>
    <row r="59" spans="1:16" x14ac:dyDescent="0.95">
      <c r="A59" s="183">
        <v>18</v>
      </c>
      <c r="B59" s="183" t="s">
        <v>214</v>
      </c>
      <c r="C59" s="183" t="s">
        <v>57</v>
      </c>
      <c r="D59" s="184">
        <v>2500</v>
      </c>
      <c r="E59" s="175">
        <v>2500</v>
      </c>
      <c r="F59" s="184">
        <v>2500</v>
      </c>
      <c r="G59" s="175">
        <v>2500</v>
      </c>
      <c r="H59" s="190"/>
      <c r="I59" s="190"/>
      <c r="J59" s="190"/>
    </row>
    <row r="60" spans="1:16" x14ac:dyDescent="0.95">
      <c r="A60" s="183">
        <v>19</v>
      </c>
      <c r="B60" s="183" t="s">
        <v>215</v>
      </c>
      <c r="C60" s="183" t="s">
        <v>57</v>
      </c>
      <c r="D60" s="184">
        <v>3000</v>
      </c>
      <c r="E60" s="175">
        <v>3000</v>
      </c>
      <c r="F60" s="184">
        <v>3000</v>
      </c>
      <c r="G60" s="175">
        <v>3000</v>
      </c>
      <c r="H60" s="190"/>
      <c r="I60" s="190"/>
      <c r="J60" s="190"/>
    </row>
    <row r="61" spans="1:16" x14ac:dyDescent="0.95">
      <c r="A61" s="183">
        <v>20</v>
      </c>
      <c r="B61" s="183" t="s">
        <v>216</v>
      </c>
      <c r="C61" s="183" t="s">
        <v>57</v>
      </c>
      <c r="D61" s="184">
        <v>3000</v>
      </c>
      <c r="E61" s="175">
        <v>3000</v>
      </c>
      <c r="F61" s="184">
        <v>3000</v>
      </c>
      <c r="G61" s="175">
        <v>3000</v>
      </c>
      <c r="H61" s="190"/>
      <c r="I61" s="190"/>
      <c r="J61" s="190"/>
    </row>
    <row r="62" spans="1:16" x14ac:dyDescent="0.95">
      <c r="A62" s="183">
        <v>21</v>
      </c>
      <c r="B62" s="183" t="s">
        <v>217</v>
      </c>
      <c r="C62" s="183" t="s">
        <v>57</v>
      </c>
      <c r="D62" s="184">
        <v>3800</v>
      </c>
      <c r="E62" s="175">
        <v>3800</v>
      </c>
      <c r="F62" s="184">
        <v>3800</v>
      </c>
      <c r="G62" s="175">
        <v>3800</v>
      </c>
      <c r="H62" s="190"/>
      <c r="I62" s="190"/>
      <c r="J62" s="190"/>
    </row>
    <row r="63" spans="1:16" x14ac:dyDescent="0.95">
      <c r="A63" s="183">
        <v>22</v>
      </c>
      <c r="B63" s="183" t="s">
        <v>218</v>
      </c>
      <c r="C63" s="183" t="s">
        <v>57</v>
      </c>
      <c r="D63" s="184">
        <v>5000</v>
      </c>
      <c r="E63" s="175">
        <v>5000</v>
      </c>
      <c r="F63" s="184">
        <v>5000</v>
      </c>
      <c r="G63" s="175">
        <v>5000</v>
      </c>
      <c r="H63" s="190"/>
      <c r="I63" s="190"/>
      <c r="J63" s="190"/>
    </row>
    <row r="64" spans="1:16" x14ac:dyDescent="0.95">
      <c r="A64" s="183">
        <v>23</v>
      </c>
      <c r="B64" s="183" t="s">
        <v>219</v>
      </c>
      <c r="C64" s="183" t="s">
        <v>57</v>
      </c>
      <c r="D64" s="184">
        <v>2700</v>
      </c>
      <c r="E64" s="175">
        <v>2700</v>
      </c>
      <c r="F64" s="184">
        <v>2700</v>
      </c>
      <c r="G64" s="175">
        <v>2700</v>
      </c>
      <c r="H64" s="190"/>
      <c r="I64" s="190"/>
      <c r="J64" s="190"/>
    </row>
    <row r="65" spans="1:10" x14ac:dyDescent="0.95">
      <c r="A65" s="183">
        <v>24</v>
      </c>
      <c r="B65" s="183" t="s">
        <v>220</v>
      </c>
      <c r="C65" s="183" t="s">
        <v>57</v>
      </c>
      <c r="D65" s="184">
        <v>2800</v>
      </c>
      <c r="E65" s="175">
        <v>2800</v>
      </c>
      <c r="F65" s="184">
        <v>2800</v>
      </c>
      <c r="G65" s="175">
        <v>2800</v>
      </c>
      <c r="H65" s="190"/>
      <c r="I65" s="190"/>
      <c r="J65" s="190"/>
    </row>
    <row r="66" spans="1:10" x14ac:dyDescent="0.95">
      <c r="A66" s="183">
        <v>25</v>
      </c>
      <c r="B66" s="183" t="s">
        <v>221</v>
      </c>
      <c r="C66" s="183" t="s">
        <v>57</v>
      </c>
      <c r="D66" s="184">
        <v>3000</v>
      </c>
      <c r="E66" s="175">
        <v>3000</v>
      </c>
      <c r="F66" s="184">
        <v>3000</v>
      </c>
      <c r="G66" s="175">
        <v>3000</v>
      </c>
      <c r="H66" s="190"/>
      <c r="I66" s="190"/>
      <c r="J66" s="190"/>
    </row>
    <row r="67" spans="1:10" x14ac:dyDescent="0.95">
      <c r="A67" s="183">
        <v>26</v>
      </c>
      <c r="B67" s="183" t="s">
        <v>222</v>
      </c>
      <c r="C67" s="183" t="s">
        <v>57</v>
      </c>
      <c r="D67" s="184">
        <v>3000</v>
      </c>
      <c r="E67" s="175">
        <v>3000</v>
      </c>
      <c r="F67" s="184">
        <v>3000</v>
      </c>
      <c r="G67" s="175">
        <v>3000</v>
      </c>
      <c r="H67" s="190"/>
      <c r="I67" s="190"/>
      <c r="J67" s="190"/>
    </row>
    <row r="68" spans="1:10" x14ac:dyDescent="0.95">
      <c r="A68" s="180">
        <v>27</v>
      </c>
      <c r="B68" s="180" t="s">
        <v>223</v>
      </c>
      <c r="C68" s="180" t="s">
        <v>57</v>
      </c>
      <c r="D68" s="181">
        <v>1800</v>
      </c>
      <c r="E68" s="175">
        <v>1800</v>
      </c>
      <c r="F68" s="181">
        <v>1800</v>
      </c>
      <c r="G68" s="175">
        <v>1800</v>
      </c>
      <c r="H68" s="191"/>
      <c r="I68" s="191"/>
      <c r="J68" s="191"/>
    </row>
  </sheetData>
  <mergeCells count="11">
    <mergeCell ref="A1:J1"/>
    <mergeCell ref="A4:A6"/>
    <mergeCell ref="B4:C4"/>
    <mergeCell ref="D4:E4"/>
    <mergeCell ref="F4:G4"/>
    <mergeCell ref="H4:J4"/>
    <mergeCell ref="J5:J7"/>
    <mergeCell ref="I5:I7"/>
    <mergeCell ref="H5:H7"/>
    <mergeCell ref="C5:C7"/>
    <mergeCell ref="B5:B7"/>
  </mergeCells>
  <printOptions horizontalCentered="1"/>
  <pageMargins left="0.19685039370078741" right="0.19685039370078741" top="0.23622047244094491" bottom="0.23622047244094491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Home">
                <anchor moveWithCells="1" sizeWithCells="1">
                  <from>
                    <xdr:col>11</xdr:col>
                    <xdr:colOff>63500</xdr:colOff>
                    <xdr:row>3</xdr:row>
                    <xdr:rowOff>190500</xdr:rowOff>
                  </from>
                  <to>
                    <xdr:col>12</xdr:col>
                    <xdr:colOff>57150</xdr:colOff>
                    <xdr:row>3</xdr:row>
                    <xdr:rowOff>577850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7F75D-4ABC-4EC3-B545-AA2B318FA9C8}">
  <sheetPr codeName="Sheet1">
    <tabColor rgb="FFFF0000"/>
  </sheetPr>
  <dimension ref="A1:O734"/>
  <sheetViews>
    <sheetView topLeftCell="B1" zoomScaleNormal="100" workbookViewId="0">
      <selection activeCell="G734" sqref="G734"/>
    </sheetView>
  </sheetViews>
  <sheetFormatPr defaultRowHeight="23" x14ac:dyDescent="0.95"/>
  <cols>
    <col min="1" max="1" width="6.6328125" style="1" customWidth="1"/>
    <col min="2" max="2" width="10.90625" style="1" customWidth="1"/>
    <col min="3" max="3" width="12.453125" style="1" customWidth="1"/>
    <col min="4" max="4" width="13.1796875" style="1" customWidth="1"/>
    <col min="5" max="5" width="18.90625" style="1" customWidth="1"/>
    <col min="6" max="6" width="12.7265625" style="9" customWidth="1"/>
    <col min="7" max="7" width="13.54296875" style="8" customWidth="1"/>
    <col min="8" max="8" width="11.26953125" style="1" customWidth="1"/>
    <col min="9" max="9" width="23.7265625" style="1" customWidth="1"/>
    <col min="10" max="10" width="15.6328125" style="1" customWidth="1"/>
    <col min="11" max="11" width="7.90625" style="1" customWidth="1"/>
    <col min="12" max="12" width="6.08984375" style="1" customWidth="1"/>
    <col min="13" max="13" width="16.81640625" style="1" customWidth="1"/>
    <col min="14" max="14" width="16.26953125" style="1" customWidth="1"/>
    <col min="15" max="15" width="18.453125" style="1" customWidth="1"/>
    <col min="16" max="16384" width="8.7265625" style="1"/>
  </cols>
  <sheetData>
    <row r="1" spans="1:15" x14ac:dyDescent="0.95">
      <c r="H1" s="29"/>
      <c r="I1" s="30"/>
      <c r="J1" s="29"/>
      <c r="K1" s="30"/>
      <c r="L1" s="29"/>
      <c r="M1" s="31"/>
    </row>
    <row r="2" spans="1:15" s="2" customFormat="1" x14ac:dyDescent="0.95">
      <c r="A2" s="2" t="s">
        <v>26</v>
      </c>
      <c r="B2" s="288" t="s">
        <v>27</v>
      </c>
      <c r="C2" s="288"/>
      <c r="F2" s="25" t="s">
        <v>38</v>
      </c>
      <c r="G2" s="26" t="s">
        <v>39</v>
      </c>
      <c r="J2" s="5"/>
      <c r="K2" s="5"/>
      <c r="L2" s="5"/>
      <c r="M2" s="1" t="s">
        <v>272</v>
      </c>
      <c r="N2" s="5" t="s">
        <v>81</v>
      </c>
      <c r="O2" s="5" t="s">
        <v>120</v>
      </c>
    </row>
    <row r="3" spans="1:15" x14ac:dyDescent="0.95">
      <c r="A3" s="7">
        <v>1</v>
      </c>
      <c r="B3" s="1" t="s">
        <v>28</v>
      </c>
      <c r="C3" s="1" t="s">
        <v>6</v>
      </c>
      <c r="D3" s="1" t="s">
        <v>240</v>
      </c>
      <c r="E3" s="1" t="s">
        <v>5</v>
      </c>
      <c r="F3" s="9" t="s">
        <v>20</v>
      </c>
      <c r="G3" s="8">
        <v>45657</v>
      </c>
      <c r="H3" s="9" t="s">
        <v>46</v>
      </c>
      <c r="I3" s="1" t="s">
        <v>105</v>
      </c>
      <c r="J3" s="27" t="s">
        <v>104</v>
      </c>
      <c r="K3" s="21"/>
      <c r="L3" s="6"/>
      <c r="M3" s="1" t="s">
        <v>274</v>
      </c>
      <c r="N3" s="19" t="s">
        <v>56</v>
      </c>
    </row>
    <row r="4" spans="1:15" x14ac:dyDescent="0.95">
      <c r="A4" s="7">
        <v>2</v>
      </c>
      <c r="B4" s="1" t="s">
        <v>28</v>
      </c>
      <c r="C4" s="1" t="s">
        <v>29</v>
      </c>
      <c r="D4" s="1" t="s">
        <v>241</v>
      </c>
      <c r="E4" s="1" t="s">
        <v>255</v>
      </c>
      <c r="F4" s="9" t="s">
        <v>21</v>
      </c>
      <c r="G4" s="8">
        <v>45658</v>
      </c>
      <c r="H4" s="9" t="s">
        <v>287</v>
      </c>
      <c r="I4" s="1" t="s">
        <v>270</v>
      </c>
      <c r="J4" s="27" t="s">
        <v>290</v>
      </c>
      <c r="K4" s="21"/>
      <c r="L4" s="6"/>
      <c r="M4" s="1" t="s">
        <v>273</v>
      </c>
      <c r="N4" s="20" t="s">
        <v>58</v>
      </c>
    </row>
    <row r="5" spans="1:15" x14ac:dyDescent="0.95">
      <c r="A5" s="7">
        <v>3</v>
      </c>
      <c r="B5" s="1" t="s">
        <v>28</v>
      </c>
      <c r="C5" s="1" t="s">
        <v>30</v>
      </c>
      <c r="D5" s="1" t="s">
        <v>242</v>
      </c>
      <c r="E5" s="1" t="s">
        <v>256</v>
      </c>
      <c r="F5" s="9" t="s">
        <v>22</v>
      </c>
      <c r="G5" s="8">
        <v>45659</v>
      </c>
      <c r="H5" s="9" t="s">
        <v>287</v>
      </c>
      <c r="I5" s="1" t="s">
        <v>270</v>
      </c>
      <c r="J5" s="27" t="s">
        <v>290</v>
      </c>
      <c r="K5" s="21"/>
      <c r="L5" s="21"/>
      <c r="M5" s="1" t="s">
        <v>275</v>
      </c>
      <c r="N5" s="20" t="s">
        <v>59</v>
      </c>
    </row>
    <row r="6" spans="1:15" x14ac:dyDescent="0.95">
      <c r="A6" s="7">
        <v>4</v>
      </c>
      <c r="B6" s="1" t="s">
        <v>28</v>
      </c>
      <c r="C6" s="1" t="s">
        <v>31</v>
      </c>
      <c r="D6" s="1" t="s">
        <v>243</v>
      </c>
      <c r="E6" s="1" t="s">
        <v>253</v>
      </c>
      <c r="F6" s="9" t="s">
        <v>23</v>
      </c>
      <c r="G6" s="8">
        <v>45660</v>
      </c>
      <c r="I6" s="10"/>
      <c r="J6" s="28"/>
      <c r="K6" s="21"/>
      <c r="L6" s="21"/>
      <c r="M6" s="1" t="s">
        <v>253</v>
      </c>
      <c r="N6" s="22" t="s">
        <v>60</v>
      </c>
      <c r="O6" s="1">
        <v>14000</v>
      </c>
    </row>
    <row r="7" spans="1:15" x14ac:dyDescent="0.95">
      <c r="A7" s="7">
        <v>5</v>
      </c>
      <c r="B7" s="1" t="s">
        <v>28</v>
      </c>
      <c r="C7" s="1" t="s">
        <v>5</v>
      </c>
      <c r="D7" s="1" t="s">
        <v>244</v>
      </c>
      <c r="E7" s="1" t="s">
        <v>254</v>
      </c>
      <c r="F7" s="9" t="s">
        <v>24</v>
      </c>
      <c r="G7" s="8">
        <v>45661</v>
      </c>
      <c r="I7" s="10"/>
      <c r="J7" s="28"/>
      <c r="K7" s="21"/>
      <c r="L7" s="21"/>
      <c r="M7" s="1" t="s">
        <v>276</v>
      </c>
      <c r="N7" s="22" t="s">
        <v>8</v>
      </c>
    </row>
    <row r="8" spans="1:15" x14ac:dyDescent="0.95">
      <c r="A8" s="7">
        <v>6</v>
      </c>
      <c r="B8" s="1" t="s">
        <v>28</v>
      </c>
      <c r="C8" s="1" t="s">
        <v>32</v>
      </c>
      <c r="D8" s="1" t="s">
        <v>245</v>
      </c>
      <c r="E8" s="1" t="s">
        <v>257</v>
      </c>
      <c r="F8" s="9" t="s">
        <v>25</v>
      </c>
      <c r="G8" s="8">
        <v>45662</v>
      </c>
      <c r="I8" s="10"/>
      <c r="J8" s="28"/>
      <c r="K8" s="21"/>
      <c r="L8" s="21"/>
      <c r="M8" s="1" t="s">
        <v>277</v>
      </c>
      <c r="N8" s="22" t="s">
        <v>61</v>
      </c>
    </row>
    <row r="9" spans="1:15" x14ac:dyDescent="0.95">
      <c r="A9" s="7">
        <v>7</v>
      </c>
      <c r="B9" s="1" t="s">
        <v>28</v>
      </c>
      <c r="C9" s="1" t="s">
        <v>33</v>
      </c>
      <c r="D9" s="1" t="s">
        <v>246</v>
      </c>
      <c r="F9" s="9" t="s">
        <v>148</v>
      </c>
      <c r="G9" s="8">
        <v>45663</v>
      </c>
      <c r="I9" s="10"/>
      <c r="J9" s="28"/>
      <c r="K9" s="21"/>
      <c r="L9" s="21"/>
      <c r="M9" s="1" t="s">
        <v>278</v>
      </c>
      <c r="N9" s="22" t="s">
        <v>18</v>
      </c>
    </row>
    <row r="10" spans="1:15" x14ac:dyDescent="0.95">
      <c r="A10" s="7">
        <v>8</v>
      </c>
      <c r="B10" s="1" t="s">
        <v>28</v>
      </c>
      <c r="C10" s="1" t="s">
        <v>34</v>
      </c>
      <c r="D10" s="1" t="s">
        <v>247</v>
      </c>
      <c r="G10" s="8">
        <v>45664</v>
      </c>
      <c r="J10" s="28"/>
      <c r="K10" s="21"/>
      <c r="L10" s="21"/>
      <c r="M10" s="1" t="s">
        <v>279</v>
      </c>
      <c r="N10" s="22" t="s">
        <v>13</v>
      </c>
    </row>
    <row r="11" spans="1:15" x14ac:dyDescent="0.95">
      <c r="A11" s="7">
        <v>9</v>
      </c>
      <c r="B11" s="1" t="s">
        <v>28</v>
      </c>
      <c r="C11" s="1" t="s">
        <v>35</v>
      </c>
      <c r="D11" s="1" t="s">
        <v>248</v>
      </c>
      <c r="E11" s="1" t="s">
        <v>105</v>
      </c>
      <c r="F11" s="9" t="s">
        <v>46</v>
      </c>
      <c r="G11" s="8">
        <v>45665</v>
      </c>
      <c r="J11" s="27"/>
      <c r="K11" s="21"/>
      <c r="L11" s="21"/>
      <c r="M11" s="1" t="s">
        <v>280</v>
      </c>
      <c r="N11" s="20" t="s">
        <v>19</v>
      </c>
      <c r="O11" s="1">
        <v>1500</v>
      </c>
    </row>
    <row r="12" spans="1:15" x14ac:dyDescent="0.95">
      <c r="A12" s="7">
        <v>10</v>
      </c>
      <c r="B12" s="1" t="s">
        <v>28</v>
      </c>
      <c r="C12" s="1" t="s">
        <v>36</v>
      </c>
      <c r="D12" s="1" t="s">
        <v>249</v>
      </c>
      <c r="E12" s="1" t="s">
        <v>270</v>
      </c>
      <c r="F12" s="9" t="s">
        <v>269</v>
      </c>
      <c r="G12" s="8">
        <v>45666</v>
      </c>
      <c r="J12" s="27"/>
      <c r="K12" s="21"/>
      <c r="L12" s="21"/>
      <c r="M12" s="1" t="s">
        <v>255</v>
      </c>
      <c r="N12" s="20" t="s">
        <v>14</v>
      </c>
      <c r="O12" s="1">
        <v>3000</v>
      </c>
    </row>
    <row r="13" spans="1:15" x14ac:dyDescent="0.95">
      <c r="A13" s="7">
        <v>11</v>
      </c>
      <c r="B13" s="1" t="s">
        <v>28</v>
      </c>
      <c r="C13" s="1" t="s">
        <v>37</v>
      </c>
      <c r="D13" s="1" t="s">
        <v>250</v>
      </c>
      <c r="G13" s="8">
        <v>45667</v>
      </c>
      <c r="J13" s="27"/>
      <c r="K13" s="21"/>
      <c r="L13" s="21"/>
      <c r="M13" s="1" t="s">
        <v>281</v>
      </c>
      <c r="N13" s="20" t="s">
        <v>15</v>
      </c>
      <c r="O13" s="1">
        <v>1500</v>
      </c>
    </row>
    <row r="14" spans="1:15" x14ac:dyDescent="0.95">
      <c r="A14" s="7">
        <v>12</v>
      </c>
      <c r="B14" s="1" t="s">
        <v>28</v>
      </c>
      <c r="C14" s="1" t="s">
        <v>272</v>
      </c>
      <c r="D14" s="1" t="s">
        <v>251</v>
      </c>
      <c r="G14" s="8">
        <v>45668</v>
      </c>
      <c r="J14" s="27"/>
      <c r="K14" s="21"/>
      <c r="L14" s="21"/>
      <c r="M14" s="1" t="s">
        <v>282</v>
      </c>
      <c r="N14" s="20" t="s">
        <v>62</v>
      </c>
      <c r="O14" s="1">
        <v>3000</v>
      </c>
    </row>
    <row r="15" spans="1:15" x14ac:dyDescent="0.95">
      <c r="A15" s="7">
        <v>13</v>
      </c>
      <c r="B15" s="1" t="s">
        <v>28</v>
      </c>
      <c r="C15" s="1" t="s">
        <v>274</v>
      </c>
      <c r="D15" s="1" t="s">
        <v>252</v>
      </c>
      <c r="F15" s="9" t="s">
        <v>263</v>
      </c>
      <c r="G15" s="8">
        <v>45669</v>
      </c>
      <c r="J15" s="27"/>
      <c r="K15" s="21"/>
      <c r="L15" s="21"/>
      <c r="M15" s="1" t="s">
        <v>283</v>
      </c>
      <c r="N15" s="20" t="s">
        <v>63</v>
      </c>
      <c r="O15" s="1">
        <v>1000</v>
      </c>
    </row>
    <row r="16" spans="1:15" x14ac:dyDescent="0.95">
      <c r="A16" s="7">
        <v>14</v>
      </c>
      <c r="B16" s="1" t="s">
        <v>28</v>
      </c>
      <c r="C16" s="1" t="s">
        <v>273</v>
      </c>
      <c r="F16" s="9" t="s">
        <v>264</v>
      </c>
      <c r="G16" s="8">
        <v>45670</v>
      </c>
      <c r="J16" s="27"/>
      <c r="K16" s="21"/>
      <c r="L16" s="21"/>
      <c r="M16" s="1" t="s">
        <v>5</v>
      </c>
      <c r="N16" s="20" t="s">
        <v>64</v>
      </c>
      <c r="O16" s="1">
        <v>3000</v>
      </c>
    </row>
    <row r="17" spans="1:15" x14ac:dyDescent="0.95">
      <c r="A17" s="7">
        <v>15</v>
      </c>
      <c r="B17" s="1" t="s">
        <v>28</v>
      </c>
      <c r="C17" s="1" t="s">
        <v>275</v>
      </c>
      <c r="F17" s="9" t="s">
        <v>265</v>
      </c>
      <c r="G17" s="8">
        <v>45671</v>
      </c>
      <c r="J17" s="27"/>
      <c r="K17" s="21"/>
      <c r="L17" s="21"/>
      <c r="M17" s="1" t="s">
        <v>30</v>
      </c>
      <c r="N17" s="20" t="s">
        <v>65</v>
      </c>
      <c r="O17" s="1">
        <v>1500</v>
      </c>
    </row>
    <row r="18" spans="1:15" x14ac:dyDescent="0.95">
      <c r="A18" s="7">
        <v>16</v>
      </c>
      <c r="B18" s="1" t="s">
        <v>28</v>
      </c>
      <c r="C18" s="1" t="s">
        <v>253</v>
      </c>
      <c r="G18" s="8">
        <v>45672</v>
      </c>
      <c r="J18" s="27"/>
      <c r="K18" s="21"/>
      <c r="L18" s="21"/>
      <c r="M18" s="1" t="s">
        <v>31</v>
      </c>
      <c r="N18" s="20" t="s">
        <v>66</v>
      </c>
      <c r="O18" s="1">
        <v>2000</v>
      </c>
    </row>
    <row r="19" spans="1:15" x14ac:dyDescent="0.95">
      <c r="A19" s="7">
        <v>17</v>
      </c>
      <c r="B19" s="1" t="s">
        <v>28</v>
      </c>
      <c r="C19" s="1" t="s">
        <v>276</v>
      </c>
      <c r="G19" s="8">
        <v>45673</v>
      </c>
      <c r="J19" s="27"/>
      <c r="K19" s="21"/>
      <c r="L19" s="21"/>
      <c r="M19" s="1" t="s">
        <v>32</v>
      </c>
      <c r="N19" s="20" t="s">
        <v>67</v>
      </c>
      <c r="O19" s="1">
        <v>1500</v>
      </c>
    </row>
    <row r="20" spans="1:15" x14ac:dyDescent="0.95">
      <c r="A20" s="7">
        <v>18</v>
      </c>
      <c r="B20" s="1" t="s">
        <v>28</v>
      </c>
      <c r="C20" s="1" t="s">
        <v>277</v>
      </c>
      <c r="G20" s="8">
        <v>45674</v>
      </c>
      <c r="J20" s="27"/>
      <c r="K20" s="21"/>
      <c r="L20" s="21"/>
      <c r="M20" s="1" t="s">
        <v>6</v>
      </c>
      <c r="N20" s="20" t="s">
        <v>68</v>
      </c>
      <c r="O20" s="1">
        <v>1500</v>
      </c>
    </row>
    <row r="21" spans="1:15" x14ac:dyDescent="0.95">
      <c r="A21" s="7">
        <v>19</v>
      </c>
      <c r="B21" s="1" t="s">
        <v>28</v>
      </c>
      <c r="C21" s="1" t="s">
        <v>278</v>
      </c>
      <c r="G21" s="8">
        <v>45675</v>
      </c>
      <c r="J21" s="27"/>
      <c r="K21" s="21"/>
      <c r="L21" s="21"/>
      <c r="M21" s="1" t="s">
        <v>29</v>
      </c>
      <c r="N21" s="20" t="s">
        <v>16</v>
      </c>
      <c r="O21" s="1">
        <v>1500</v>
      </c>
    </row>
    <row r="22" spans="1:15" x14ac:dyDescent="0.95">
      <c r="A22" s="7">
        <v>20</v>
      </c>
      <c r="B22" s="1" t="s">
        <v>28</v>
      </c>
      <c r="C22" s="1" t="s">
        <v>279</v>
      </c>
      <c r="G22" s="8">
        <v>45676</v>
      </c>
      <c r="J22" s="27"/>
      <c r="K22" s="21"/>
      <c r="L22" s="21"/>
      <c r="M22" s="1" t="s">
        <v>36</v>
      </c>
      <c r="N22" s="20" t="s">
        <v>69</v>
      </c>
      <c r="O22" s="1">
        <v>1000</v>
      </c>
    </row>
    <row r="23" spans="1:15" x14ac:dyDescent="0.95">
      <c r="A23" s="7">
        <v>21</v>
      </c>
      <c r="B23" s="1" t="s">
        <v>28</v>
      </c>
      <c r="C23" s="1" t="s">
        <v>280</v>
      </c>
      <c r="G23" s="8">
        <v>45677</v>
      </c>
      <c r="J23" s="27"/>
      <c r="K23" s="21"/>
      <c r="L23" s="21"/>
      <c r="M23" s="1" t="s">
        <v>34</v>
      </c>
      <c r="N23" s="20" t="s">
        <v>44</v>
      </c>
      <c r="O23" s="1">
        <v>1500</v>
      </c>
    </row>
    <row r="24" spans="1:15" x14ac:dyDescent="0.95">
      <c r="A24" s="7">
        <v>22</v>
      </c>
      <c r="B24" s="1" t="s">
        <v>28</v>
      </c>
      <c r="C24" s="1" t="s">
        <v>255</v>
      </c>
      <c r="G24" s="8">
        <v>45678</v>
      </c>
      <c r="J24" s="27"/>
      <c r="K24" s="21"/>
      <c r="L24" s="21"/>
      <c r="M24" s="1" t="s">
        <v>284</v>
      </c>
      <c r="N24" s="20" t="s">
        <v>70</v>
      </c>
      <c r="O24" s="1">
        <v>1500</v>
      </c>
    </row>
    <row r="25" spans="1:15" x14ac:dyDescent="0.95">
      <c r="A25" s="7">
        <v>23</v>
      </c>
      <c r="B25" s="1" t="s">
        <v>28</v>
      </c>
      <c r="C25" s="1" t="s">
        <v>281</v>
      </c>
      <c r="G25" s="8">
        <v>45679</v>
      </c>
      <c r="J25" s="27"/>
      <c r="K25" s="21"/>
      <c r="L25" s="21"/>
      <c r="M25" s="1" t="s">
        <v>35</v>
      </c>
      <c r="N25" s="20" t="s">
        <v>71</v>
      </c>
      <c r="O25" s="1">
        <v>2000</v>
      </c>
    </row>
    <row r="26" spans="1:15" x14ac:dyDescent="0.95">
      <c r="A26" s="7">
        <v>24</v>
      </c>
      <c r="B26" s="1" t="s">
        <v>28</v>
      </c>
      <c r="C26" s="1" t="s">
        <v>282</v>
      </c>
      <c r="G26" s="8">
        <v>45680</v>
      </c>
      <c r="J26" s="27"/>
      <c r="K26" s="21"/>
      <c r="L26" s="21"/>
      <c r="M26" s="1" t="s">
        <v>37</v>
      </c>
      <c r="N26" s="20" t="s">
        <v>45</v>
      </c>
      <c r="O26" s="1">
        <v>1500</v>
      </c>
    </row>
    <row r="27" spans="1:15" x14ac:dyDescent="0.95">
      <c r="A27" s="7">
        <v>25</v>
      </c>
      <c r="B27" s="1" t="s">
        <v>28</v>
      </c>
      <c r="C27" s="1" t="s">
        <v>283</v>
      </c>
      <c r="G27" s="8">
        <v>45681</v>
      </c>
      <c r="J27" s="27"/>
      <c r="K27" s="21"/>
      <c r="L27" s="21"/>
      <c r="N27" s="20" t="s">
        <v>72</v>
      </c>
      <c r="O27" s="1">
        <v>1500</v>
      </c>
    </row>
    <row r="28" spans="1:15" x14ac:dyDescent="0.95">
      <c r="A28" s="7">
        <v>26</v>
      </c>
      <c r="B28" s="1" t="s">
        <v>28</v>
      </c>
      <c r="G28" s="8">
        <v>45682</v>
      </c>
      <c r="J28" s="27"/>
      <c r="K28" s="21"/>
      <c r="L28" s="21"/>
      <c r="N28" s="20" t="s">
        <v>73</v>
      </c>
      <c r="O28" s="1">
        <v>1500</v>
      </c>
    </row>
    <row r="29" spans="1:15" x14ac:dyDescent="0.95">
      <c r="A29" s="7">
        <v>27</v>
      </c>
      <c r="B29" s="1" t="s">
        <v>28</v>
      </c>
      <c r="G29" s="8">
        <v>45683</v>
      </c>
      <c r="J29" s="27"/>
      <c r="K29" s="21"/>
      <c r="L29" s="21"/>
      <c r="N29" s="20" t="s">
        <v>9</v>
      </c>
      <c r="O29" s="1">
        <v>2500</v>
      </c>
    </row>
    <row r="30" spans="1:15" x14ac:dyDescent="0.95">
      <c r="A30" s="7">
        <v>28</v>
      </c>
      <c r="B30" s="1" t="s">
        <v>28</v>
      </c>
      <c r="G30" s="8">
        <v>45684</v>
      </c>
      <c r="J30" s="27"/>
      <c r="K30" s="21"/>
      <c r="L30" s="21"/>
      <c r="N30" s="20" t="s">
        <v>42</v>
      </c>
      <c r="O30" s="1">
        <v>7500</v>
      </c>
    </row>
    <row r="31" spans="1:15" x14ac:dyDescent="0.95">
      <c r="A31" s="7">
        <v>29</v>
      </c>
      <c r="B31" s="1" t="s">
        <v>28</v>
      </c>
      <c r="G31" s="8">
        <v>45685</v>
      </c>
      <c r="J31" s="27"/>
      <c r="K31" s="21"/>
      <c r="L31" s="21"/>
      <c r="N31" s="20" t="s">
        <v>17</v>
      </c>
      <c r="O31" s="1">
        <v>1500</v>
      </c>
    </row>
    <row r="32" spans="1:15" x14ac:dyDescent="0.95">
      <c r="A32" s="7">
        <v>30</v>
      </c>
      <c r="B32" s="1" t="s">
        <v>28</v>
      </c>
      <c r="G32" s="8">
        <v>45686</v>
      </c>
      <c r="J32" s="27"/>
      <c r="K32" s="21"/>
      <c r="L32" s="21"/>
      <c r="N32" s="23" t="s">
        <v>80</v>
      </c>
      <c r="O32" s="1">
        <v>7500</v>
      </c>
    </row>
    <row r="33" spans="7:15" x14ac:dyDescent="0.95">
      <c r="G33" s="8">
        <v>45687</v>
      </c>
      <c r="J33" s="27"/>
      <c r="K33" s="21"/>
      <c r="L33" s="21"/>
      <c r="N33" s="23" t="s">
        <v>75</v>
      </c>
      <c r="O33" s="1">
        <v>2000</v>
      </c>
    </row>
    <row r="34" spans="7:15" x14ac:dyDescent="0.95">
      <c r="G34" s="8">
        <v>45688</v>
      </c>
      <c r="J34" s="27"/>
      <c r="K34" s="21"/>
      <c r="L34" s="21"/>
      <c r="N34" s="23" t="s">
        <v>76</v>
      </c>
      <c r="O34" s="1">
        <v>2500</v>
      </c>
    </row>
    <row r="35" spans="7:15" x14ac:dyDescent="0.95">
      <c r="G35" s="8">
        <v>45689</v>
      </c>
      <c r="J35" s="27"/>
      <c r="K35" s="21"/>
      <c r="L35" s="21"/>
      <c r="N35" s="23" t="s">
        <v>77</v>
      </c>
      <c r="O35" s="1">
        <v>3000</v>
      </c>
    </row>
    <row r="36" spans="7:15" x14ac:dyDescent="0.95">
      <c r="G36" s="8">
        <v>45690</v>
      </c>
      <c r="J36" s="27"/>
      <c r="K36" s="21"/>
      <c r="L36" s="21"/>
      <c r="N36" s="23" t="s">
        <v>78</v>
      </c>
      <c r="O36" s="1">
        <v>1000</v>
      </c>
    </row>
    <row r="37" spans="7:15" x14ac:dyDescent="0.95">
      <c r="G37" s="8">
        <v>45691</v>
      </c>
      <c r="J37" s="27"/>
      <c r="K37" s="21"/>
      <c r="L37" s="21"/>
      <c r="N37" s="1" t="s">
        <v>84</v>
      </c>
      <c r="O37" s="1">
        <v>5000</v>
      </c>
    </row>
    <row r="38" spans="7:15" x14ac:dyDescent="0.95">
      <c r="G38" s="8">
        <v>45692</v>
      </c>
      <c r="J38" s="27"/>
      <c r="K38" s="21"/>
      <c r="L38" s="21"/>
      <c r="N38" s="1" t="s">
        <v>87</v>
      </c>
      <c r="O38" s="1">
        <v>5000</v>
      </c>
    </row>
    <row r="39" spans="7:15" x14ac:dyDescent="0.95">
      <c r="G39" s="8">
        <v>45693</v>
      </c>
      <c r="J39" s="27"/>
      <c r="K39" s="6"/>
      <c r="L39" s="21"/>
      <c r="N39" s="1" t="s">
        <v>85</v>
      </c>
      <c r="O39" s="1">
        <v>5000</v>
      </c>
    </row>
    <row r="40" spans="7:15" x14ac:dyDescent="0.95">
      <c r="G40" s="8">
        <v>45694</v>
      </c>
      <c r="J40" s="27"/>
      <c r="K40" s="6"/>
      <c r="L40" s="21"/>
      <c r="N40" s="1" t="s">
        <v>121</v>
      </c>
      <c r="O40" s="1">
        <v>5000</v>
      </c>
    </row>
    <row r="41" spans="7:15" x14ac:dyDescent="0.95">
      <c r="G41" s="8">
        <v>45695</v>
      </c>
      <c r="N41" s="1" t="s">
        <v>118</v>
      </c>
      <c r="O41" s="1">
        <v>5000</v>
      </c>
    </row>
    <row r="42" spans="7:15" x14ac:dyDescent="0.95">
      <c r="G42" s="8">
        <v>45696</v>
      </c>
      <c r="N42" s="1" t="s">
        <v>122</v>
      </c>
      <c r="O42" s="1">
        <v>1000</v>
      </c>
    </row>
    <row r="43" spans="7:15" x14ac:dyDescent="0.95">
      <c r="G43" s="8">
        <v>45697</v>
      </c>
      <c r="N43" s="1" t="s">
        <v>123</v>
      </c>
      <c r="O43" s="1">
        <v>1000</v>
      </c>
    </row>
    <row r="44" spans="7:15" x14ac:dyDescent="0.95">
      <c r="G44" s="8">
        <v>45698</v>
      </c>
    </row>
    <row r="45" spans="7:15" x14ac:dyDescent="0.95">
      <c r="G45" s="8">
        <v>45699</v>
      </c>
    </row>
    <row r="46" spans="7:15" x14ac:dyDescent="0.95">
      <c r="G46" s="8">
        <v>45700</v>
      </c>
    </row>
    <row r="47" spans="7:15" x14ac:dyDescent="0.95">
      <c r="G47" s="8">
        <v>45701</v>
      </c>
    </row>
    <row r="48" spans="7:15" x14ac:dyDescent="0.95">
      <c r="G48" s="8">
        <v>45702</v>
      </c>
    </row>
    <row r="49" spans="7:7" x14ac:dyDescent="0.95">
      <c r="G49" s="8">
        <v>45703</v>
      </c>
    </row>
    <row r="50" spans="7:7" x14ac:dyDescent="0.95">
      <c r="G50" s="8">
        <v>45704</v>
      </c>
    </row>
    <row r="51" spans="7:7" x14ac:dyDescent="0.95">
      <c r="G51" s="8">
        <v>45705</v>
      </c>
    </row>
    <row r="52" spans="7:7" x14ac:dyDescent="0.95">
      <c r="G52" s="8">
        <v>45706</v>
      </c>
    </row>
    <row r="53" spans="7:7" x14ac:dyDescent="0.95">
      <c r="G53" s="8">
        <v>45707</v>
      </c>
    </row>
    <row r="54" spans="7:7" x14ac:dyDescent="0.95">
      <c r="G54" s="8">
        <v>45708</v>
      </c>
    </row>
    <row r="55" spans="7:7" x14ac:dyDescent="0.95">
      <c r="G55" s="8">
        <v>45709</v>
      </c>
    </row>
    <row r="56" spans="7:7" x14ac:dyDescent="0.95">
      <c r="G56" s="8">
        <v>45710</v>
      </c>
    </row>
    <row r="57" spans="7:7" x14ac:dyDescent="0.95">
      <c r="G57" s="8">
        <v>45711</v>
      </c>
    </row>
    <row r="58" spans="7:7" x14ac:dyDescent="0.95">
      <c r="G58" s="8">
        <v>45712</v>
      </c>
    </row>
    <row r="59" spans="7:7" x14ac:dyDescent="0.95">
      <c r="G59" s="8">
        <v>45713</v>
      </c>
    </row>
    <row r="60" spans="7:7" x14ac:dyDescent="0.95">
      <c r="G60" s="8">
        <v>45714</v>
      </c>
    </row>
    <row r="61" spans="7:7" x14ac:dyDescent="0.95">
      <c r="G61" s="8">
        <v>45715</v>
      </c>
    </row>
    <row r="62" spans="7:7" x14ac:dyDescent="0.95">
      <c r="G62" s="8">
        <v>45716</v>
      </c>
    </row>
    <row r="63" spans="7:7" x14ac:dyDescent="0.95">
      <c r="G63" s="8">
        <v>45717</v>
      </c>
    </row>
    <row r="64" spans="7:7" x14ac:dyDescent="0.95">
      <c r="G64" s="8">
        <v>45718</v>
      </c>
    </row>
    <row r="65" spans="7:7" x14ac:dyDescent="0.95">
      <c r="G65" s="8">
        <v>45719</v>
      </c>
    </row>
    <row r="66" spans="7:7" x14ac:dyDescent="0.95">
      <c r="G66" s="8">
        <v>45720</v>
      </c>
    </row>
    <row r="67" spans="7:7" x14ac:dyDescent="0.95">
      <c r="G67" s="8">
        <v>45721</v>
      </c>
    </row>
    <row r="68" spans="7:7" x14ac:dyDescent="0.95">
      <c r="G68" s="8">
        <v>45722</v>
      </c>
    </row>
    <row r="69" spans="7:7" x14ac:dyDescent="0.95">
      <c r="G69" s="8">
        <v>45723</v>
      </c>
    </row>
    <row r="70" spans="7:7" x14ac:dyDescent="0.95">
      <c r="G70" s="8">
        <v>45724</v>
      </c>
    </row>
    <row r="71" spans="7:7" x14ac:dyDescent="0.95">
      <c r="G71" s="8">
        <v>45725</v>
      </c>
    </row>
    <row r="72" spans="7:7" x14ac:dyDescent="0.95">
      <c r="G72" s="8">
        <v>45726</v>
      </c>
    </row>
    <row r="73" spans="7:7" x14ac:dyDescent="0.95">
      <c r="G73" s="8">
        <v>45727</v>
      </c>
    </row>
    <row r="74" spans="7:7" x14ac:dyDescent="0.95">
      <c r="G74" s="8">
        <v>45728</v>
      </c>
    </row>
    <row r="75" spans="7:7" x14ac:dyDescent="0.95">
      <c r="G75" s="8">
        <v>45729</v>
      </c>
    </row>
    <row r="76" spans="7:7" x14ac:dyDescent="0.95">
      <c r="G76" s="8">
        <v>45730</v>
      </c>
    </row>
    <row r="77" spans="7:7" x14ac:dyDescent="0.95">
      <c r="G77" s="8">
        <v>45731</v>
      </c>
    </row>
    <row r="78" spans="7:7" x14ac:dyDescent="0.95">
      <c r="G78" s="8">
        <v>45732</v>
      </c>
    </row>
    <row r="79" spans="7:7" x14ac:dyDescent="0.95">
      <c r="G79" s="8">
        <v>45733</v>
      </c>
    </row>
    <row r="80" spans="7:7" x14ac:dyDescent="0.95">
      <c r="G80" s="8">
        <v>45734</v>
      </c>
    </row>
    <row r="81" spans="7:7" x14ac:dyDescent="0.95">
      <c r="G81" s="8">
        <v>45735</v>
      </c>
    </row>
    <row r="82" spans="7:7" x14ac:dyDescent="0.95">
      <c r="G82" s="8">
        <v>45736</v>
      </c>
    </row>
    <row r="83" spans="7:7" x14ac:dyDescent="0.95">
      <c r="G83" s="8">
        <v>45737</v>
      </c>
    </row>
    <row r="84" spans="7:7" x14ac:dyDescent="0.95">
      <c r="G84" s="8">
        <v>45738</v>
      </c>
    </row>
    <row r="85" spans="7:7" x14ac:dyDescent="0.95">
      <c r="G85" s="8">
        <v>45739</v>
      </c>
    </row>
    <row r="86" spans="7:7" x14ac:dyDescent="0.95">
      <c r="G86" s="8">
        <v>45740</v>
      </c>
    </row>
    <row r="87" spans="7:7" x14ac:dyDescent="0.95">
      <c r="G87" s="8">
        <v>45741</v>
      </c>
    </row>
    <row r="88" spans="7:7" x14ac:dyDescent="0.95">
      <c r="G88" s="8">
        <v>45742</v>
      </c>
    </row>
    <row r="89" spans="7:7" x14ac:dyDescent="0.95">
      <c r="G89" s="8">
        <v>45743</v>
      </c>
    </row>
    <row r="90" spans="7:7" x14ac:dyDescent="0.95">
      <c r="G90" s="8">
        <v>45744</v>
      </c>
    </row>
    <row r="91" spans="7:7" x14ac:dyDescent="0.95">
      <c r="G91" s="8">
        <v>45745</v>
      </c>
    </row>
    <row r="92" spans="7:7" x14ac:dyDescent="0.95">
      <c r="G92" s="8">
        <v>45746</v>
      </c>
    </row>
    <row r="93" spans="7:7" x14ac:dyDescent="0.95">
      <c r="G93" s="8">
        <v>45747</v>
      </c>
    </row>
    <row r="94" spans="7:7" x14ac:dyDescent="0.95">
      <c r="G94" s="8">
        <v>45748</v>
      </c>
    </row>
    <row r="95" spans="7:7" x14ac:dyDescent="0.95">
      <c r="G95" s="8">
        <v>45749</v>
      </c>
    </row>
    <row r="96" spans="7:7" x14ac:dyDescent="0.95">
      <c r="G96" s="8">
        <v>45750</v>
      </c>
    </row>
    <row r="97" spans="7:7" x14ac:dyDescent="0.95">
      <c r="G97" s="8">
        <v>45751</v>
      </c>
    </row>
    <row r="98" spans="7:7" x14ac:dyDescent="0.95">
      <c r="G98" s="8">
        <v>45752</v>
      </c>
    </row>
    <row r="99" spans="7:7" x14ac:dyDescent="0.95">
      <c r="G99" s="8">
        <v>45753</v>
      </c>
    </row>
    <row r="100" spans="7:7" x14ac:dyDescent="0.95">
      <c r="G100" s="8">
        <v>45754</v>
      </c>
    </row>
    <row r="101" spans="7:7" x14ac:dyDescent="0.95">
      <c r="G101" s="8">
        <v>45755</v>
      </c>
    </row>
    <row r="102" spans="7:7" x14ac:dyDescent="0.95">
      <c r="G102" s="8">
        <v>45756</v>
      </c>
    </row>
    <row r="103" spans="7:7" x14ac:dyDescent="0.95">
      <c r="G103" s="8">
        <v>45757</v>
      </c>
    </row>
    <row r="104" spans="7:7" x14ac:dyDescent="0.95">
      <c r="G104" s="8">
        <v>45758</v>
      </c>
    </row>
    <row r="105" spans="7:7" x14ac:dyDescent="0.95">
      <c r="G105" s="8">
        <v>45759</v>
      </c>
    </row>
    <row r="106" spans="7:7" x14ac:dyDescent="0.95">
      <c r="G106" s="8">
        <v>45760</v>
      </c>
    </row>
    <row r="107" spans="7:7" x14ac:dyDescent="0.95">
      <c r="G107" s="8">
        <v>45761</v>
      </c>
    </row>
    <row r="108" spans="7:7" x14ac:dyDescent="0.95">
      <c r="G108" s="8">
        <v>45762</v>
      </c>
    </row>
    <row r="109" spans="7:7" x14ac:dyDescent="0.95">
      <c r="G109" s="8">
        <v>45763</v>
      </c>
    </row>
    <row r="110" spans="7:7" x14ac:dyDescent="0.95">
      <c r="G110" s="8">
        <v>45764</v>
      </c>
    </row>
    <row r="111" spans="7:7" x14ac:dyDescent="0.95">
      <c r="G111" s="8">
        <v>45765</v>
      </c>
    </row>
    <row r="112" spans="7:7" x14ac:dyDescent="0.95">
      <c r="G112" s="8">
        <v>45766</v>
      </c>
    </row>
    <row r="113" spans="7:7" x14ac:dyDescent="0.95">
      <c r="G113" s="8">
        <v>45767</v>
      </c>
    </row>
    <row r="114" spans="7:7" x14ac:dyDescent="0.95">
      <c r="G114" s="8">
        <v>45768</v>
      </c>
    </row>
    <row r="115" spans="7:7" x14ac:dyDescent="0.95">
      <c r="G115" s="8">
        <v>45769</v>
      </c>
    </row>
    <row r="116" spans="7:7" x14ac:dyDescent="0.95">
      <c r="G116" s="8">
        <v>45770</v>
      </c>
    </row>
    <row r="117" spans="7:7" x14ac:dyDescent="0.95">
      <c r="G117" s="8">
        <v>45771</v>
      </c>
    </row>
    <row r="118" spans="7:7" x14ac:dyDescent="0.95">
      <c r="G118" s="8">
        <v>45772</v>
      </c>
    </row>
    <row r="119" spans="7:7" x14ac:dyDescent="0.95">
      <c r="G119" s="8">
        <v>45773</v>
      </c>
    </row>
    <row r="120" spans="7:7" x14ac:dyDescent="0.95">
      <c r="G120" s="8">
        <v>45774</v>
      </c>
    </row>
    <row r="121" spans="7:7" x14ac:dyDescent="0.95">
      <c r="G121" s="8">
        <v>45775</v>
      </c>
    </row>
    <row r="122" spans="7:7" x14ac:dyDescent="0.95">
      <c r="G122" s="8">
        <v>45776</v>
      </c>
    </row>
    <row r="123" spans="7:7" x14ac:dyDescent="0.95">
      <c r="G123" s="8">
        <v>45777</v>
      </c>
    </row>
    <row r="124" spans="7:7" x14ac:dyDescent="0.95">
      <c r="G124" s="8">
        <v>45778</v>
      </c>
    </row>
    <row r="125" spans="7:7" x14ac:dyDescent="0.95">
      <c r="G125" s="8">
        <v>45779</v>
      </c>
    </row>
    <row r="126" spans="7:7" x14ac:dyDescent="0.95">
      <c r="G126" s="8">
        <v>45780</v>
      </c>
    </row>
    <row r="127" spans="7:7" x14ac:dyDescent="0.95">
      <c r="G127" s="8">
        <v>45781</v>
      </c>
    </row>
    <row r="128" spans="7:7" x14ac:dyDescent="0.95">
      <c r="G128" s="8">
        <v>45782</v>
      </c>
    </row>
    <row r="129" spans="7:7" x14ac:dyDescent="0.95">
      <c r="G129" s="8">
        <v>45783</v>
      </c>
    </row>
    <row r="130" spans="7:7" x14ac:dyDescent="0.95">
      <c r="G130" s="8">
        <v>45784</v>
      </c>
    </row>
    <row r="131" spans="7:7" x14ac:dyDescent="0.95">
      <c r="G131" s="8">
        <v>45785</v>
      </c>
    </row>
    <row r="132" spans="7:7" x14ac:dyDescent="0.95">
      <c r="G132" s="8">
        <v>45786</v>
      </c>
    </row>
    <row r="133" spans="7:7" x14ac:dyDescent="0.95">
      <c r="G133" s="8">
        <v>45787</v>
      </c>
    </row>
    <row r="134" spans="7:7" x14ac:dyDescent="0.95">
      <c r="G134" s="8">
        <v>45788</v>
      </c>
    </row>
    <row r="135" spans="7:7" x14ac:dyDescent="0.95">
      <c r="G135" s="8">
        <v>45789</v>
      </c>
    </row>
    <row r="136" spans="7:7" x14ac:dyDescent="0.95">
      <c r="G136" s="8">
        <v>45790</v>
      </c>
    </row>
    <row r="137" spans="7:7" x14ac:dyDescent="0.95">
      <c r="G137" s="8">
        <v>45791</v>
      </c>
    </row>
    <row r="138" spans="7:7" x14ac:dyDescent="0.95">
      <c r="G138" s="8">
        <v>45792</v>
      </c>
    </row>
    <row r="139" spans="7:7" x14ac:dyDescent="0.95">
      <c r="G139" s="8">
        <v>45793</v>
      </c>
    </row>
    <row r="140" spans="7:7" x14ac:dyDescent="0.95">
      <c r="G140" s="8">
        <v>45794</v>
      </c>
    </row>
    <row r="141" spans="7:7" x14ac:dyDescent="0.95">
      <c r="G141" s="8">
        <v>45795</v>
      </c>
    </row>
    <row r="142" spans="7:7" x14ac:dyDescent="0.95">
      <c r="G142" s="8">
        <v>45796</v>
      </c>
    </row>
    <row r="143" spans="7:7" x14ac:dyDescent="0.95">
      <c r="G143" s="8">
        <v>45797</v>
      </c>
    </row>
    <row r="144" spans="7:7" x14ac:dyDescent="0.95">
      <c r="G144" s="8">
        <v>45798</v>
      </c>
    </row>
    <row r="145" spans="7:7" x14ac:dyDescent="0.95">
      <c r="G145" s="8">
        <v>45799</v>
      </c>
    </row>
    <row r="146" spans="7:7" x14ac:dyDescent="0.95">
      <c r="G146" s="8">
        <v>45800</v>
      </c>
    </row>
    <row r="147" spans="7:7" x14ac:dyDescent="0.95">
      <c r="G147" s="8">
        <v>45801</v>
      </c>
    </row>
    <row r="148" spans="7:7" x14ac:dyDescent="0.95">
      <c r="G148" s="8">
        <v>45802</v>
      </c>
    </row>
    <row r="149" spans="7:7" x14ac:dyDescent="0.95">
      <c r="G149" s="8">
        <v>45803</v>
      </c>
    </row>
    <row r="150" spans="7:7" x14ac:dyDescent="0.95">
      <c r="G150" s="8">
        <v>45804</v>
      </c>
    </row>
    <row r="151" spans="7:7" x14ac:dyDescent="0.95">
      <c r="G151" s="8">
        <v>45805</v>
      </c>
    </row>
    <row r="152" spans="7:7" x14ac:dyDescent="0.95">
      <c r="G152" s="8">
        <v>45806</v>
      </c>
    </row>
    <row r="153" spans="7:7" x14ac:dyDescent="0.95">
      <c r="G153" s="8">
        <v>45807</v>
      </c>
    </row>
    <row r="154" spans="7:7" x14ac:dyDescent="0.95">
      <c r="G154" s="8">
        <v>45808</v>
      </c>
    </row>
    <row r="155" spans="7:7" x14ac:dyDescent="0.95">
      <c r="G155" s="8">
        <v>45809</v>
      </c>
    </row>
    <row r="156" spans="7:7" x14ac:dyDescent="0.95">
      <c r="G156" s="8">
        <v>45810</v>
      </c>
    </row>
    <row r="157" spans="7:7" x14ac:dyDescent="0.95">
      <c r="G157" s="8">
        <v>45811</v>
      </c>
    </row>
    <row r="158" spans="7:7" x14ac:dyDescent="0.95">
      <c r="G158" s="8">
        <v>45812</v>
      </c>
    </row>
    <row r="159" spans="7:7" x14ac:dyDescent="0.95">
      <c r="G159" s="8">
        <v>45813</v>
      </c>
    </row>
    <row r="160" spans="7:7" x14ac:dyDescent="0.95">
      <c r="G160" s="8">
        <v>45814</v>
      </c>
    </row>
    <row r="161" spans="7:7" x14ac:dyDescent="0.95">
      <c r="G161" s="8">
        <v>45815</v>
      </c>
    </row>
    <row r="162" spans="7:7" x14ac:dyDescent="0.95">
      <c r="G162" s="8">
        <v>45816</v>
      </c>
    </row>
    <row r="163" spans="7:7" x14ac:dyDescent="0.95">
      <c r="G163" s="8">
        <v>45817</v>
      </c>
    </row>
    <row r="164" spans="7:7" x14ac:dyDescent="0.95">
      <c r="G164" s="8">
        <v>45818</v>
      </c>
    </row>
    <row r="165" spans="7:7" x14ac:dyDescent="0.95">
      <c r="G165" s="8">
        <v>45819</v>
      </c>
    </row>
    <row r="166" spans="7:7" x14ac:dyDescent="0.95">
      <c r="G166" s="8">
        <v>45820</v>
      </c>
    </row>
    <row r="167" spans="7:7" x14ac:dyDescent="0.95">
      <c r="G167" s="8">
        <v>45821</v>
      </c>
    </row>
    <row r="168" spans="7:7" x14ac:dyDescent="0.95">
      <c r="G168" s="8">
        <v>45822</v>
      </c>
    </row>
    <row r="169" spans="7:7" x14ac:dyDescent="0.95">
      <c r="G169" s="8">
        <v>45823</v>
      </c>
    </row>
    <row r="170" spans="7:7" x14ac:dyDescent="0.95">
      <c r="G170" s="8">
        <v>45824</v>
      </c>
    </row>
    <row r="171" spans="7:7" x14ac:dyDescent="0.95">
      <c r="G171" s="8">
        <v>45825</v>
      </c>
    </row>
    <row r="172" spans="7:7" x14ac:dyDescent="0.95">
      <c r="G172" s="8">
        <v>45826</v>
      </c>
    </row>
    <row r="173" spans="7:7" x14ac:dyDescent="0.95">
      <c r="G173" s="8">
        <v>45827</v>
      </c>
    </row>
    <row r="174" spans="7:7" x14ac:dyDescent="0.95">
      <c r="G174" s="8">
        <v>45828</v>
      </c>
    </row>
    <row r="175" spans="7:7" x14ac:dyDescent="0.95">
      <c r="G175" s="8">
        <v>45829</v>
      </c>
    </row>
    <row r="176" spans="7:7" x14ac:dyDescent="0.95">
      <c r="G176" s="8">
        <v>45830</v>
      </c>
    </row>
    <row r="177" spans="7:7" x14ac:dyDescent="0.95">
      <c r="G177" s="8">
        <v>45831</v>
      </c>
    </row>
    <row r="178" spans="7:7" x14ac:dyDescent="0.95">
      <c r="G178" s="8">
        <v>45832</v>
      </c>
    </row>
    <row r="179" spans="7:7" x14ac:dyDescent="0.95">
      <c r="G179" s="8">
        <v>45833</v>
      </c>
    </row>
    <row r="180" spans="7:7" x14ac:dyDescent="0.95">
      <c r="G180" s="8">
        <v>45834</v>
      </c>
    </row>
    <row r="181" spans="7:7" x14ac:dyDescent="0.95">
      <c r="G181" s="8">
        <v>45835</v>
      </c>
    </row>
    <row r="182" spans="7:7" x14ac:dyDescent="0.95">
      <c r="G182" s="8">
        <v>45836</v>
      </c>
    </row>
    <row r="183" spans="7:7" x14ac:dyDescent="0.95">
      <c r="G183" s="8">
        <v>45837</v>
      </c>
    </row>
    <row r="184" spans="7:7" x14ac:dyDescent="0.95">
      <c r="G184" s="8">
        <v>45838</v>
      </c>
    </row>
    <row r="185" spans="7:7" x14ac:dyDescent="0.95">
      <c r="G185" s="8">
        <v>45839</v>
      </c>
    </row>
    <row r="186" spans="7:7" x14ac:dyDescent="0.95">
      <c r="G186" s="8">
        <v>45840</v>
      </c>
    </row>
    <row r="187" spans="7:7" x14ac:dyDescent="0.95">
      <c r="G187" s="8">
        <v>45841</v>
      </c>
    </row>
    <row r="188" spans="7:7" x14ac:dyDescent="0.95">
      <c r="G188" s="8">
        <v>45842</v>
      </c>
    </row>
    <row r="189" spans="7:7" x14ac:dyDescent="0.95">
      <c r="G189" s="8">
        <v>45843</v>
      </c>
    </row>
    <row r="190" spans="7:7" x14ac:dyDescent="0.95">
      <c r="G190" s="8">
        <v>45844</v>
      </c>
    </row>
    <row r="191" spans="7:7" x14ac:dyDescent="0.95">
      <c r="G191" s="8">
        <v>45845</v>
      </c>
    </row>
    <row r="192" spans="7:7" x14ac:dyDescent="0.95">
      <c r="G192" s="8">
        <v>45846</v>
      </c>
    </row>
    <row r="193" spans="7:7" x14ac:dyDescent="0.95">
      <c r="G193" s="8">
        <v>45847</v>
      </c>
    </row>
    <row r="194" spans="7:7" x14ac:dyDescent="0.95">
      <c r="G194" s="8">
        <v>45848</v>
      </c>
    </row>
    <row r="195" spans="7:7" x14ac:dyDescent="0.95">
      <c r="G195" s="8">
        <v>45849</v>
      </c>
    </row>
    <row r="196" spans="7:7" x14ac:dyDescent="0.95">
      <c r="G196" s="8">
        <v>45850</v>
      </c>
    </row>
    <row r="197" spans="7:7" x14ac:dyDescent="0.95">
      <c r="G197" s="8">
        <v>45851</v>
      </c>
    </row>
    <row r="198" spans="7:7" x14ac:dyDescent="0.95">
      <c r="G198" s="8">
        <v>45852</v>
      </c>
    </row>
    <row r="199" spans="7:7" x14ac:dyDescent="0.95">
      <c r="G199" s="8">
        <v>45853</v>
      </c>
    </row>
    <row r="200" spans="7:7" x14ac:dyDescent="0.95">
      <c r="G200" s="8">
        <v>45854</v>
      </c>
    </row>
    <row r="201" spans="7:7" x14ac:dyDescent="0.95">
      <c r="G201" s="8">
        <v>45855</v>
      </c>
    </row>
    <row r="202" spans="7:7" x14ac:dyDescent="0.95">
      <c r="G202" s="8">
        <v>45856</v>
      </c>
    </row>
    <row r="203" spans="7:7" x14ac:dyDescent="0.95">
      <c r="G203" s="8">
        <v>45857</v>
      </c>
    </row>
    <row r="204" spans="7:7" x14ac:dyDescent="0.95">
      <c r="G204" s="8">
        <v>45858</v>
      </c>
    </row>
    <row r="205" spans="7:7" x14ac:dyDescent="0.95">
      <c r="G205" s="8">
        <v>45859</v>
      </c>
    </row>
    <row r="206" spans="7:7" x14ac:dyDescent="0.95">
      <c r="G206" s="8">
        <v>45860</v>
      </c>
    </row>
    <row r="207" spans="7:7" x14ac:dyDescent="0.95">
      <c r="G207" s="8">
        <v>45861</v>
      </c>
    </row>
    <row r="208" spans="7:7" x14ac:dyDescent="0.95">
      <c r="G208" s="8">
        <v>45862</v>
      </c>
    </row>
    <row r="209" spans="7:7" x14ac:dyDescent="0.95">
      <c r="G209" s="8">
        <v>45863</v>
      </c>
    </row>
    <row r="210" spans="7:7" x14ac:dyDescent="0.95">
      <c r="G210" s="8">
        <v>45864</v>
      </c>
    </row>
    <row r="211" spans="7:7" x14ac:dyDescent="0.95">
      <c r="G211" s="8">
        <v>45865</v>
      </c>
    </row>
    <row r="212" spans="7:7" x14ac:dyDescent="0.95">
      <c r="G212" s="8">
        <v>45866</v>
      </c>
    </row>
    <row r="213" spans="7:7" x14ac:dyDescent="0.95">
      <c r="G213" s="8">
        <v>45867</v>
      </c>
    </row>
    <row r="214" spans="7:7" x14ac:dyDescent="0.95">
      <c r="G214" s="8">
        <v>45868</v>
      </c>
    </row>
    <row r="215" spans="7:7" x14ac:dyDescent="0.95">
      <c r="G215" s="8">
        <v>45869</v>
      </c>
    </row>
    <row r="216" spans="7:7" x14ac:dyDescent="0.95">
      <c r="G216" s="8">
        <v>45870</v>
      </c>
    </row>
    <row r="217" spans="7:7" x14ac:dyDescent="0.95">
      <c r="G217" s="8">
        <v>45871</v>
      </c>
    </row>
    <row r="218" spans="7:7" x14ac:dyDescent="0.95">
      <c r="G218" s="8">
        <v>45872</v>
      </c>
    </row>
    <row r="219" spans="7:7" x14ac:dyDescent="0.95">
      <c r="G219" s="8">
        <v>45873</v>
      </c>
    </row>
    <row r="220" spans="7:7" x14ac:dyDescent="0.95">
      <c r="G220" s="8">
        <v>45874</v>
      </c>
    </row>
    <row r="221" spans="7:7" x14ac:dyDescent="0.95">
      <c r="G221" s="8">
        <v>45875</v>
      </c>
    </row>
    <row r="222" spans="7:7" x14ac:dyDescent="0.95">
      <c r="G222" s="8">
        <v>45876</v>
      </c>
    </row>
    <row r="223" spans="7:7" x14ac:dyDescent="0.95">
      <c r="G223" s="8">
        <v>45877</v>
      </c>
    </row>
    <row r="224" spans="7:7" x14ac:dyDescent="0.95">
      <c r="G224" s="8">
        <v>45878</v>
      </c>
    </row>
    <row r="225" spans="7:7" x14ac:dyDescent="0.95">
      <c r="G225" s="8">
        <v>45879</v>
      </c>
    </row>
    <row r="226" spans="7:7" x14ac:dyDescent="0.95">
      <c r="G226" s="8">
        <v>45880</v>
      </c>
    </row>
    <row r="227" spans="7:7" x14ac:dyDescent="0.95">
      <c r="G227" s="8">
        <v>45881</v>
      </c>
    </row>
    <row r="228" spans="7:7" x14ac:dyDescent="0.95">
      <c r="G228" s="8">
        <v>45882</v>
      </c>
    </row>
    <row r="229" spans="7:7" x14ac:dyDescent="0.95">
      <c r="G229" s="8">
        <v>45883</v>
      </c>
    </row>
    <row r="230" spans="7:7" x14ac:dyDescent="0.95">
      <c r="G230" s="8">
        <v>45884</v>
      </c>
    </row>
    <row r="231" spans="7:7" x14ac:dyDescent="0.95">
      <c r="G231" s="8">
        <v>45885</v>
      </c>
    </row>
    <row r="232" spans="7:7" x14ac:dyDescent="0.95">
      <c r="G232" s="8">
        <v>45886</v>
      </c>
    </row>
    <row r="233" spans="7:7" x14ac:dyDescent="0.95">
      <c r="G233" s="8">
        <v>45887</v>
      </c>
    </row>
    <row r="234" spans="7:7" x14ac:dyDescent="0.95">
      <c r="G234" s="8">
        <v>45888</v>
      </c>
    </row>
    <row r="235" spans="7:7" x14ac:dyDescent="0.95">
      <c r="G235" s="8">
        <v>45889</v>
      </c>
    </row>
    <row r="236" spans="7:7" x14ac:dyDescent="0.95">
      <c r="G236" s="8">
        <v>45890</v>
      </c>
    </row>
    <row r="237" spans="7:7" x14ac:dyDescent="0.95">
      <c r="G237" s="8">
        <v>45891</v>
      </c>
    </row>
    <row r="238" spans="7:7" x14ac:dyDescent="0.95">
      <c r="G238" s="8">
        <v>45892</v>
      </c>
    </row>
    <row r="239" spans="7:7" x14ac:dyDescent="0.95">
      <c r="G239" s="8">
        <v>45893</v>
      </c>
    </row>
    <row r="240" spans="7:7" x14ac:dyDescent="0.95">
      <c r="G240" s="8">
        <v>45894</v>
      </c>
    </row>
    <row r="241" spans="7:7" x14ac:dyDescent="0.95">
      <c r="G241" s="8">
        <v>45895</v>
      </c>
    </row>
    <row r="242" spans="7:7" x14ac:dyDescent="0.95">
      <c r="G242" s="8">
        <v>45896</v>
      </c>
    </row>
    <row r="243" spans="7:7" x14ac:dyDescent="0.95">
      <c r="G243" s="8">
        <v>45897</v>
      </c>
    </row>
    <row r="244" spans="7:7" x14ac:dyDescent="0.95">
      <c r="G244" s="8">
        <v>45898</v>
      </c>
    </row>
    <row r="245" spans="7:7" x14ac:dyDescent="0.95">
      <c r="G245" s="8">
        <v>45899</v>
      </c>
    </row>
    <row r="246" spans="7:7" x14ac:dyDescent="0.95">
      <c r="G246" s="8">
        <v>45900</v>
      </c>
    </row>
    <row r="247" spans="7:7" x14ac:dyDescent="0.95">
      <c r="G247" s="8">
        <v>45901</v>
      </c>
    </row>
    <row r="248" spans="7:7" x14ac:dyDescent="0.95">
      <c r="G248" s="8">
        <v>45902</v>
      </c>
    </row>
    <row r="249" spans="7:7" x14ac:dyDescent="0.95">
      <c r="G249" s="8">
        <v>45903</v>
      </c>
    </row>
    <row r="250" spans="7:7" x14ac:dyDescent="0.95">
      <c r="G250" s="8">
        <v>45904</v>
      </c>
    </row>
    <row r="251" spans="7:7" x14ac:dyDescent="0.95">
      <c r="G251" s="8">
        <v>45905</v>
      </c>
    </row>
    <row r="252" spans="7:7" x14ac:dyDescent="0.95">
      <c r="G252" s="8">
        <v>45906</v>
      </c>
    </row>
    <row r="253" spans="7:7" x14ac:dyDescent="0.95">
      <c r="G253" s="8">
        <v>45907</v>
      </c>
    </row>
    <row r="254" spans="7:7" x14ac:dyDescent="0.95">
      <c r="G254" s="8">
        <v>45908</v>
      </c>
    </row>
    <row r="255" spans="7:7" x14ac:dyDescent="0.95">
      <c r="G255" s="8">
        <v>45909</v>
      </c>
    </row>
    <row r="256" spans="7:7" x14ac:dyDescent="0.95">
      <c r="G256" s="8">
        <v>45910</v>
      </c>
    </row>
    <row r="257" spans="7:7" x14ac:dyDescent="0.95">
      <c r="G257" s="8">
        <v>45911</v>
      </c>
    </row>
    <row r="258" spans="7:7" x14ac:dyDescent="0.95">
      <c r="G258" s="8">
        <v>45912</v>
      </c>
    </row>
    <row r="259" spans="7:7" x14ac:dyDescent="0.95">
      <c r="G259" s="8">
        <v>45913</v>
      </c>
    </row>
    <row r="260" spans="7:7" x14ac:dyDescent="0.95">
      <c r="G260" s="8">
        <v>45914</v>
      </c>
    </row>
    <row r="261" spans="7:7" x14ac:dyDescent="0.95">
      <c r="G261" s="8">
        <v>45915</v>
      </c>
    </row>
    <row r="262" spans="7:7" x14ac:dyDescent="0.95">
      <c r="G262" s="8">
        <v>45916</v>
      </c>
    </row>
    <row r="263" spans="7:7" x14ac:dyDescent="0.95">
      <c r="G263" s="8">
        <v>45917</v>
      </c>
    </row>
    <row r="264" spans="7:7" x14ac:dyDescent="0.95">
      <c r="G264" s="8">
        <v>45918</v>
      </c>
    </row>
    <row r="265" spans="7:7" x14ac:dyDescent="0.95">
      <c r="G265" s="8">
        <v>45919</v>
      </c>
    </row>
    <row r="266" spans="7:7" x14ac:dyDescent="0.95">
      <c r="G266" s="8">
        <v>45920</v>
      </c>
    </row>
    <row r="267" spans="7:7" x14ac:dyDescent="0.95">
      <c r="G267" s="8">
        <v>45921</v>
      </c>
    </row>
    <row r="268" spans="7:7" x14ac:dyDescent="0.95">
      <c r="G268" s="8">
        <v>45922</v>
      </c>
    </row>
    <row r="269" spans="7:7" x14ac:dyDescent="0.95">
      <c r="G269" s="8">
        <v>45923</v>
      </c>
    </row>
    <row r="270" spans="7:7" x14ac:dyDescent="0.95">
      <c r="G270" s="8">
        <v>45924</v>
      </c>
    </row>
    <row r="271" spans="7:7" x14ac:dyDescent="0.95">
      <c r="G271" s="8">
        <v>45925</v>
      </c>
    </row>
    <row r="272" spans="7:7" x14ac:dyDescent="0.95">
      <c r="G272" s="8">
        <v>45926</v>
      </c>
    </row>
    <row r="273" spans="7:7" x14ac:dyDescent="0.95">
      <c r="G273" s="8">
        <v>45927</v>
      </c>
    </row>
    <row r="274" spans="7:7" x14ac:dyDescent="0.95">
      <c r="G274" s="8">
        <v>45928</v>
      </c>
    </row>
    <row r="275" spans="7:7" x14ac:dyDescent="0.95">
      <c r="G275" s="8">
        <v>45929</v>
      </c>
    </row>
    <row r="276" spans="7:7" x14ac:dyDescent="0.95">
      <c r="G276" s="8">
        <v>45930</v>
      </c>
    </row>
    <row r="277" spans="7:7" x14ac:dyDescent="0.95">
      <c r="G277" s="8">
        <v>45931</v>
      </c>
    </row>
    <row r="278" spans="7:7" x14ac:dyDescent="0.95">
      <c r="G278" s="8">
        <v>45932</v>
      </c>
    </row>
    <row r="279" spans="7:7" x14ac:dyDescent="0.95">
      <c r="G279" s="8">
        <v>45933</v>
      </c>
    </row>
    <row r="280" spans="7:7" x14ac:dyDescent="0.95">
      <c r="G280" s="8">
        <v>45934</v>
      </c>
    </row>
    <row r="281" spans="7:7" x14ac:dyDescent="0.95">
      <c r="G281" s="8">
        <v>45935</v>
      </c>
    </row>
    <row r="282" spans="7:7" x14ac:dyDescent="0.95">
      <c r="G282" s="8">
        <v>45936</v>
      </c>
    </row>
    <row r="283" spans="7:7" x14ac:dyDescent="0.95">
      <c r="G283" s="8">
        <v>45937</v>
      </c>
    </row>
    <row r="284" spans="7:7" x14ac:dyDescent="0.95">
      <c r="G284" s="8">
        <v>45938</v>
      </c>
    </row>
    <row r="285" spans="7:7" x14ac:dyDescent="0.95">
      <c r="G285" s="8">
        <v>45939</v>
      </c>
    </row>
    <row r="286" spans="7:7" x14ac:dyDescent="0.95">
      <c r="G286" s="8">
        <v>45940</v>
      </c>
    </row>
    <row r="287" spans="7:7" x14ac:dyDescent="0.95">
      <c r="G287" s="8">
        <v>45941</v>
      </c>
    </row>
    <row r="288" spans="7:7" x14ac:dyDescent="0.95">
      <c r="G288" s="8">
        <v>45942</v>
      </c>
    </row>
    <row r="289" spans="7:7" x14ac:dyDescent="0.95">
      <c r="G289" s="8">
        <v>45943</v>
      </c>
    </row>
    <row r="290" spans="7:7" x14ac:dyDescent="0.95">
      <c r="G290" s="8">
        <v>45944</v>
      </c>
    </row>
    <row r="291" spans="7:7" x14ac:dyDescent="0.95">
      <c r="G291" s="8">
        <v>45945</v>
      </c>
    </row>
    <row r="292" spans="7:7" x14ac:dyDescent="0.95">
      <c r="G292" s="8">
        <v>45946</v>
      </c>
    </row>
    <row r="293" spans="7:7" x14ac:dyDescent="0.95">
      <c r="G293" s="8">
        <v>45947</v>
      </c>
    </row>
    <row r="294" spans="7:7" x14ac:dyDescent="0.95">
      <c r="G294" s="8">
        <v>45948</v>
      </c>
    </row>
    <row r="295" spans="7:7" x14ac:dyDescent="0.95">
      <c r="G295" s="8">
        <v>45949</v>
      </c>
    </row>
    <row r="296" spans="7:7" x14ac:dyDescent="0.95">
      <c r="G296" s="8">
        <v>45950</v>
      </c>
    </row>
    <row r="297" spans="7:7" x14ac:dyDescent="0.95">
      <c r="G297" s="8">
        <v>45951</v>
      </c>
    </row>
    <row r="298" spans="7:7" x14ac:dyDescent="0.95">
      <c r="G298" s="8">
        <v>45952</v>
      </c>
    </row>
    <row r="299" spans="7:7" x14ac:dyDescent="0.95">
      <c r="G299" s="8">
        <v>45953</v>
      </c>
    </row>
    <row r="300" spans="7:7" x14ac:dyDescent="0.95">
      <c r="G300" s="8">
        <v>45954</v>
      </c>
    </row>
    <row r="301" spans="7:7" x14ac:dyDescent="0.95">
      <c r="G301" s="8">
        <v>45955</v>
      </c>
    </row>
    <row r="302" spans="7:7" x14ac:dyDescent="0.95">
      <c r="G302" s="8">
        <v>45956</v>
      </c>
    </row>
    <row r="303" spans="7:7" x14ac:dyDescent="0.95">
      <c r="G303" s="8">
        <v>45957</v>
      </c>
    </row>
    <row r="304" spans="7:7" x14ac:dyDescent="0.95">
      <c r="G304" s="8">
        <v>45958</v>
      </c>
    </row>
    <row r="305" spans="7:7" x14ac:dyDescent="0.95">
      <c r="G305" s="8">
        <v>45959</v>
      </c>
    </row>
    <row r="306" spans="7:7" x14ac:dyDescent="0.95">
      <c r="G306" s="8">
        <v>45960</v>
      </c>
    </row>
    <row r="307" spans="7:7" x14ac:dyDescent="0.95">
      <c r="G307" s="8">
        <v>45961</v>
      </c>
    </row>
    <row r="308" spans="7:7" x14ac:dyDescent="0.95">
      <c r="G308" s="8">
        <v>45962</v>
      </c>
    </row>
    <row r="309" spans="7:7" x14ac:dyDescent="0.95">
      <c r="G309" s="8">
        <v>45963</v>
      </c>
    </row>
    <row r="310" spans="7:7" x14ac:dyDescent="0.95">
      <c r="G310" s="8">
        <v>45964</v>
      </c>
    </row>
    <row r="311" spans="7:7" x14ac:dyDescent="0.95">
      <c r="G311" s="8">
        <v>45965</v>
      </c>
    </row>
    <row r="312" spans="7:7" x14ac:dyDescent="0.95">
      <c r="G312" s="8">
        <v>45966</v>
      </c>
    </row>
    <row r="313" spans="7:7" x14ac:dyDescent="0.95">
      <c r="G313" s="8">
        <v>45967</v>
      </c>
    </row>
    <row r="314" spans="7:7" x14ac:dyDescent="0.95">
      <c r="G314" s="8">
        <v>45968</v>
      </c>
    </row>
    <row r="315" spans="7:7" x14ac:dyDescent="0.95">
      <c r="G315" s="8">
        <v>45969</v>
      </c>
    </row>
    <row r="316" spans="7:7" x14ac:dyDescent="0.95">
      <c r="G316" s="8">
        <v>45970</v>
      </c>
    </row>
    <row r="317" spans="7:7" x14ac:dyDescent="0.95">
      <c r="G317" s="8">
        <v>45971</v>
      </c>
    </row>
    <row r="318" spans="7:7" x14ac:dyDescent="0.95">
      <c r="G318" s="8">
        <v>45972</v>
      </c>
    </row>
    <row r="319" spans="7:7" x14ac:dyDescent="0.95">
      <c r="G319" s="8">
        <v>45973</v>
      </c>
    </row>
    <row r="320" spans="7:7" x14ac:dyDescent="0.95">
      <c r="G320" s="8">
        <v>45974</v>
      </c>
    </row>
    <row r="321" spans="7:7" x14ac:dyDescent="0.95">
      <c r="G321" s="8">
        <v>45975</v>
      </c>
    </row>
    <row r="322" spans="7:7" x14ac:dyDescent="0.95">
      <c r="G322" s="8">
        <v>45976</v>
      </c>
    </row>
    <row r="323" spans="7:7" x14ac:dyDescent="0.95">
      <c r="G323" s="8">
        <v>45977</v>
      </c>
    </row>
    <row r="324" spans="7:7" x14ac:dyDescent="0.95">
      <c r="G324" s="8">
        <v>45978</v>
      </c>
    </row>
    <row r="325" spans="7:7" x14ac:dyDescent="0.95">
      <c r="G325" s="8">
        <v>45979</v>
      </c>
    </row>
    <row r="326" spans="7:7" x14ac:dyDescent="0.95">
      <c r="G326" s="8">
        <v>45980</v>
      </c>
    </row>
    <row r="327" spans="7:7" x14ac:dyDescent="0.95">
      <c r="G327" s="8">
        <v>45981</v>
      </c>
    </row>
    <row r="328" spans="7:7" x14ac:dyDescent="0.95">
      <c r="G328" s="8">
        <v>45982</v>
      </c>
    </row>
    <row r="329" spans="7:7" x14ac:dyDescent="0.95">
      <c r="G329" s="8">
        <v>45983</v>
      </c>
    </row>
    <row r="330" spans="7:7" x14ac:dyDescent="0.95">
      <c r="G330" s="8">
        <v>45984</v>
      </c>
    </row>
    <row r="331" spans="7:7" x14ac:dyDescent="0.95">
      <c r="G331" s="8">
        <v>45985</v>
      </c>
    </row>
    <row r="332" spans="7:7" x14ac:dyDescent="0.95">
      <c r="G332" s="8">
        <v>45986</v>
      </c>
    </row>
    <row r="333" spans="7:7" x14ac:dyDescent="0.95">
      <c r="G333" s="8">
        <v>45987</v>
      </c>
    </row>
    <row r="334" spans="7:7" x14ac:dyDescent="0.95">
      <c r="G334" s="8">
        <v>45988</v>
      </c>
    </row>
    <row r="335" spans="7:7" x14ac:dyDescent="0.95">
      <c r="G335" s="8">
        <v>45989</v>
      </c>
    </row>
    <row r="336" spans="7:7" x14ac:dyDescent="0.95">
      <c r="G336" s="8">
        <v>45990</v>
      </c>
    </row>
    <row r="337" spans="7:7" x14ac:dyDescent="0.95">
      <c r="G337" s="8">
        <v>45991</v>
      </c>
    </row>
    <row r="338" spans="7:7" x14ac:dyDescent="0.95">
      <c r="G338" s="8">
        <v>45992</v>
      </c>
    </row>
    <row r="339" spans="7:7" x14ac:dyDescent="0.95">
      <c r="G339" s="8">
        <v>45993</v>
      </c>
    </row>
    <row r="340" spans="7:7" x14ac:dyDescent="0.95">
      <c r="G340" s="8">
        <v>45994</v>
      </c>
    </row>
    <row r="341" spans="7:7" x14ac:dyDescent="0.95">
      <c r="G341" s="8">
        <v>45995</v>
      </c>
    </row>
    <row r="342" spans="7:7" x14ac:dyDescent="0.95">
      <c r="G342" s="8">
        <v>45996</v>
      </c>
    </row>
    <row r="343" spans="7:7" x14ac:dyDescent="0.95">
      <c r="G343" s="8">
        <v>45997</v>
      </c>
    </row>
    <row r="344" spans="7:7" x14ac:dyDescent="0.95">
      <c r="G344" s="8">
        <v>45998</v>
      </c>
    </row>
    <row r="345" spans="7:7" x14ac:dyDescent="0.95">
      <c r="G345" s="8">
        <v>45999</v>
      </c>
    </row>
    <row r="346" spans="7:7" x14ac:dyDescent="0.95">
      <c r="G346" s="8">
        <v>46000</v>
      </c>
    </row>
    <row r="347" spans="7:7" x14ac:dyDescent="0.95">
      <c r="G347" s="8">
        <v>46001</v>
      </c>
    </row>
    <row r="348" spans="7:7" x14ac:dyDescent="0.95">
      <c r="G348" s="8">
        <v>46002</v>
      </c>
    </row>
    <row r="349" spans="7:7" x14ac:dyDescent="0.95">
      <c r="G349" s="8">
        <v>46003</v>
      </c>
    </row>
    <row r="350" spans="7:7" x14ac:dyDescent="0.95">
      <c r="G350" s="8">
        <v>46004</v>
      </c>
    </row>
    <row r="351" spans="7:7" x14ac:dyDescent="0.95">
      <c r="G351" s="8">
        <v>46005</v>
      </c>
    </row>
    <row r="352" spans="7:7" x14ac:dyDescent="0.95">
      <c r="G352" s="8">
        <v>46006</v>
      </c>
    </row>
    <row r="353" spans="7:7" x14ac:dyDescent="0.95">
      <c r="G353" s="8">
        <v>46007</v>
      </c>
    </row>
    <row r="354" spans="7:7" x14ac:dyDescent="0.95">
      <c r="G354" s="8">
        <v>46008</v>
      </c>
    </row>
    <row r="355" spans="7:7" x14ac:dyDescent="0.95">
      <c r="G355" s="8">
        <v>46009</v>
      </c>
    </row>
    <row r="356" spans="7:7" x14ac:dyDescent="0.95">
      <c r="G356" s="8">
        <v>46010</v>
      </c>
    </row>
    <row r="357" spans="7:7" x14ac:dyDescent="0.95">
      <c r="G357" s="8">
        <v>46011</v>
      </c>
    </row>
    <row r="358" spans="7:7" x14ac:dyDescent="0.95">
      <c r="G358" s="8">
        <v>46012</v>
      </c>
    </row>
    <row r="359" spans="7:7" x14ac:dyDescent="0.95">
      <c r="G359" s="8">
        <v>46013</v>
      </c>
    </row>
    <row r="360" spans="7:7" x14ac:dyDescent="0.95">
      <c r="G360" s="8">
        <v>46014</v>
      </c>
    </row>
    <row r="361" spans="7:7" x14ac:dyDescent="0.95">
      <c r="G361" s="8">
        <v>46015</v>
      </c>
    </row>
    <row r="362" spans="7:7" x14ac:dyDescent="0.95">
      <c r="G362" s="8">
        <v>46016</v>
      </c>
    </row>
    <row r="363" spans="7:7" x14ac:dyDescent="0.95">
      <c r="G363" s="8">
        <v>46017</v>
      </c>
    </row>
    <row r="364" spans="7:7" x14ac:dyDescent="0.95">
      <c r="G364" s="8">
        <v>46018</v>
      </c>
    </row>
    <row r="365" spans="7:7" x14ac:dyDescent="0.95">
      <c r="G365" s="8">
        <v>46019</v>
      </c>
    </row>
    <row r="366" spans="7:7" x14ac:dyDescent="0.95">
      <c r="G366" s="8">
        <v>46020</v>
      </c>
    </row>
    <row r="367" spans="7:7" x14ac:dyDescent="0.95">
      <c r="G367" s="8">
        <v>46021</v>
      </c>
    </row>
    <row r="368" spans="7:7" x14ac:dyDescent="0.95">
      <c r="G368" s="8">
        <v>46022</v>
      </c>
    </row>
    <row r="369" spans="7:7" x14ac:dyDescent="0.95">
      <c r="G369" s="8">
        <v>46023</v>
      </c>
    </row>
    <row r="370" spans="7:7" x14ac:dyDescent="0.95">
      <c r="G370" s="8">
        <v>46024</v>
      </c>
    </row>
    <row r="371" spans="7:7" x14ac:dyDescent="0.95">
      <c r="G371" s="8">
        <v>46025</v>
      </c>
    </row>
    <row r="372" spans="7:7" x14ac:dyDescent="0.95">
      <c r="G372" s="8">
        <v>46026</v>
      </c>
    </row>
    <row r="373" spans="7:7" x14ac:dyDescent="0.95">
      <c r="G373" s="8">
        <v>46027</v>
      </c>
    </row>
    <row r="374" spans="7:7" x14ac:dyDescent="0.95">
      <c r="G374" s="8">
        <v>46028</v>
      </c>
    </row>
    <row r="375" spans="7:7" x14ac:dyDescent="0.95">
      <c r="G375" s="8">
        <v>46029</v>
      </c>
    </row>
    <row r="376" spans="7:7" x14ac:dyDescent="0.95">
      <c r="G376" s="8">
        <v>46030</v>
      </c>
    </row>
    <row r="377" spans="7:7" x14ac:dyDescent="0.95">
      <c r="G377" s="8">
        <v>46031</v>
      </c>
    </row>
    <row r="378" spans="7:7" x14ac:dyDescent="0.95">
      <c r="G378" s="8">
        <v>46032</v>
      </c>
    </row>
    <row r="379" spans="7:7" x14ac:dyDescent="0.95">
      <c r="G379" s="8">
        <v>46033</v>
      </c>
    </row>
    <row r="380" spans="7:7" x14ac:dyDescent="0.95">
      <c r="G380" s="8">
        <v>46034</v>
      </c>
    </row>
    <row r="381" spans="7:7" x14ac:dyDescent="0.95">
      <c r="G381" s="8">
        <v>46035</v>
      </c>
    </row>
    <row r="382" spans="7:7" x14ac:dyDescent="0.95">
      <c r="G382" s="8">
        <v>46036</v>
      </c>
    </row>
    <row r="383" spans="7:7" x14ac:dyDescent="0.95">
      <c r="G383" s="8">
        <v>46037</v>
      </c>
    </row>
    <row r="384" spans="7:7" x14ac:dyDescent="0.95">
      <c r="G384" s="8">
        <v>46038</v>
      </c>
    </row>
    <row r="385" spans="7:7" x14ac:dyDescent="0.95">
      <c r="G385" s="8">
        <v>46039</v>
      </c>
    </row>
    <row r="386" spans="7:7" x14ac:dyDescent="0.95">
      <c r="G386" s="8">
        <v>46040</v>
      </c>
    </row>
    <row r="387" spans="7:7" x14ac:dyDescent="0.95">
      <c r="G387" s="8">
        <v>46041</v>
      </c>
    </row>
    <row r="388" spans="7:7" x14ac:dyDescent="0.95">
      <c r="G388" s="8">
        <v>46042</v>
      </c>
    </row>
    <row r="389" spans="7:7" x14ac:dyDescent="0.95">
      <c r="G389" s="8">
        <v>46043</v>
      </c>
    </row>
    <row r="390" spans="7:7" x14ac:dyDescent="0.95">
      <c r="G390" s="8">
        <v>46044</v>
      </c>
    </row>
    <row r="391" spans="7:7" x14ac:dyDescent="0.95">
      <c r="G391" s="8">
        <v>46045</v>
      </c>
    </row>
    <row r="392" spans="7:7" x14ac:dyDescent="0.95">
      <c r="G392" s="8">
        <v>46046</v>
      </c>
    </row>
    <row r="393" spans="7:7" x14ac:dyDescent="0.95">
      <c r="G393" s="8">
        <v>46047</v>
      </c>
    </row>
    <row r="394" spans="7:7" x14ac:dyDescent="0.95">
      <c r="G394" s="8">
        <v>46048</v>
      </c>
    </row>
    <row r="395" spans="7:7" x14ac:dyDescent="0.95">
      <c r="G395" s="8">
        <v>46049</v>
      </c>
    </row>
    <row r="396" spans="7:7" x14ac:dyDescent="0.95">
      <c r="G396" s="8">
        <v>46050</v>
      </c>
    </row>
    <row r="397" spans="7:7" x14ac:dyDescent="0.95">
      <c r="G397" s="8">
        <v>46051</v>
      </c>
    </row>
    <row r="398" spans="7:7" x14ac:dyDescent="0.95">
      <c r="G398" s="8">
        <v>46052</v>
      </c>
    </row>
    <row r="399" spans="7:7" x14ac:dyDescent="0.95">
      <c r="G399" s="8">
        <v>46053</v>
      </c>
    </row>
    <row r="400" spans="7:7" x14ac:dyDescent="0.95">
      <c r="G400" s="8">
        <v>46054</v>
      </c>
    </row>
    <row r="401" spans="7:7" x14ac:dyDescent="0.95">
      <c r="G401" s="8">
        <v>46055</v>
      </c>
    </row>
    <row r="402" spans="7:7" x14ac:dyDescent="0.95">
      <c r="G402" s="8">
        <v>46056</v>
      </c>
    </row>
    <row r="403" spans="7:7" x14ac:dyDescent="0.95">
      <c r="G403" s="8">
        <v>46057</v>
      </c>
    </row>
    <row r="404" spans="7:7" x14ac:dyDescent="0.95">
      <c r="G404" s="8">
        <v>46058</v>
      </c>
    </row>
    <row r="405" spans="7:7" x14ac:dyDescent="0.95">
      <c r="G405" s="8">
        <v>46059</v>
      </c>
    </row>
    <row r="406" spans="7:7" x14ac:dyDescent="0.95">
      <c r="G406" s="8">
        <v>46060</v>
      </c>
    </row>
    <row r="407" spans="7:7" x14ac:dyDescent="0.95">
      <c r="G407" s="8">
        <v>46061</v>
      </c>
    </row>
    <row r="408" spans="7:7" x14ac:dyDescent="0.95">
      <c r="G408" s="8">
        <v>46062</v>
      </c>
    </row>
    <row r="409" spans="7:7" x14ac:dyDescent="0.95">
      <c r="G409" s="8">
        <v>46063</v>
      </c>
    </row>
    <row r="410" spans="7:7" x14ac:dyDescent="0.95">
      <c r="G410" s="8">
        <v>46064</v>
      </c>
    </row>
    <row r="411" spans="7:7" x14ac:dyDescent="0.95">
      <c r="G411" s="8">
        <v>46065</v>
      </c>
    </row>
    <row r="412" spans="7:7" x14ac:dyDescent="0.95">
      <c r="G412" s="8">
        <v>46066</v>
      </c>
    </row>
    <row r="413" spans="7:7" x14ac:dyDescent="0.95">
      <c r="G413" s="8">
        <v>46067</v>
      </c>
    </row>
    <row r="414" spans="7:7" x14ac:dyDescent="0.95">
      <c r="G414" s="8">
        <v>46068</v>
      </c>
    </row>
    <row r="415" spans="7:7" x14ac:dyDescent="0.95">
      <c r="G415" s="8">
        <v>46069</v>
      </c>
    </row>
    <row r="416" spans="7:7" x14ac:dyDescent="0.95">
      <c r="G416" s="8">
        <v>46070</v>
      </c>
    </row>
    <row r="417" spans="7:7" x14ac:dyDescent="0.95">
      <c r="G417" s="8">
        <v>46071</v>
      </c>
    </row>
    <row r="418" spans="7:7" x14ac:dyDescent="0.95">
      <c r="G418" s="8">
        <v>46072</v>
      </c>
    </row>
    <row r="419" spans="7:7" x14ac:dyDescent="0.95">
      <c r="G419" s="8">
        <v>46073</v>
      </c>
    </row>
    <row r="420" spans="7:7" x14ac:dyDescent="0.95">
      <c r="G420" s="8">
        <v>46074</v>
      </c>
    </row>
    <row r="421" spans="7:7" x14ac:dyDescent="0.95">
      <c r="G421" s="8">
        <v>46075</v>
      </c>
    </row>
    <row r="422" spans="7:7" x14ac:dyDescent="0.95">
      <c r="G422" s="8">
        <v>46076</v>
      </c>
    </row>
    <row r="423" spans="7:7" x14ac:dyDescent="0.95">
      <c r="G423" s="8">
        <v>46077</v>
      </c>
    </row>
    <row r="424" spans="7:7" x14ac:dyDescent="0.95">
      <c r="G424" s="8">
        <v>46078</v>
      </c>
    </row>
    <row r="425" spans="7:7" x14ac:dyDescent="0.95">
      <c r="G425" s="8">
        <v>46079</v>
      </c>
    </row>
    <row r="426" spans="7:7" x14ac:dyDescent="0.95">
      <c r="G426" s="8">
        <v>46080</v>
      </c>
    </row>
    <row r="427" spans="7:7" x14ac:dyDescent="0.95">
      <c r="G427" s="8">
        <v>46081</v>
      </c>
    </row>
    <row r="428" spans="7:7" x14ac:dyDescent="0.95">
      <c r="G428" s="8">
        <v>46082</v>
      </c>
    </row>
    <row r="429" spans="7:7" x14ac:dyDescent="0.95">
      <c r="G429" s="8">
        <v>46083</v>
      </c>
    </row>
    <row r="430" spans="7:7" x14ac:dyDescent="0.95">
      <c r="G430" s="8">
        <v>46084</v>
      </c>
    </row>
    <row r="431" spans="7:7" x14ac:dyDescent="0.95">
      <c r="G431" s="8">
        <v>46085</v>
      </c>
    </row>
    <row r="432" spans="7:7" x14ac:dyDescent="0.95">
      <c r="G432" s="8">
        <v>46086</v>
      </c>
    </row>
    <row r="433" spans="7:7" x14ac:dyDescent="0.95">
      <c r="G433" s="8">
        <v>46087</v>
      </c>
    </row>
    <row r="434" spans="7:7" x14ac:dyDescent="0.95">
      <c r="G434" s="8">
        <v>46088</v>
      </c>
    </row>
    <row r="435" spans="7:7" x14ac:dyDescent="0.95">
      <c r="G435" s="8">
        <v>46089</v>
      </c>
    </row>
    <row r="436" spans="7:7" x14ac:dyDescent="0.95">
      <c r="G436" s="8">
        <v>46090</v>
      </c>
    </row>
    <row r="437" spans="7:7" x14ac:dyDescent="0.95">
      <c r="G437" s="8">
        <v>46091</v>
      </c>
    </row>
    <row r="438" spans="7:7" x14ac:dyDescent="0.95">
      <c r="G438" s="8">
        <v>46092</v>
      </c>
    </row>
    <row r="439" spans="7:7" x14ac:dyDescent="0.95">
      <c r="G439" s="8">
        <v>46093</v>
      </c>
    </row>
    <row r="440" spans="7:7" x14ac:dyDescent="0.95">
      <c r="G440" s="8">
        <v>46094</v>
      </c>
    </row>
    <row r="441" spans="7:7" x14ac:dyDescent="0.95">
      <c r="G441" s="8">
        <v>46095</v>
      </c>
    </row>
    <row r="442" spans="7:7" x14ac:dyDescent="0.95">
      <c r="G442" s="8">
        <v>46096</v>
      </c>
    </row>
    <row r="443" spans="7:7" x14ac:dyDescent="0.95">
      <c r="G443" s="8">
        <v>46097</v>
      </c>
    </row>
    <row r="444" spans="7:7" x14ac:dyDescent="0.95">
      <c r="G444" s="8">
        <v>46098</v>
      </c>
    </row>
    <row r="445" spans="7:7" x14ac:dyDescent="0.95">
      <c r="G445" s="8">
        <v>46099</v>
      </c>
    </row>
    <row r="446" spans="7:7" x14ac:dyDescent="0.95">
      <c r="G446" s="8">
        <v>46100</v>
      </c>
    </row>
    <row r="447" spans="7:7" x14ac:dyDescent="0.95">
      <c r="G447" s="8">
        <v>46101</v>
      </c>
    </row>
    <row r="448" spans="7:7" x14ac:dyDescent="0.95">
      <c r="G448" s="8">
        <v>46102</v>
      </c>
    </row>
    <row r="449" spans="7:7" x14ac:dyDescent="0.95">
      <c r="G449" s="8">
        <v>46103</v>
      </c>
    </row>
    <row r="450" spans="7:7" x14ac:dyDescent="0.95">
      <c r="G450" s="8">
        <v>46104</v>
      </c>
    </row>
    <row r="451" spans="7:7" x14ac:dyDescent="0.95">
      <c r="G451" s="8">
        <v>46105</v>
      </c>
    </row>
    <row r="452" spans="7:7" x14ac:dyDescent="0.95">
      <c r="G452" s="8">
        <v>46106</v>
      </c>
    </row>
    <row r="453" spans="7:7" x14ac:dyDescent="0.95">
      <c r="G453" s="8">
        <v>46107</v>
      </c>
    </row>
    <row r="454" spans="7:7" x14ac:dyDescent="0.95">
      <c r="G454" s="8">
        <v>46108</v>
      </c>
    </row>
    <row r="455" spans="7:7" x14ac:dyDescent="0.95">
      <c r="G455" s="8">
        <v>46109</v>
      </c>
    </row>
    <row r="456" spans="7:7" x14ac:dyDescent="0.95">
      <c r="G456" s="8">
        <v>46110</v>
      </c>
    </row>
    <row r="457" spans="7:7" x14ac:dyDescent="0.95">
      <c r="G457" s="8">
        <v>46111</v>
      </c>
    </row>
    <row r="458" spans="7:7" x14ac:dyDescent="0.95">
      <c r="G458" s="8">
        <v>46112</v>
      </c>
    </row>
    <row r="459" spans="7:7" x14ac:dyDescent="0.95">
      <c r="G459" s="8">
        <v>46113</v>
      </c>
    </row>
    <row r="460" spans="7:7" x14ac:dyDescent="0.95">
      <c r="G460" s="8">
        <v>46114</v>
      </c>
    </row>
    <row r="461" spans="7:7" x14ac:dyDescent="0.95">
      <c r="G461" s="8">
        <v>46115</v>
      </c>
    </row>
    <row r="462" spans="7:7" x14ac:dyDescent="0.95">
      <c r="G462" s="8">
        <v>46116</v>
      </c>
    </row>
    <row r="463" spans="7:7" x14ac:dyDescent="0.95">
      <c r="G463" s="8">
        <v>46117</v>
      </c>
    </row>
    <row r="464" spans="7:7" x14ac:dyDescent="0.95">
      <c r="G464" s="8">
        <v>46118</v>
      </c>
    </row>
    <row r="465" spans="7:7" x14ac:dyDescent="0.95">
      <c r="G465" s="8">
        <v>46119</v>
      </c>
    </row>
    <row r="466" spans="7:7" x14ac:dyDescent="0.95">
      <c r="G466" s="8">
        <v>46120</v>
      </c>
    </row>
    <row r="467" spans="7:7" x14ac:dyDescent="0.95">
      <c r="G467" s="8">
        <v>46121</v>
      </c>
    </row>
    <row r="468" spans="7:7" x14ac:dyDescent="0.95">
      <c r="G468" s="8">
        <v>46122</v>
      </c>
    </row>
    <row r="469" spans="7:7" x14ac:dyDescent="0.95">
      <c r="G469" s="8">
        <v>46123</v>
      </c>
    </row>
    <row r="470" spans="7:7" x14ac:dyDescent="0.95">
      <c r="G470" s="8">
        <v>46124</v>
      </c>
    </row>
    <row r="471" spans="7:7" x14ac:dyDescent="0.95">
      <c r="G471" s="8">
        <v>46125</v>
      </c>
    </row>
    <row r="472" spans="7:7" x14ac:dyDescent="0.95">
      <c r="G472" s="8">
        <v>46126</v>
      </c>
    </row>
    <row r="473" spans="7:7" x14ac:dyDescent="0.95">
      <c r="G473" s="8">
        <v>46127</v>
      </c>
    </row>
    <row r="474" spans="7:7" x14ac:dyDescent="0.95">
      <c r="G474" s="8">
        <v>46128</v>
      </c>
    </row>
    <row r="475" spans="7:7" x14ac:dyDescent="0.95">
      <c r="G475" s="8">
        <v>46129</v>
      </c>
    </row>
    <row r="476" spans="7:7" x14ac:dyDescent="0.95">
      <c r="G476" s="8">
        <v>46130</v>
      </c>
    </row>
    <row r="477" spans="7:7" x14ac:dyDescent="0.95">
      <c r="G477" s="8">
        <v>46131</v>
      </c>
    </row>
    <row r="478" spans="7:7" x14ac:dyDescent="0.95">
      <c r="G478" s="8">
        <v>46132</v>
      </c>
    </row>
    <row r="479" spans="7:7" x14ac:dyDescent="0.95">
      <c r="G479" s="8">
        <v>46133</v>
      </c>
    </row>
    <row r="480" spans="7:7" x14ac:dyDescent="0.95">
      <c r="G480" s="8">
        <v>46134</v>
      </c>
    </row>
    <row r="481" spans="7:7" x14ac:dyDescent="0.95">
      <c r="G481" s="8">
        <v>46135</v>
      </c>
    </row>
    <row r="482" spans="7:7" x14ac:dyDescent="0.95">
      <c r="G482" s="8">
        <v>46136</v>
      </c>
    </row>
    <row r="483" spans="7:7" x14ac:dyDescent="0.95">
      <c r="G483" s="8">
        <v>46137</v>
      </c>
    </row>
    <row r="484" spans="7:7" x14ac:dyDescent="0.95">
      <c r="G484" s="8">
        <v>46138</v>
      </c>
    </row>
    <row r="485" spans="7:7" x14ac:dyDescent="0.95">
      <c r="G485" s="8">
        <v>46139</v>
      </c>
    </row>
    <row r="486" spans="7:7" x14ac:dyDescent="0.95">
      <c r="G486" s="8">
        <v>46140</v>
      </c>
    </row>
    <row r="487" spans="7:7" x14ac:dyDescent="0.95">
      <c r="G487" s="8">
        <v>46141</v>
      </c>
    </row>
    <row r="488" spans="7:7" x14ac:dyDescent="0.95">
      <c r="G488" s="8">
        <v>46142</v>
      </c>
    </row>
    <row r="489" spans="7:7" x14ac:dyDescent="0.95">
      <c r="G489" s="8">
        <v>46143</v>
      </c>
    </row>
    <row r="490" spans="7:7" x14ac:dyDescent="0.95">
      <c r="G490" s="8">
        <v>46144</v>
      </c>
    </row>
    <row r="491" spans="7:7" x14ac:dyDescent="0.95">
      <c r="G491" s="8">
        <v>46145</v>
      </c>
    </row>
    <row r="492" spans="7:7" x14ac:dyDescent="0.95">
      <c r="G492" s="8">
        <v>46146</v>
      </c>
    </row>
    <row r="493" spans="7:7" x14ac:dyDescent="0.95">
      <c r="G493" s="8">
        <v>46147</v>
      </c>
    </row>
    <row r="494" spans="7:7" x14ac:dyDescent="0.95">
      <c r="G494" s="8">
        <v>46148</v>
      </c>
    </row>
    <row r="495" spans="7:7" x14ac:dyDescent="0.95">
      <c r="G495" s="8">
        <v>46149</v>
      </c>
    </row>
    <row r="496" spans="7:7" x14ac:dyDescent="0.95">
      <c r="G496" s="8">
        <v>46150</v>
      </c>
    </row>
    <row r="497" spans="7:7" x14ac:dyDescent="0.95">
      <c r="G497" s="8">
        <v>46151</v>
      </c>
    </row>
    <row r="498" spans="7:7" x14ac:dyDescent="0.95">
      <c r="G498" s="8">
        <v>46152</v>
      </c>
    </row>
    <row r="499" spans="7:7" x14ac:dyDescent="0.95">
      <c r="G499" s="8">
        <v>46153</v>
      </c>
    </row>
    <row r="500" spans="7:7" x14ac:dyDescent="0.95">
      <c r="G500" s="8">
        <v>46154</v>
      </c>
    </row>
    <row r="501" spans="7:7" x14ac:dyDescent="0.95">
      <c r="G501" s="8">
        <v>46155</v>
      </c>
    </row>
    <row r="502" spans="7:7" x14ac:dyDescent="0.95">
      <c r="G502" s="8">
        <v>46156</v>
      </c>
    </row>
    <row r="503" spans="7:7" x14ac:dyDescent="0.95">
      <c r="G503" s="8">
        <v>46157</v>
      </c>
    </row>
    <row r="504" spans="7:7" x14ac:dyDescent="0.95">
      <c r="G504" s="8">
        <v>46158</v>
      </c>
    </row>
    <row r="505" spans="7:7" x14ac:dyDescent="0.95">
      <c r="G505" s="8">
        <v>46159</v>
      </c>
    </row>
    <row r="506" spans="7:7" x14ac:dyDescent="0.95">
      <c r="G506" s="8">
        <v>46160</v>
      </c>
    </row>
    <row r="507" spans="7:7" x14ac:dyDescent="0.95">
      <c r="G507" s="8">
        <v>46161</v>
      </c>
    </row>
    <row r="508" spans="7:7" x14ac:dyDescent="0.95">
      <c r="G508" s="8">
        <v>46162</v>
      </c>
    </row>
    <row r="509" spans="7:7" x14ac:dyDescent="0.95">
      <c r="G509" s="8">
        <v>46163</v>
      </c>
    </row>
    <row r="510" spans="7:7" x14ac:dyDescent="0.95">
      <c r="G510" s="8">
        <v>46164</v>
      </c>
    </row>
    <row r="511" spans="7:7" x14ac:dyDescent="0.95">
      <c r="G511" s="8">
        <v>46165</v>
      </c>
    </row>
    <row r="512" spans="7:7" x14ac:dyDescent="0.95">
      <c r="G512" s="8">
        <v>46166</v>
      </c>
    </row>
    <row r="513" spans="7:7" x14ac:dyDescent="0.95">
      <c r="G513" s="8">
        <v>46167</v>
      </c>
    </row>
    <row r="514" spans="7:7" x14ac:dyDescent="0.95">
      <c r="G514" s="8">
        <v>46168</v>
      </c>
    </row>
    <row r="515" spans="7:7" x14ac:dyDescent="0.95">
      <c r="G515" s="8">
        <v>46169</v>
      </c>
    </row>
    <row r="516" spans="7:7" x14ac:dyDescent="0.95">
      <c r="G516" s="8">
        <v>46170</v>
      </c>
    </row>
    <row r="517" spans="7:7" x14ac:dyDescent="0.95">
      <c r="G517" s="8">
        <v>46171</v>
      </c>
    </row>
    <row r="518" spans="7:7" x14ac:dyDescent="0.95">
      <c r="G518" s="8">
        <v>46172</v>
      </c>
    </row>
    <row r="519" spans="7:7" x14ac:dyDescent="0.95">
      <c r="G519" s="8">
        <v>46173</v>
      </c>
    </row>
    <row r="520" spans="7:7" x14ac:dyDescent="0.95">
      <c r="G520" s="8">
        <v>46174</v>
      </c>
    </row>
    <row r="521" spans="7:7" x14ac:dyDescent="0.95">
      <c r="G521" s="8">
        <v>46175</v>
      </c>
    </row>
    <row r="522" spans="7:7" x14ac:dyDescent="0.95">
      <c r="G522" s="8">
        <v>46176</v>
      </c>
    </row>
    <row r="523" spans="7:7" x14ac:dyDescent="0.95">
      <c r="G523" s="8">
        <v>46177</v>
      </c>
    </row>
    <row r="524" spans="7:7" x14ac:dyDescent="0.95">
      <c r="G524" s="8">
        <v>46178</v>
      </c>
    </row>
    <row r="525" spans="7:7" x14ac:dyDescent="0.95">
      <c r="G525" s="8">
        <v>46179</v>
      </c>
    </row>
    <row r="526" spans="7:7" x14ac:dyDescent="0.95">
      <c r="G526" s="8">
        <v>46180</v>
      </c>
    </row>
    <row r="527" spans="7:7" x14ac:dyDescent="0.95">
      <c r="G527" s="8">
        <v>46181</v>
      </c>
    </row>
    <row r="528" spans="7:7" x14ac:dyDescent="0.95">
      <c r="G528" s="8">
        <v>46182</v>
      </c>
    </row>
    <row r="529" spans="7:7" x14ac:dyDescent="0.95">
      <c r="G529" s="8">
        <v>46183</v>
      </c>
    </row>
    <row r="530" spans="7:7" x14ac:dyDescent="0.95">
      <c r="G530" s="8">
        <v>46184</v>
      </c>
    </row>
    <row r="531" spans="7:7" x14ac:dyDescent="0.95">
      <c r="G531" s="8">
        <v>46185</v>
      </c>
    </row>
    <row r="532" spans="7:7" x14ac:dyDescent="0.95">
      <c r="G532" s="8">
        <v>46186</v>
      </c>
    </row>
    <row r="533" spans="7:7" x14ac:dyDescent="0.95">
      <c r="G533" s="8">
        <v>46187</v>
      </c>
    </row>
    <row r="534" spans="7:7" x14ac:dyDescent="0.95">
      <c r="G534" s="8">
        <v>46188</v>
      </c>
    </row>
    <row r="535" spans="7:7" x14ac:dyDescent="0.95">
      <c r="G535" s="8">
        <v>46189</v>
      </c>
    </row>
    <row r="536" spans="7:7" x14ac:dyDescent="0.95">
      <c r="G536" s="8">
        <v>46190</v>
      </c>
    </row>
    <row r="537" spans="7:7" x14ac:dyDescent="0.95">
      <c r="G537" s="8">
        <v>46191</v>
      </c>
    </row>
    <row r="538" spans="7:7" x14ac:dyDescent="0.95">
      <c r="G538" s="8">
        <v>46192</v>
      </c>
    </row>
    <row r="539" spans="7:7" x14ac:dyDescent="0.95">
      <c r="G539" s="8">
        <v>46193</v>
      </c>
    </row>
    <row r="540" spans="7:7" x14ac:dyDescent="0.95">
      <c r="G540" s="8">
        <v>46194</v>
      </c>
    </row>
    <row r="541" spans="7:7" x14ac:dyDescent="0.95">
      <c r="G541" s="8">
        <v>46195</v>
      </c>
    </row>
    <row r="542" spans="7:7" x14ac:dyDescent="0.95">
      <c r="G542" s="8">
        <v>46196</v>
      </c>
    </row>
    <row r="543" spans="7:7" x14ac:dyDescent="0.95">
      <c r="G543" s="8">
        <v>46197</v>
      </c>
    </row>
    <row r="544" spans="7:7" x14ac:dyDescent="0.95">
      <c r="G544" s="8">
        <v>46198</v>
      </c>
    </row>
    <row r="545" spans="7:7" x14ac:dyDescent="0.95">
      <c r="G545" s="8">
        <v>46199</v>
      </c>
    </row>
    <row r="546" spans="7:7" x14ac:dyDescent="0.95">
      <c r="G546" s="8">
        <v>46200</v>
      </c>
    </row>
    <row r="547" spans="7:7" x14ac:dyDescent="0.95">
      <c r="G547" s="8">
        <v>46201</v>
      </c>
    </row>
    <row r="548" spans="7:7" x14ac:dyDescent="0.95">
      <c r="G548" s="8">
        <v>46202</v>
      </c>
    </row>
    <row r="549" spans="7:7" x14ac:dyDescent="0.95">
      <c r="G549" s="8">
        <v>46203</v>
      </c>
    </row>
    <row r="550" spans="7:7" x14ac:dyDescent="0.95">
      <c r="G550" s="8">
        <v>46204</v>
      </c>
    </row>
    <row r="551" spans="7:7" x14ac:dyDescent="0.95">
      <c r="G551" s="8">
        <v>46205</v>
      </c>
    </row>
    <row r="552" spans="7:7" x14ac:dyDescent="0.95">
      <c r="G552" s="8">
        <v>46206</v>
      </c>
    </row>
    <row r="553" spans="7:7" x14ac:dyDescent="0.95">
      <c r="G553" s="8">
        <v>46207</v>
      </c>
    </row>
    <row r="554" spans="7:7" x14ac:dyDescent="0.95">
      <c r="G554" s="8">
        <v>46208</v>
      </c>
    </row>
    <row r="555" spans="7:7" x14ac:dyDescent="0.95">
      <c r="G555" s="8">
        <v>46209</v>
      </c>
    </row>
    <row r="556" spans="7:7" x14ac:dyDescent="0.95">
      <c r="G556" s="8">
        <v>46210</v>
      </c>
    </row>
    <row r="557" spans="7:7" x14ac:dyDescent="0.95">
      <c r="G557" s="8">
        <v>46211</v>
      </c>
    </row>
    <row r="558" spans="7:7" x14ac:dyDescent="0.95">
      <c r="G558" s="8">
        <v>46212</v>
      </c>
    </row>
    <row r="559" spans="7:7" x14ac:dyDescent="0.95">
      <c r="G559" s="8">
        <v>46213</v>
      </c>
    </row>
    <row r="560" spans="7:7" x14ac:dyDescent="0.95">
      <c r="G560" s="8">
        <v>46214</v>
      </c>
    </row>
    <row r="561" spans="7:7" x14ac:dyDescent="0.95">
      <c r="G561" s="8">
        <v>46215</v>
      </c>
    </row>
    <row r="562" spans="7:7" x14ac:dyDescent="0.95">
      <c r="G562" s="8">
        <v>46216</v>
      </c>
    </row>
    <row r="563" spans="7:7" x14ac:dyDescent="0.95">
      <c r="G563" s="8">
        <v>46217</v>
      </c>
    </row>
    <row r="564" spans="7:7" x14ac:dyDescent="0.95">
      <c r="G564" s="8">
        <v>46218</v>
      </c>
    </row>
    <row r="565" spans="7:7" x14ac:dyDescent="0.95">
      <c r="G565" s="8">
        <v>46219</v>
      </c>
    </row>
    <row r="566" spans="7:7" x14ac:dyDescent="0.95">
      <c r="G566" s="8">
        <v>46220</v>
      </c>
    </row>
    <row r="567" spans="7:7" x14ac:dyDescent="0.95">
      <c r="G567" s="8">
        <v>46221</v>
      </c>
    </row>
    <row r="568" spans="7:7" x14ac:dyDescent="0.95">
      <c r="G568" s="8">
        <v>46222</v>
      </c>
    </row>
    <row r="569" spans="7:7" x14ac:dyDescent="0.95">
      <c r="G569" s="8">
        <v>46223</v>
      </c>
    </row>
    <row r="570" spans="7:7" x14ac:dyDescent="0.95">
      <c r="G570" s="8">
        <v>46224</v>
      </c>
    </row>
    <row r="571" spans="7:7" x14ac:dyDescent="0.95">
      <c r="G571" s="8">
        <v>46225</v>
      </c>
    </row>
    <row r="572" spans="7:7" x14ac:dyDescent="0.95">
      <c r="G572" s="8">
        <v>46226</v>
      </c>
    </row>
    <row r="573" spans="7:7" x14ac:dyDescent="0.95">
      <c r="G573" s="8">
        <v>46227</v>
      </c>
    </row>
    <row r="574" spans="7:7" x14ac:dyDescent="0.95">
      <c r="G574" s="8">
        <v>46228</v>
      </c>
    </row>
    <row r="575" spans="7:7" x14ac:dyDescent="0.95">
      <c r="G575" s="8">
        <v>46229</v>
      </c>
    </row>
    <row r="576" spans="7:7" x14ac:dyDescent="0.95">
      <c r="G576" s="8">
        <v>46230</v>
      </c>
    </row>
    <row r="577" spans="7:7" x14ac:dyDescent="0.95">
      <c r="G577" s="8">
        <v>46231</v>
      </c>
    </row>
    <row r="578" spans="7:7" x14ac:dyDescent="0.95">
      <c r="G578" s="8">
        <v>46232</v>
      </c>
    </row>
    <row r="579" spans="7:7" x14ac:dyDescent="0.95">
      <c r="G579" s="8">
        <v>46233</v>
      </c>
    </row>
    <row r="580" spans="7:7" x14ac:dyDescent="0.95">
      <c r="G580" s="8">
        <v>46234</v>
      </c>
    </row>
    <row r="581" spans="7:7" x14ac:dyDescent="0.95">
      <c r="G581" s="8">
        <v>46235</v>
      </c>
    </row>
    <row r="582" spans="7:7" x14ac:dyDescent="0.95">
      <c r="G582" s="8">
        <v>46236</v>
      </c>
    </row>
    <row r="583" spans="7:7" x14ac:dyDescent="0.95">
      <c r="G583" s="8">
        <v>46237</v>
      </c>
    </row>
    <row r="584" spans="7:7" x14ac:dyDescent="0.95">
      <c r="G584" s="8">
        <v>46238</v>
      </c>
    </row>
    <row r="585" spans="7:7" x14ac:dyDescent="0.95">
      <c r="G585" s="8">
        <v>46239</v>
      </c>
    </row>
    <row r="586" spans="7:7" x14ac:dyDescent="0.95">
      <c r="G586" s="8">
        <v>46240</v>
      </c>
    </row>
    <row r="587" spans="7:7" x14ac:dyDescent="0.95">
      <c r="G587" s="8">
        <v>46241</v>
      </c>
    </row>
    <row r="588" spans="7:7" x14ac:dyDescent="0.95">
      <c r="G588" s="8">
        <v>46242</v>
      </c>
    </row>
    <row r="589" spans="7:7" x14ac:dyDescent="0.95">
      <c r="G589" s="8">
        <v>46243</v>
      </c>
    </row>
    <row r="590" spans="7:7" x14ac:dyDescent="0.95">
      <c r="G590" s="8">
        <v>46244</v>
      </c>
    </row>
    <row r="591" spans="7:7" x14ac:dyDescent="0.95">
      <c r="G591" s="8">
        <v>46245</v>
      </c>
    </row>
    <row r="592" spans="7:7" x14ac:dyDescent="0.95">
      <c r="G592" s="8">
        <v>46246</v>
      </c>
    </row>
    <row r="593" spans="7:7" x14ac:dyDescent="0.95">
      <c r="G593" s="8">
        <v>46247</v>
      </c>
    </row>
    <row r="594" spans="7:7" x14ac:dyDescent="0.95">
      <c r="G594" s="8">
        <v>46248</v>
      </c>
    </row>
    <row r="595" spans="7:7" x14ac:dyDescent="0.95">
      <c r="G595" s="8">
        <v>46249</v>
      </c>
    </row>
    <row r="596" spans="7:7" x14ac:dyDescent="0.95">
      <c r="G596" s="8">
        <v>46250</v>
      </c>
    </row>
    <row r="597" spans="7:7" x14ac:dyDescent="0.95">
      <c r="G597" s="8">
        <v>46251</v>
      </c>
    </row>
    <row r="598" spans="7:7" x14ac:dyDescent="0.95">
      <c r="G598" s="8">
        <v>46252</v>
      </c>
    </row>
    <row r="599" spans="7:7" x14ac:dyDescent="0.95">
      <c r="G599" s="8">
        <v>46253</v>
      </c>
    </row>
    <row r="600" spans="7:7" x14ac:dyDescent="0.95">
      <c r="G600" s="8">
        <v>46254</v>
      </c>
    </row>
    <row r="601" spans="7:7" x14ac:dyDescent="0.95">
      <c r="G601" s="8">
        <v>46255</v>
      </c>
    </row>
    <row r="602" spans="7:7" x14ac:dyDescent="0.95">
      <c r="G602" s="8">
        <v>46256</v>
      </c>
    </row>
    <row r="603" spans="7:7" x14ac:dyDescent="0.95">
      <c r="G603" s="8">
        <v>46257</v>
      </c>
    </row>
    <row r="604" spans="7:7" x14ac:dyDescent="0.95">
      <c r="G604" s="8">
        <v>46258</v>
      </c>
    </row>
    <row r="605" spans="7:7" x14ac:dyDescent="0.95">
      <c r="G605" s="8">
        <v>46259</v>
      </c>
    </row>
    <row r="606" spans="7:7" x14ac:dyDescent="0.95">
      <c r="G606" s="8">
        <v>46260</v>
      </c>
    </row>
    <row r="607" spans="7:7" x14ac:dyDescent="0.95">
      <c r="G607" s="8">
        <v>46261</v>
      </c>
    </row>
    <row r="608" spans="7:7" x14ac:dyDescent="0.95">
      <c r="G608" s="8">
        <v>46262</v>
      </c>
    </row>
    <row r="609" spans="7:7" x14ac:dyDescent="0.95">
      <c r="G609" s="8">
        <v>46263</v>
      </c>
    </row>
    <row r="610" spans="7:7" x14ac:dyDescent="0.95">
      <c r="G610" s="8">
        <v>46264</v>
      </c>
    </row>
    <row r="611" spans="7:7" x14ac:dyDescent="0.95">
      <c r="G611" s="8">
        <v>46265</v>
      </c>
    </row>
    <row r="612" spans="7:7" x14ac:dyDescent="0.95">
      <c r="G612" s="8">
        <v>46266</v>
      </c>
    </row>
    <row r="613" spans="7:7" x14ac:dyDescent="0.95">
      <c r="G613" s="8">
        <v>46267</v>
      </c>
    </row>
    <row r="614" spans="7:7" x14ac:dyDescent="0.95">
      <c r="G614" s="8">
        <v>46268</v>
      </c>
    </row>
    <row r="615" spans="7:7" x14ac:dyDescent="0.95">
      <c r="G615" s="8">
        <v>46269</v>
      </c>
    </row>
    <row r="616" spans="7:7" x14ac:dyDescent="0.95">
      <c r="G616" s="8">
        <v>46270</v>
      </c>
    </row>
    <row r="617" spans="7:7" x14ac:dyDescent="0.95">
      <c r="G617" s="8">
        <v>46271</v>
      </c>
    </row>
    <row r="618" spans="7:7" x14ac:dyDescent="0.95">
      <c r="G618" s="8">
        <v>46272</v>
      </c>
    </row>
    <row r="619" spans="7:7" x14ac:dyDescent="0.95">
      <c r="G619" s="8">
        <v>46273</v>
      </c>
    </row>
    <row r="620" spans="7:7" x14ac:dyDescent="0.95">
      <c r="G620" s="8">
        <v>46274</v>
      </c>
    </row>
    <row r="621" spans="7:7" x14ac:dyDescent="0.95">
      <c r="G621" s="8">
        <v>46275</v>
      </c>
    </row>
    <row r="622" spans="7:7" x14ac:dyDescent="0.95">
      <c r="G622" s="8">
        <v>46276</v>
      </c>
    </row>
    <row r="623" spans="7:7" x14ac:dyDescent="0.95">
      <c r="G623" s="8">
        <v>46277</v>
      </c>
    </row>
    <row r="624" spans="7:7" x14ac:dyDescent="0.95">
      <c r="G624" s="8">
        <v>46278</v>
      </c>
    </row>
    <row r="625" spans="7:7" x14ac:dyDescent="0.95">
      <c r="G625" s="8">
        <v>46279</v>
      </c>
    </row>
    <row r="626" spans="7:7" x14ac:dyDescent="0.95">
      <c r="G626" s="8">
        <v>46280</v>
      </c>
    </row>
    <row r="627" spans="7:7" x14ac:dyDescent="0.95">
      <c r="G627" s="8">
        <v>46281</v>
      </c>
    </row>
    <row r="628" spans="7:7" x14ac:dyDescent="0.95">
      <c r="G628" s="8">
        <v>46282</v>
      </c>
    </row>
    <row r="629" spans="7:7" x14ac:dyDescent="0.95">
      <c r="G629" s="8">
        <v>46283</v>
      </c>
    </row>
    <row r="630" spans="7:7" x14ac:dyDescent="0.95">
      <c r="G630" s="8">
        <v>46284</v>
      </c>
    </row>
    <row r="631" spans="7:7" x14ac:dyDescent="0.95">
      <c r="G631" s="8">
        <v>46285</v>
      </c>
    </row>
    <row r="632" spans="7:7" x14ac:dyDescent="0.95">
      <c r="G632" s="8">
        <v>46286</v>
      </c>
    </row>
    <row r="633" spans="7:7" x14ac:dyDescent="0.95">
      <c r="G633" s="8">
        <v>46287</v>
      </c>
    </row>
    <row r="634" spans="7:7" x14ac:dyDescent="0.95">
      <c r="G634" s="8">
        <v>46288</v>
      </c>
    </row>
    <row r="635" spans="7:7" x14ac:dyDescent="0.95">
      <c r="G635" s="8">
        <v>46289</v>
      </c>
    </row>
    <row r="636" spans="7:7" x14ac:dyDescent="0.95">
      <c r="G636" s="8">
        <v>46290</v>
      </c>
    </row>
    <row r="637" spans="7:7" x14ac:dyDescent="0.95">
      <c r="G637" s="8">
        <v>46291</v>
      </c>
    </row>
    <row r="638" spans="7:7" x14ac:dyDescent="0.95">
      <c r="G638" s="8">
        <v>46292</v>
      </c>
    </row>
    <row r="639" spans="7:7" x14ac:dyDescent="0.95">
      <c r="G639" s="8">
        <v>46293</v>
      </c>
    </row>
    <row r="640" spans="7:7" x14ac:dyDescent="0.95">
      <c r="G640" s="8">
        <v>46294</v>
      </c>
    </row>
    <row r="641" spans="7:7" x14ac:dyDescent="0.95">
      <c r="G641" s="8">
        <v>46295</v>
      </c>
    </row>
    <row r="642" spans="7:7" x14ac:dyDescent="0.95">
      <c r="G642" s="8">
        <v>46296</v>
      </c>
    </row>
    <row r="643" spans="7:7" x14ac:dyDescent="0.95">
      <c r="G643" s="8">
        <v>46297</v>
      </c>
    </row>
    <row r="644" spans="7:7" x14ac:dyDescent="0.95">
      <c r="G644" s="8">
        <v>46298</v>
      </c>
    </row>
    <row r="645" spans="7:7" x14ac:dyDescent="0.95">
      <c r="G645" s="8">
        <v>46299</v>
      </c>
    </row>
    <row r="646" spans="7:7" x14ac:dyDescent="0.95">
      <c r="G646" s="8">
        <v>46300</v>
      </c>
    </row>
    <row r="647" spans="7:7" x14ac:dyDescent="0.95">
      <c r="G647" s="8">
        <v>46301</v>
      </c>
    </row>
    <row r="648" spans="7:7" x14ac:dyDescent="0.95">
      <c r="G648" s="8">
        <v>46302</v>
      </c>
    </row>
    <row r="649" spans="7:7" x14ac:dyDescent="0.95">
      <c r="G649" s="8">
        <v>46303</v>
      </c>
    </row>
    <row r="650" spans="7:7" x14ac:dyDescent="0.95">
      <c r="G650" s="8">
        <v>46304</v>
      </c>
    </row>
    <row r="651" spans="7:7" x14ac:dyDescent="0.95">
      <c r="G651" s="8">
        <v>46305</v>
      </c>
    </row>
    <row r="652" spans="7:7" x14ac:dyDescent="0.95">
      <c r="G652" s="8">
        <v>46306</v>
      </c>
    </row>
    <row r="653" spans="7:7" x14ac:dyDescent="0.95">
      <c r="G653" s="8">
        <v>46307</v>
      </c>
    </row>
    <row r="654" spans="7:7" x14ac:dyDescent="0.95">
      <c r="G654" s="8">
        <v>46308</v>
      </c>
    </row>
    <row r="655" spans="7:7" x14ac:dyDescent="0.95">
      <c r="G655" s="8">
        <v>46309</v>
      </c>
    </row>
    <row r="656" spans="7:7" x14ac:dyDescent="0.95">
      <c r="G656" s="8">
        <v>46310</v>
      </c>
    </row>
    <row r="657" spans="7:7" x14ac:dyDescent="0.95">
      <c r="G657" s="8">
        <v>46311</v>
      </c>
    </row>
    <row r="658" spans="7:7" x14ac:dyDescent="0.95">
      <c r="G658" s="8">
        <v>46312</v>
      </c>
    </row>
    <row r="659" spans="7:7" x14ac:dyDescent="0.95">
      <c r="G659" s="8">
        <v>46313</v>
      </c>
    </row>
    <row r="660" spans="7:7" x14ac:dyDescent="0.95">
      <c r="G660" s="8">
        <v>46314</v>
      </c>
    </row>
    <row r="661" spans="7:7" x14ac:dyDescent="0.95">
      <c r="G661" s="8">
        <v>46315</v>
      </c>
    </row>
    <row r="662" spans="7:7" x14ac:dyDescent="0.95">
      <c r="G662" s="8">
        <v>46316</v>
      </c>
    </row>
    <row r="663" spans="7:7" x14ac:dyDescent="0.95">
      <c r="G663" s="8">
        <v>46317</v>
      </c>
    </row>
    <row r="664" spans="7:7" x14ac:dyDescent="0.95">
      <c r="G664" s="8">
        <v>46318</v>
      </c>
    </row>
    <row r="665" spans="7:7" x14ac:dyDescent="0.95">
      <c r="G665" s="8">
        <v>46319</v>
      </c>
    </row>
    <row r="666" spans="7:7" x14ac:dyDescent="0.95">
      <c r="G666" s="8">
        <v>46320</v>
      </c>
    </row>
    <row r="667" spans="7:7" x14ac:dyDescent="0.95">
      <c r="G667" s="8">
        <v>46321</v>
      </c>
    </row>
    <row r="668" spans="7:7" x14ac:dyDescent="0.95">
      <c r="G668" s="8">
        <v>46322</v>
      </c>
    </row>
    <row r="669" spans="7:7" x14ac:dyDescent="0.95">
      <c r="G669" s="8">
        <v>46323</v>
      </c>
    </row>
    <row r="670" spans="7:7" x14ac:dyDescent="0.95">
      <c r="G670" s="8">
        <v>46324</v>
      </c>
    </row>
    <row r="671" spans="7:7" x14ac:dyDescent="0.95">
      <c r="G671" s="8">
        <v>46325</v>
      </c>
    </row>
    <row r="672" spans="7:7" x14ac:dyDescent="0.95">
      <c r="G672" s="8">
        <v>46326</v>
      </c>
    </row>
    <row r="673" spans="7:7" x14ac:dyDescent="0.95">
      <c r="G673" s="8">
        <v>46327</v>
      </c>
    </row>
    <row r="674" spans="7:7" x14ac:dyDescent="0.95">
      <c r="G674" s="8">
        <v>46328</v>
      </c>
    </row>
    <row r="675" spans="7:7" x14ac:dyDescent="0.95">
      <c r="G675" s="8">
        <v>46329</v>
      </c>
    </row>
    <row r="676" spans="7:7" x14ac:dyDescent="0.95">
      <c r="G676" s="8">
        <v>46330</v>
      </c>
    </row>
    <row r="677" spans="7:7" x14ac:dyDescent="0.95">
      <c r="G677" s="8">
        <v>46331</v>
      </c>
    </row>
    <row r="678" spans="7:7" x14ac:dyDescent="0.95">
      <c r="G678" s="8">
        <v>46332</v>
      </c>
    </row>
    <row r="679" spans="7:7" x14ac:dyDescent="0.95">
      <c r="G679" s="8">
        <v>46333</v>
      </c>
    </row>
    <row r="680" spans="7:7" x14ac:dyDescent="0.95">
      <c r="G680" s="8">
        <v>46334</v>
      </c>
    </row>
    <row r="681" spans="7:7" x14ac:dyDescent="0.95">
      <c r="G681" s="8">
        <v>46335</v>
      </c>
    </row>
    <row r="682" spans="7:7" x14ac:dyDescent="0.95">
      <c r="G682" s="8">
        <v>46336</v>
      </c>
    </row>
    <row r="683" spans="7:7" x14ac:dyDescent="0.95">
      <c r="G683" s="8">
        <v>46337</v>
      </c>
    </row>
    <row r="684" spans="7:7" x14ac:dyDescent="0.95">
      <c r="G684" s="8">
        <v>46338</v>
      </c>
    </row>
    <row r="685" spans="7:7" x14ac:dyDescent="0.95">
      <c r="G685" s="8">
        <v>46339</v>
      </c>
    </row>
    <row r="686" spans="7:7" x14ac:dyDescent="0.95">
      <c r="G686" s="8">
        <v>46340</v>
      </c>
    </row>
    <row r="687" spans="7:7" x14ac:dyDescent="0.95">
      <c r="G687" s="8">
        <v>46341</v>
      </c>
    </row>
    <row r="688" spans="7:7" x14ac:dyDescent="0.95">
      <c r="G688" s="8">
        <v>46342</v>
      </c>
    </row>
    <row r="689" spans="7:7" x14ac:dyDescent="0.95">
      <c r="G689" s="8">
        <v>46343</v>
      </c>
    </row>
    <row r="690" spans="7:7" x14ac:dyDescent="0.95">
      <c r="G690" s="8">
        <v>46344</v>
      </c>
    </row>
    <row r="691" spans="7:7" x14ac:dyDescent="0.95">
      <c r="G691" s="8">
        <v>46345</v>
      </c>
    </row>
    <row r="692" spans="7:7" x14ac:dyDescent="0.95">
      <c r="G692" s="8">
        <v>46346</v>
      </c>
    </row>
    <row r="693" spans="7:7" x14ac:dyDescent="0.95">
      <c r="G693" s="8">
        <v>46347</v>
      </c>
    </row>
    <row r="694" spans="7:7" x14ac:dyDescent="0.95">
      <c r="G694" s="8">
        <v>46348</v>
      </c>
    </row>
    <row r="695" spans="7:7" x14ac:dyDescent="0.95">
      <c r="G695" s="8">
        <v>46349</v>
      </c>
    </row>
    <row r="696" spans="7:7" x14ac:dyDescent="0.95">
      <c r="G696" s="8">
        <v>46350</v>
      </c>
    </row>
    <row r="697" spans="7:7" x14ac:dyDescent="0.95">
      <c r="G697" s="8">
        <v>46351</v>
      </c>
    </row>
    <row r="698" spans="7:7" x14ac:dyDescent="0.95">
      <c r="G698" s="8">
        <v>46352</v>
      </c>
    </row>
    <row r="699" spans="7:7" x14ac:dyDescent="0.95">
      <c r="G699" s="8">
        <v>46353</v>
      </c>
    </row>
    <row r="700" spans="7:7" x14ac:dyDescent="0.95">
      <c r="G700" s="8">
        <v>46354</v>
      </c>
    </row>
    <row r="701" spans="7:7" x14ac:dyDescent="0.95">
      <c r="G701" s="8">
        <v>46355</v>
      </c>
    </row>
    <row r="702" spans="7:7" x14ac:dyDescent="0.95">
      <c r="G702" s="8">
        <v>46356</v>
      </c>
    </row>
    <row r="703" spans="7:7" x14ac:dyDescent="0.95">
      <c r="G703" s="8">
        <v>46357</v>
      </c>
    </row>
    <row r="704" spans="7:7" x14ac:dyDescent="0.95">
      <c r="G704" s="8">
        <v>46358</v>
      </c>
    </row>
    <row r="705" spans="7:7" x14ac:dyDescent="0.95">
      <c r="G705" s="8">
        <v>46359</v>
      </c>
    </row>
    <row r="706" spans="7:7" x14ac:dyDescent="0.95">
      <c r="G706" s="8">
        <v>46360</v>
      </c>
    </row>
    <row r="707" spans="7:7" x14ac:dyDescent="0.95">
      <c r="G707" s="8">
        <v>46361</v>
      </c>
    </row>
    <row r="708" spans="7:7" x14ac:dyDescent="0.95">
      <c r="G708" s="8">
        <v>46362</v>
      </c>
    </row>
    <row r="709" spans="7:7" x14ac:dyDescent="0.95">
      <c r="G709" s="8">
        <v>46363</v>
      </c>
    </row>
    <row r="710" spans="7:7" x14ac:dyDescent="0.95">
      <c r="G710" s="8">
        <v>46364</v>
      </c>
    </row>
    <row r="711" spans="7:7" x14ac:dyDescent="0.95">
      <c r="G711" s="8">
        <v>46365</v>
      </c>
    </row>
    <row r="712" spans="7:7" x14ac:dyDescent="0.95">
      <c r="G712" s="8">
        <v>46366</v>
      </c>
    </row>
    <row r="713" spans="7:7" x14ac:dyDescent="0.95">
      <c r="G713" s="8">
        <v>46367</v>
      </c>
    </row>
    <row r="714" spans="7:7" x14ac:dyDescent="0.95">
      <c r="G714" s="8">
        <v>46368</v>
      </c>
    </row>
    <row r="715" spans="7:7" x14ac:dyDescent="0.95">
      <c r="G715" s="8">
        <v>46369</v>
      </c>
    </row>
    <row r="716" spans="7:7" x14ac:dyDescent="0.95">
      <c r="G716" s="8">
        <v>46370</v>
      </c>
    </row>
    <row r="717" spans="7:7" x14ac:dyDescent="0.95">
      <c r="G717" s="8">
        <v>46371</v>
      </c>
    </row>
    <row r="718" spans="7:7" x14ac:dyDescent="0.95">
      <c r="G718" s="8">
        <v>46372</v>
      </c>
    </row>
    <row r="719" spans="7:7" x14ac:dyDescent="0.95">
      <c r="G719" s="8">
        <v>46373</v>
      </c>
    </row>
    <row r="720" spans="7:7" x14ac:dyDescent="0.95">
      <c r="G720" s="8">
        <v>46374</v>
      </c>
    </row>
    <row r="721" spans="7:7" x14ac:dyDescent="0.95">
      <c r="G721" s="8">
        <v>46375</v>
      </c>
    </row>
    <row r="722" spans="7:7" x14ac:dyDescent="0.95">
      <c r="G722" s="8">
        <v>46376</v>
      </c>
    </row>
    <row r="723" spans="7:7" x14ac:dyDescent="0.95">
      <c r="G723" s="8">
        <v>46377</v>
      </c>
    </row>
    <row r="724" spans="7:7" x14ac:dyDescent="0.95">
      <c r="G724" s="8">
        <v>46378</v>
      </c>
    </row>
    <row r="725" spans="7:7" x14ac:dyDescent="0.95">
      <c r="G725" s="8">
        <v>46379</v>
      </c>
    </row>
    <row r="726" spans="7:7" x14ac:dyDescent="0.95">
      <c r="G726" s="8">
        <v>46380</v>
      </c>
    </row>
    <row r="727" spans="7:7" x14ac:dyDescent="0.95">
      <c r="G727" s="8">
        <v>46381</v>
      </c>
    </row>
    <row r="728" spans="7:7" x14ac:dyDescent="0.95">
      <c r="G728" s="8">
        <v>46382</v>
      </c>
    </row>
    <row r="729" spans="7:7" x14ac:dyDescent="0.95">
      <c r="G729" s="8">
        <v>46383</v>
      </c>
    </row>
    <row r="730" spans="7:7" x14ac:dyDescent="0.95">
      <c r="G730" s="8">
        <v>46384</v>
      </c>
    </row>
    <row r="731" spans="7:7" x14ac:dyDescent="0.95">
      <c r="G731" s="8">
        <v>46385</v>
      </c>
    </row>
    <row r="732" spans="7:7" x14ac:dyDescent="0.95">
      <c r="G732" s="8">
        <v>46386</v>
      </c>
    </row>
    <row r="733" spans="7:7" x14ac:dyDescent="0.95">
      <c r="G733" s="8">
        <v>46387</v>
      </c>
    </row>
    <row r="734" spans="7:7" x14ac:dyDescent="0.95">
      <c r="G734" s="8" t="s">
        <v>346</v>
      </c>
    </row>
  </sheetData>
  <mergeCells count="1">
    <mergeCell ref="B2:C2"/>
  </mergeCells>
  <phoneticPr fontId="5" type="noConversion"/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Home">
                <anchor moveWithCells="1" sizeWithCells="1">
                  <from>
                    <xdr:col>5</xdr:col>
                    <xdr:colOff>793750</xdr:colOff>
                    <xdr:row>0</xdr:row>
                    <xdr:rowOff>63500</xdr:rowOff>
                  </from>
                  <to>
                    <xdr:col>6</xdr:col>
                    <xdr:colOff>755650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A531-3B3A-4656-82E6-EC7942C0D333}">
  <sheetPr codeName="Sheet15"/>
  <dimension ref="A1:O504"/>
  <sheetViews>
    <sheetView zoomScale="90" zoomScaleNormal="90" zoomScaleSheetLayoutView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5" sqref="O5"/>
    </sheetView>
  </sheetViews>
  <sheetFormatPr defaultRowHeight="23" x14ac:dyDescent="0.95"/>
  <cols>
    <col min="1" max="1" width="17.26953125" style="115" customWidth="1"/>
    <col min="2" max="2" width="12" style="32" customWidth="1"/>
    <col min="3" max="3" width="13.54296875" style="32" customWidth="1"/>
    <col min="4" max="4" width="6.453125" style="32" customWidth="1"/>
    <col min="5" max="5" width="10.6328125" style="116" customWidth="1"/>
    <col min="6" max="6" width="11.7265625" style="116" customWidth="1"/>
    <col min="7" max="7" width="13.54296875" style="32" customWidth="1"/>
    <col min="8" max="8" width="11.36328125" style="117" customWidth="1"/>
    <col min="9" max="10" width="11.7265625" style="116" customWidth="1"/>
    <col min="11" max="11" width="9.81640625" style="32" customWidth="1"/>
    <col min="12" max="12" width="15.1796875" style="32" customWidth="1"/>
    <col min="13" max="13" width="11.54296875" style="32" customWidth="1"/>
    <col min="14" max="14" width="14.26953125" style="32" customWidth="1"/>
    <col min="15" max="15" width="12.6328125" style="32" customWidth="1"/>
    <col min="16" max="16384" width="8.7265625" style="32"/>
  </cols>
  <sheetData>
    <row r="1" spans="1:15" x14ac:dyDescent="0.95">
      <c r="A1" s="294" t="s">
        <v>130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15" s="78" customFormat="1" ht="23" customHeight="1" x14ac:dyDescent="0.35">
      <c r="A2" s="295" t="s">
        <v>131</v>
      </c>
      <c r="B2" s="296" t="s">
        <v>132</v>
      </c>
      <c r="C2" s="296" t="s">
        <v>119</v>
      </c>
      <c r="D2" s="296"/>
      <c r="E2" s="296"/>
      <c r="F2" s="296"/>
      <c r="G2" s="296"/>
      <c r="H2" s="296"/>
      <c r="I2" s="296"/>
      <c r="J2" s="296"/>
      <c r="K2" s="297"/>
      <c r="L2" s="289" t="s">
        <v>174</v>
      </c>
      <c r="M2" s="290"/>
      <c r="N2" s="291"/>
    </row>
    <row r="3" spans="1:15" s="80" customFormat="1" ht="17" x14ac:dyDescent="0.35">
      <c r="A3" s="295"/>
      <c r="B3" s="296"/>
      <c r="C3" s="79" t="s">
        <v>81</v>
      </c>
      <c r="D3" s="79" t="s">
        <v>49</v>
      </c>
      <c r="E3" s="105" t="s">
        <v>83</v>
      </c>
      <c r="F3" s="105" t="s">
        <v>51</v>
      </c>
      <c r="G3" s="79" t="s">
        <v>41</v>
      </c>
      <c r="H3" s="106" t="s">
        <v>133</v>
      </c>
      <c r="I3" s="105" t="s">
        <v>134</v>
      </c>
      <c r="J3" s="105" t="s">
        <v>135</v>
      </c>
      <c r="K3" s="148" t="s">
        <v>136</v>
      </c>
      <c r="L3" s="151" t="s">
        <v>172</v>
      </c>
      <c r="M3" s="151" t="s">
        <v>173</v>
      </c>
      <c r="N3" s="151" t="s">
        <v>175</v>
      </c>
    </row>
    <row r="4" spans="1:15" s="80" customFormat="1" ht="4.5" customHeight="1" x14ac:dyDescent="0.35">
      <c r="A4" s="104"/>
      <c r="B4" s="83"/>
      <c r="C4" s="79"/>
      <c r="D4" s="79"/>
      <c r="E4" s="105"/>
      <c r="F4" s="105"/>
      <c r="G4" s="79"/>
      <c r="H4" s="106"/>
      <c r="I4" s="105"/>
      <c r="J4" s="105"/>
      <c r="K4" s="148"/>
      <c r="L4" s="151"/>
      <c r="M4" s="151"/>
      <c r="N4" s="151"/>
    </row>
    <row r="5" spans="1:15" x14ac:dyDescent="0.95">
      <c r="A5" s="107"/>
      <c r="B5" s="108"/>
      <c r="C5" s="109"/>
      <c r="D5" s="109"/>
      <c r="E5" s="131" t="str">
        <f>IFERROR(VLOOKUP($C5,Seting!$N$2:$O$43,2,FALSE),"")</f>
        <v/>
      </c>
      <c r="F5" s="112" t="str">
        <f>IFERROR((D5*E5),"")</f>
        <v/>
      </c>
      <c r="G5" s="81" t="str">
        <f>IFERROR(IF(A5="","",IF(I5=F5,"រួចរាល់",IF(J5&lt;F5,"នៅខ្លះ",IF(J5=F5,"ជំពាក់ទាំងអស់")))),"")</f>
        <v/>
      </c>
      <c r="H5" s="111"/>
      <c r="I5" s="110"/>
      <c r="J5" s="112" t="str">
        <f>IFERROR((F5-I5),"")</f>
        <v/>
      </c>
      <c r="K5" s="149" t="str">
        <f>IF(A5="","",IF(J5&lt;=0,"រួចរាល់","នៅទេ"))</f>
        <v/>
      </c>
      <c r="L5" s="109"/>
      <c r="M5" s="110"/>
      <c r="N5" s="112" t="str">
        <f t="shared" ref="N5:N16" si="0">IF(L5="","",SUMIFS($J$5:$J$502,$B$5:$B$502,L5)+M5-O5)</f>
        <v/>
      </c>
      <c r="O5" s="110"/>
    </row>
    <row r="6" spans="1:15" x14ac:dyDescent="0.95">
      <c r="A6" s="107"/>
      <c r="B6" s="108"/>
      <c r="C6" s="109"/>
      <c r="D6" s="109"/>
      <c r="E6" s="131" t="str">
        <f>IFERROR(VLOOKUP($C6,Seting!$N$2:$O$43,2,FALSE),"")</f>
        <v/>
      </c>
      <c r="F6" s="112" t="str">
        <f t="shared" ref="F6:F71" si="1">IFERROR((D6*E6),"")</f>
        <v/>
      </c>
      <c r="G6" s="81" t="str">
        <f t="shared" ref="G6:G71" si="2">IFERROR(IF(A6="","",IF(I6=F6,"រួចរាល់",IF(J6&lt;F6,"នៅខ្លះ",IF(J6=F6,"ជំពាក់ទាំងអស់")))),"")</f>
        <v/>
      </c>
      <c r="H6" s="111"/>
      <c r="I6" s="110"/>
      <c r="J6" s="112" t="str">
        <f t="shared" ref="J6:J71" si="3">IFERROR((F6-I6),"")</f>
        <v/>
      </c>
      <c r="K6" s="149" t="str">
        <f t="shared" ref="K6:K71" si="4">IF(A6="","",IF(J6&lt;=0,"រួចរាល់","នៅទេ"))</f>
        <v/>
      </c>
      <c r="L6" s="109"/>
      <c r="M6" s="110"/>
      <c r="N6" s="112" t="str">
        <f t="shared" si="0"/>
        <v/>
      </c>
      <c r="O6" s="110"/>
    </row>
    <row r="7" spans="1:15" x14ac:dyDescent="0.95">
      <c r="A7" s="107"/>
      <c r="B7" s="108"/>
      <c r="C7" s="109"/>
      <c r="D7" s="109"/>
      <c r="E7" s="131" t="str">
        <f>IFERROR(VLOOKUP($C7,Seting!$N$2:$O$43,2,FALSE),"")</f>
        <v/>
      </c>
      <c r="F7" s="112" t="str">
        <f t="shared" si="1"/>
        <v/>
      </c>
      <c r="G7" s="81" t="str">
        <f t="shared" si="2"/>
        <v/>
      </c>
      <c r="H7" s="111"/>
      <c r="I7" s="110"/>
      <c r="J7" s="112" t="str">
        <f t="shared" si="3"/>
        <v/>
      </c>
      <c r="K7" s="149" t="str">
        <f t="shared" si="4"/>
        <v/>
      </c>
      <c r="L7" s="109"/>
      <c r="M7" s="110"/>
      <c r="N7" s="112" t="str">
        <f t="shared" si="0"/>
        <v/>
      </c>
      <c r="O7" s="110"/>
    </row>
    <row r="8" spans="1:15" x14ac:dyDescent="0.95">
      <c r="A8" s="107"/>
      <c r="B8" s="108"/>
      <c r="C8" s="109"/>
      <c r="D8" s="109"/>
      <c r="E8" s="131" t="str">
        <f>IFERROR(VLOOKUP($C8,Seting!$N$2:$O$43,2,FALSE),"")</f>
        <v/>
      </c>
      <c r="F8" s="112" t="str">
        <f t="shared" si="1"/>
        <v/>
      </c>
      <c r="G8" s="81" t="str">
        <f t="shared" si="2"/>
        <v/>
      </c>
      <c r="H8" s="111"/>
      <c r="I8" s="110"/>
      <c r="J8" s="112" t="str">
        <f t="shared" si="3"/>
        <v/>
      </c>
      <c r="K8" s="149" t="str">
        <f t="shared" si="4"/>
        <v/>
      </c>
      <c r="L8" s="109"/>
      <c r="M8" s="110"/>
      <c r="N8" s="112" t="str">
        <f t="shared" si="0"/>
        <v/>
      </c>
      <c r="O8" s="110"/>
    </row>
    <row r="9" spans="1:15" x14ac:dyDescent="0.95">
      <c r="A9" s="107"/>
      <c r="B9" s="108"/>
      <c r="C9" s="109"/>
      <c r="D9" s="109"/>
      <c r="E9" s="131" t="str">
        <f>IFERROR(VLOOKUP($C9,Seting!$N$2:$O$43,2,FALSE),"")</f>
        <v/>
      </c>
      <c r="F9" s="112" t="str">
        <f t="shared" si="1"/>
        <v/>
      </c>
      <c r="G9" s="81" t="str">
        <f t="shared" si="2"/>
        <v/>
      </c>
      <c r="H9" s="111"/>
      <c r="I9" s="110"/>
      <c r="J9" s="112" t="str">
        <f t="shared" si="3"/>
        <v/>
      </c>
      <c r="K9" s="149" t="str">
        <f t="shared" si="4"/>
        <v/>
      </c>
      <c r="L9" s="109"/>
      <c r="M9" s="110"/>
      <c r="N9" s="112" t="str">
        <f t="shared" si="0"/>
        <v/>
      </c>
      <c r="O9" s="110"/>
    </row>
    <row r="10" spans="1:15" x14ac:dyDescent="0.95">
      <c r="A10" s="107"/>
      <c r="B10" s="108"/>
      <c r="C10" s="109"/>
      <c r="D10" s="109"/>
      <c r="E10" s="131" t="str">
        <f>IFERROR(VLOOKUP($C10,Seting!$N$2:$O$43,2,FALSE),"")</f>
        <v/>
      </c>
      <c r="F10" s="112" t="str">
        <f t="shared" si="1"/>
        <v/>
      </c>
      <c r="G10" s="81" t="str">
        <f t="shared" si="2"/>
        <v/>
      </c>
      <c r="H10" s="111"/>
      <c r="I10" s="110"/>
      <c r="J10" s="112" t="str">
        <f t="shared" si="3"/>
        <v/>
      </c>
      <c r="K10" s="149" t="str">
        <f t="shared" si="4"/>
        <v/>
      </c>
      <c r="L10" s="109"/>
      <c r="M10" s="110"/>
      <c r="N10" s="112" t="str">
        <f t="shared" si="0"/>
        <v/>
      </c>
      <c r="O10" s="110"/>
    </row>
    <row r="11" spans="1:15" x14ac:dyDescent="0.95">
      <c r="A11" s="107"/>
      <c r="B11" s="108"/>
      <c r="C11" s="109"/>
      <c r="D11" s="109"/>
      <c r="E11" s="131" t="str">
        <f>IFERROR(VLOOKUP($C11,Seting!$N$2:$O$43,2,FALSE),"")</f>
        <v/>
      </c>
      <c r="F11" s="112" t="str">
        <f t="shared" si="1"/>
        <v/>
      </c>
      <c r="G11" s="81" t="str">
        <f t="shared" si="2"/>
        <v/>
      </c>
      <c r="H11" s="111"/>
      <c r="I11" s="110"/>
      <c r="J11" s="112" t="str">
        <f t="shared" si="3"/>
        <v/>
      </c>
      <c r="K11" s="149" t="str">
        <f t="shared" si="4"/>
        <v/>
      </c>
      <c r="L11" s="109"/>
      <c r="M11" s="110"/>
      <c r="N11" s="112" t="str">
        <f t="shared" si="0"/>
        <v/>
      </c>
      <c r="O11" s="110"/>
    </row>
    <row r="12" spans="1:15" x14ac:dyDescent="0.95">
      <c r="A12" s="107"/>
      <c r="B12" s="108"/>
      <c r="C12" s="109"/>
      <c r="D12" s="109"/>
      <c r="E12" s="131" t="str">
        <f>IFERROR(VLOOKUP($C12,Seting!$N$2:$O$43,2,FALSE),"")</f>
        <v/>
      </c>
      <c r="F12" s="112" t="str">
        <f t="shared" si="1"/>
        <v/>
      </c>
      <c r="G12" s="81" t="str">
        <f t="shared" si="2"/>
        <v/>
      </c>
      <c r="H12" s="111"/>
      <c r="I12" s="110"/>
      <c r="J12" s="112" t="str">
        <f t="shared" si="3"/>
        <v/>
      </c>
      <c r="K12" s="149" t="str">
        <f t="shared" si="4"/>
        <v/>
      </c>
      <c r="L12" s="109"/>
      <c r="M12" s="110"/>
      <c r="N12" s="112" t="str">
        <f t="shared" si="0"/>
        <v/>
      </c>
      <c r="O12" s="110"/>
    </row>
    <row r="13" spans="1:15" x14ac:dyDescent="0.95">
      <c r="A13" s="107"/>
      <c r="B13" s="108"/>
      <c r="C13" s="109"/>
      <c r="D13" s="109"/>
      <c r="E13" s="131" t="str">
        <f>IFERROR(VLOOKUP($C13,Seting!$N$2:$O$43,2,FALSE),"")</f>
        <v/>
      </c>
      <c r="F13" s="112" t="str">
        <f t="shared" si="1"/>
        <v/>
      </c>
      <c r="G13" s="81" t="str">
        <f t="shared" si="2"/>
        <v/>
      </c>
      <c r="H13" s="111"/>
      <c r="I13" s="110"/>
      <c r="J13" s="112" t="str">
        <f t="shared" si="3"/>
        <v/>
      </c>
      <c r="K13" s="149" t="str">
        <f t="shared" si="4"/>
        <v/>
      </c>
      <c r="L13" s="109"/>
      <c r="M13" s="110"/>
      <c r="N13" s="112" t="str">
        <f t="shared" si="0"/>
        <v/>
      </c>
      <c r="O13" s="33"/>
    </row>
    <row r="14" spans="1:15" x14ac:dyDescent="0.95">
      <c r="A14" s="107"/>
      <c r="B14" s="108"/>
      <c r="C14" s="109"/>
      <c r="D14" s="109"/>
      <c r="E14" s="131" t="str">
        <f>IFERROR(VLOOKUP($C14,Seting!$N$2:$O$43,2,FALSE),"")</f>
        <v/>
      </c>
      <c r="F14" s="112" t="str">
        <f t="shared" si="1"/>
        <v/>
      </c>
      <c r="G14" s="81" t="str">
        <f t="shared" si="2"/>
        <v/>
      </c>
      <c r="H14" s="111"/>
      <c r="I14" s="110"/>
      <c r="J14" s="112" t="str">
        <f t="shared" si="3"/>
        <v/>
      </c>
      <c r="K14" s="149" t="str">
        <f t="shared" si="4"/>
        <v/>
      </c>
      <c r="L14" s="109"/>
      <c r="M14" s="110"/>
      <c r="N14" s="112" t="str">
        <f t="shared" si="0"/>
        <v/>
      </c>
      <c r="O14" s="33"/>
    </row>
    <row r="15" spans="1:15" x14ac:dyDescent="0.95">
      <c r="A15" s="107"/>
      <c r="B15" s="108"/>
      <c r="C15" s="109"/>
      <c r="D15" s="109"/>
      <c r="E15" s="131" t="str">
        <f>IFERROR(VLOOKUP($C15,Seting!$N$2:$O$43,2,FALSE),"")</f>
        <v/>
      </c>
      <c r="F15" s="112" t="str">
        <f t="shared" si="1"/>
        <v/>
      </c>
      <c r="G15" s="81" t="str">
        <f t="shared" si="2"/>
        <v/>
      </c>
      <c r="H15" s="111"/>
      <c r="I15" s="110"/>
      <c r="J15" s="112" t="str">
        <f t="shared" si="3"/>
        <v/>
      </c>
      <c r="K15" s="149" t="str">
        <f t="shared" si="4"/>
        <v/>
      </c>
      <c r="L15" s="109"/>
      <c r="M15" s="110"/>
      <c r="N15" s="112" t="str">
        <f t="shared" si="0"/>
        <v/>
      </c>
      <c r="O15" s="33"/>
    </row>
    <row r="16" spans="1:15" x14ac:dyDescent="0.95">
      <c r="A16" s="107"/>
      <c r="B16" s="108"/>
      <c r="C16" s="109"/>
      <c r="D16" s="109"/>
      <c r="E16" s="131" t="str">
        <f>IFERROR(VLOOKUP($C16,Seting!$N$2:$O$43,2,FALSE),"")</f>
        <v/>
      </c>
      <c r="F16" s="112" t="str">
        <f t="shared" si="1"/>
        <v/>
      </c>
      <c r="G16" s="81" t="str">
        <f t="shared" si="2"/>
        <v/>
      </c>
      <c r="H16" s="111"/>
      <c r="I16" s="110"/>
      <c r="J16" s="112" t="str">
        <f t="shared" si="3"/>
        <v/>
      </c>
      <c r="K16" s="149" t="str">
        <f t="shared" si="4"/>
        <v/>
      </c>
      <c r="L16" s="109"/>
      <c r="M16" s="110"/>
      <c r="N16" s="112" t="str">
        <f t="shared" si="0"/>
        <v/>
      </c>
      <c r="O16" s="33"/>
    </row>
    <row r="17" spans="1:15" x14ac:dyDescent="0.95">
      <c r="A17" s="107"/>
      <c r="B17" s="108"/>
      <c r="C17" s="109"/>
      <c r="D17" s="109"/>
      <c r="E17" s="131" t="str">
        <f>IFERROR(VLOOKUP($C17,Seting!$N$2:$O$43,2,FALSE),"")</f>
        <v/>
      </c>
      <c r="F17" s="112" t="str">
        <f t="shared" si="1"/>
        <v/>
      </c>
      <c r="G17" s="81" t="str">
        <f t="shared" si="2"/>
        <v/>
      </c>
      <c r="H17" s="111"/>
      <c r="I17" s="110"/>
      <c r="J17" s="112" t="str">
        <f t="shared" si="3"/>
        <v/>
      </c>
      <c r="K17" s="149" t="str">
        <f t="shared" si="4"/>
        <v/>
      </c>
      <c r="L17" s="109"/>
      <c r="M17" s="110"/>
      <c r="N17" s="112"/>
      <c r="O17" s="33"/>
    </row>
    <row r="18" spans="1:15" x14ac:dyDescent="0.95">
      <c r="A18" s="107"/>
      <c r="B18" s="108"/>
      <c r="C18" s="109"/>
      <c r="D18" s="109"/>
      <c r="E18" s="131" t="str">
        <f>IFERROR(VLOOKUP($C18,Seting!$N$2:$O$43,2,FALSE),"")</f>
        <v/>
      </c>
      <c r="F18" s="112" t="str">
        <f t="shared" si="1"/>
        <v/>
      </c>
      <c r="G18" s="81" t="str">
        <f t="shared" si="2"/>
        <v/>
      </c>
      <c r="H18" s="111"/>
      <c r="I18" s="110"/>
      <c r="J18" s="112" t="str">
        <f t="shared" si="3"/>
        <v/>
      </c>
      <c r="K18" s="149" t="str">
        <f t="shared" si="4"/>
        <v/>
      </c>
      <c r="L18" s="109"/>
      <c r="M18" s="110"/>
      <c r="N18" s="112" t="str">
        <f>IF(L18="","",SUMIFS($J$5:$J$502,$B$5:$B$502,L18)+M18-O18)</f>
        <v/>
      </c>
      <c r="O18" s="33"/>
    </row>
    <row r="19" spans="1:15" x14ac:dyDescent="0.95">
      <c r="A19" s="107"/>
      <c r="B19" s="108"/>
      <c r="C19" s="109"/>
      <c r="D19" s="109"/>
      <c r="E19" s="131" t="str">
        <f>IFERROR(VLOOKUP($C19,Seting!$N$2:$O$43,2,FALSE),"")</f>
        <v/>
      </c>
      <c r="F19" s="112" t="str">
        <f t="shared" si="1"/>
        <v/>
      </c>
      <c r="G19" s="81" t="str">
        <f t="shared" si="2"/>
        <v/>
      </c>
      <c r="H19" s="111"/>
      <c r="I19" s="110"/>
      <c r="J19" s="112" t="str">
        <f t="shared" si="3"/>
        <v/>
      </c>
      <c r="K19" s="149" t="str">
        <f t="shared" si="4"/>
        <v/>
      </c>
      <c r="L19" s="109"/>
      <c r="M19" s="110"/>
      <c r="N19" s="112" t="str">
        <f>IF(L19="","",SUMIFS($J$5:$J$502,$B$5:$B$502,L19)+M19-O19)</f>
        <v/>
      </c>
      <c r="O19" s="33"/>
    </row>
    <row r="20" spans="1:15" x14ac:dyDescent="0.95">
      <c r="A20" s="107"/>
      <c r="B20" s="108"/>
      <c r="C20" s="109"/>
      <c r="D20" s="109"/>
      <c r="E20" s="131" t="str">
        <f>IFERROR(VLOOKUP($C20,Seting!$N$2:$O$43,2,FALSE),"")</f>
        <v/>
      </c>
      <c r="F20" s="112" t="str">
        <f t="shared" si="1"/>
        <v/>
      </c>
      <c r="G20" s="81" t="str">
        <f t="shared" si="2"/>
        <v/>
      </c>
      <c r="H20" s="111"/>
      <c r="I20" s="110"/>
      <c r="J20" s="112" t="str">
        <f t="shared" si="3"/>
        <v/>
      </c>
      <c r="K20" s="149" t="str">
        <f t="shared" si="4"/>
        <v/>
      </c>
      <c r="L20" s="109"/>
      <c r="M20" s="110"/>
      <c r="N20" s="112" t="str">
        <f>IF(L20="","",SUMIFS($J$5:$J$502,$B$5:$B$502,L20)+M20-O20)</f>
        <v/>
      </c>
      <c r="O20" s="33"/>
    </row>
    <row r="21" spans="1:15" x14ac:dyDescent="0.95">
      <c r="A21" s="107"/>
      <c r="B21" s="108"/>
      <c r="C21" s="109"/>
      <c r="D21" s="109"/>
      <c r="E21" s="131" t="str">
        <f>IFERROR(VLOOKUP($C21,Seting!$N$2:$O$43,2,FALSE),"")</f>
        <v/>
      </c>
      <c r="F21" s="112" t="str">
        <f t="shared" si="1"/>
        <v/>
      </c>
      <c r="G21" s="81" t="str">
        <f t="shared" si="2"/>
        <v/>
      </c>
      <c r="H21" s="111"/>
      <c r="I21" s="110"/>
      <c r="J21" s="112" t="str">
        <f t="shared" si="3"/>
        <v/>
      </c>
      <c r="K21" s="149" t="str">
        <f t="shared" si="4"/>
        <v/>
      </c>
      <c r="L21" s="109"/>
      <c r="M21" s="110"/>
      <c r="N21" s="112"/>
      <c r="O21" s="33"/>
    </row>
    <row r="22" spans="1:15" x14ac:dyDescent="0.95">
      <c r="A22" s="107"/>
      <c r="B22" s="108"/>
      <c r="C22" s="109"/>
      <c r="D22" s="109"/>
      <c r="E22" s="131" t="str">
        <f>IFERROR(VLOOKUP($C22,Seting!$N$2:$O$43,2,FALSE),"")</f>
        <v/>
      </c>
      <c r="F22" s="112" t="str">
        <f t="shared" si="1"/>
        <v/>
      </c>
      <c r="G22" s="81" t="str">
        <f t="shared" si="2"/>
        <v/>
      </c>
      <c r="H22" s="111"/>
      <c r="I22" s="110"/>
      <c r="J22" s="112" t="str">
        <f t="shared" si="3"/>
        <v/>
      </c>
      <c r="K22" s="149" t="str">
        <f t="shared" si="4"/>
        <v/>
      </c>
      <c r="L22" s="81"/>
      <c r="M22" s="112"/>
      <c r="N22" s="112" t="str">
        <f t="shared" ref="N22:N85" si="5">IF(L22="","",SUMIFS($J$5:$J$502,$B$5:$B$502,L22)+M22-O22)</f>
        <v/>
      </c>
    </row>
    <row r="23" spans="1:15" x14ac:dyDescent="0.95">
      <c r="A23" s="107"/>
      <c r="B23" s="108"/>
      <c r="C23" s="109"/>
      <c r="D23" s="109"/>
      <c r="E23" s="131" t="str">
        <f>IFERROR(VLOOKUP($C23,Seting!$N$2:$O$43,2,FALSE),"")</f>
        <v/>
      </c>
      <c r="F23" s="112" t="str">
        <f t="shared" si="1"/>
        <v/>
      </c>
      <c r="G23" s="81" t="str">
        <f t="shared" si="2"/>
        <v/>
      </c>
      <c r="H23" s="111"/>
      <c r="I23" s="110"/>
      <c r="J23" s="112" t="str">
        <f t="shared" si="3"/>
        <v/>
      </c>
      <c r="K23" s="149" t="str">
        <f t="shared" si="4"/>
        <v/>
      </c>
      <c r="L23" s="81"/>
      <c r="M23" s="112"/>
      <c r="N23" s="112" t="str">
        <f t="shared" si="5"/>
        <v/>
      </c>
    </row>
    <row r="24" spans="1:15" x14ac:dyDescent="0.95">
      <c r="A24" s="107"/>
      <c r="B24" s="108"/>
      <c r="C24" s="109"/>
      <c r="D24" s="109"/>
      <c r="E24" s="131" t="str">
        <f>IFERROR(VLOOKUP($C24,Seting!$N$2:$O$43,2,FALSE),"")</f>
        <v/>
      </c>
      <c r="F24" s="112" t="str">
        <f t="shared" si="1"/>
        <v/>
      </c>
      <c r="G24" s="81" t="str">
        <f t="shared" si="2"/>
        <v/>
      </c>
      <c r="H24" s="111"/>
      <c r="I24" s="110"/>
      <c r="J24" s="112" t="str">
        <f t="shared" si="3"/>
        <v/>
      </c>
      <c r="K24" s="149" t="str">
        <f t="shared" si="4"/>
        <v/>
      </c>
      <c r="L24" s="81"/>
      <c r="M24" s="81"/>
      <c r="N24" s="112" t="str">
        <f t="shared" si="5"/>
        <v/>
      </c>
    </row>
    <row r="25" spans="1:15" x14ac:dyDescent="0.95">
      <c r="A25" s="107"/>
      <c r="B25" s="108"/>
      <c r="C25" s="109"/>
      <c r="D25" s="109"/>
      <c r="E25" s="131" t="str">
        <f>IFERROR(VLOOKUP($C25,Seting!$N$2:$O$43,2,FALSE),"")</f>
        <v/>
      </c>
      <c r="F25" s="112" t="str">
        <f t="shared" si="1"/>
        <v/>
      </c>
      <c r="G25" s="81" t="str">
        <f t="shared" si="2"/>
        <v/>
      </c>
      <c r="H25" s="111"/>
      <c r="I25" s="110"/>
      <c r="J25" s="112" t="str">
        <f t="shared" si="3"/>
        <v/>
      </c>
      <c r="K25" s="149" t="str">
        <f t="shared" si="4"/>
        <v/>
      </c>
      <c r="L25" s="81"/>
      <c r="M25" s="81"/>
      <c r="N25" s="112" t="str">
        <f t="shared" si="5"/>
        <v/>
      </c>
    </row>
    <row r="26" spans="1:15" x14ac:dyDescent="0.95">
      <c r="A26" s="107"/>
      <c r="B26" s="108"/>
      <c r="C26" s="109"/>
      <c r="D26" s="109"/>
      <c r="E26" s="131" t="str">
        <f>IFERROR(VLOOKUP($C26,Seting!$N$2:$O$43,2,FALSE),"")</f>
        <v/>
      </c>
      <c r="F26" s="112" t="str">
        <f t="shared" si="1"/>
        <v/>
      </c>
      <c r="G26" s="81" t="str">
        <f t="shared" si="2"/>
        <v/>
      </c>
      <c r="H26" s="111"/>
      <c r="I26" s="110"/>
      <c r="J26" s="112" t="str">
        <f t="shared" si="3"/>
        <v/>
      </c>
      <c r="K26" s="149" t="str">
        <f t="shared" si="4"/>
        <v/>
      </c>
      <c r="L26" s="81"/>
      <c r="M26" s="81"/>
      <c r="N26" s="112" t="str">
        <f t="shared" si="5"/>
        <v/>
      </c>
    </row>
    <row r="27" spans="1:15" x14ac:dyDescent="0.95">
      <c r="A27" s="107"/>
      <c r="B27" s="108"/>
      <c r="C27" s="109"/>
      <c r="D27" s="109"/>
      <c r="E27" s="131" t="str">
        <f>IFERROR(VLOOKUP($C27,Seting!$N$2:$O$43,2,FALSE),"")</f>
        <v/>
      </c>
      <c r="F27" s="112" t="str">
        <f t="shared" si="1"/>
        <v/>
      </c>
      <c r="G27" s="81" t="str">
        <f t="shared" si="2"/>
        <v/>
      </c>
      <c r="H27" s="111"/>
      <c r="I27" s="110"/>
      <c r="J27" s="112" t="str">
        <f t="shared" si="3"/>
        <v/>
      </c>
      <c r="K27" s="149" t="str">
        <f t="shared" si="4"/>
        <v/>
      </c>
      <c r="L27" s="81"/>
      <c r="M27" s="81"/>
      <c r="N27" s="112" t="str">
        <f t="shared" si="5"/>
        <v/>
      </c>
    </row>
    <row r="28" spans="1:15" x14ac:dyDescent="0.95">
      <c r="A28" s="107"/>
      <c r="B28" s="108"/>
      <c r="C28" s="109"/>
      <c r="D28" s="109"/>
      <c r="E28" s="131" t="str">
        <f>IFERROR(VLOOKUP($C28,Seting!$N$2:$O$43,2,FALSE),"")</f>
        <v/>
      </c>
      <c r="F28" s="112" t="str">
        <f t="shared" si="1"/>
        <v/>
      </c>
      <c r="G28" s="81" t="str">
        <f t="shared" si="2"/>
        <v/>
      </c>
      <c r="H28" s="111"/>
      <c r="I28" s="110"/>
      <c r="J28" s="112" t="str">
        <f t="shared" si="3"/>
        <v/>
      </c>
      <c r="K28" s="149" t="str">
        <f t="shared" si="4"/>
        <v/>
      </c>
      <c r="L28" s="81"/>
      <c r="M28" s="81"/>
      <c r="N28" s="112" t="str">
        <f t="shared" si="5"/>
        <v/>
      </c>
    </row>
    <row r="29" spans="1:15" x14ac:dyDescent="0.95">
      <c r="A29" s="107"/>
      <c r="B29" s="108"/>
      <c r="C29" s="109"/>
      <c r="D29" s="109"/>
      <c r="E29" s="131" t="str">
        <f>IFERROR(VLOOKUP($C29,Seting!$N$2:$O$43,2,FALSE),"")</f>
        <v/>
      </c>
      <c r="F29" s="112" t="str">
        <f t="shared" si="1"/>
        <v/>
      </c>
      <c r="G29" s="81" t="str">
        <f t="shared" si="2"/>
        <v/>
      </c>
      <c r="H29" s="111"/>
      <c r="I29" s="110"/>
      <c r="J29" s="112" t="str">
        <f t="shared" si="3"/>
        <v/>
      </c>
      <c r="K29" s="149" t="str">
        <f t="shared" si="4"/>
        <v/>
      </c>
      <c r="L29" s="81"/>
      <c r="M29" s="81"/>
      <c r="N29" s="112" t="str">
        <f t="shared" si="5"/>
        <v/>
      </c>
    </row>
    <row r="30" spans="1:15" x14ac:dyDescent="0.95">
      <c r="A30" s="107"/>
      <c r="B30" s="108"/>
      <c r="C30" s="109"/>
      <c r="D30" s="109"/>
      <c r="E30" s="131" t="str">
        <f>IFERROR(VLOOKUP($C30,Seting!$N$2:$O$43,2,FALSE),"")</f>
        <v/>
      </c>
      <c r="F30" s="112" t="str">
        <f t="shared" si="1"/>
        <v/>
      </c>
      <c r="G30" s="81" t="str">
        <f t="shared" si="2"/>
        <v/>
      </c>
      <c r="H30" s="111"/>
      <c r="I30" s="110"/>
      <c r="J30" s="112" t="str">
        <f t="shared" si="3"/>
        <v/>
      </c>
      <c r="K30" s="149" t="str">
        <f t="shared" si="4"/>
        <v/>
      </c>
      <c r="L30" s="81"/>
      <c r="M30" s="81"/>
      <c r="N30" s="112" t="str">
        <f t="shared" si="5"/>
        <v/>
      </c>
    </row>
    <row r="31" spans="1:15" x14ac:dyDescent="0.95">
      <c r="A31" s="107"/>
      <c r="B31" s="108"/>
      <c r="C31" s="109"/>
      <c r="D31" s="109"/>
      <c r="E31" s="131" t="str">
        <f>IFERROR(VLOOKUP($C31,Seting!$N$2:$O$43,2,FALSE),"")</f>
        <v/>
      </c>
      <c r="F31" s="112" t="str">
        <f t="shared" si="1"/>
        <v/>
      </c>
      <c r="G31" s="81" t="str">
        <f t="shared" si="2"/>
        <v/>
      </c>
      <c r="H31" s="111"/>
      <c r="I31" s="110"/>
      <c r="J31" s="112" t="str">
        <f t="shared" si="3"/>
        <v/>
      </c>
      <c r="K31" s="149" t="str">
        <f t="shared" si="4"/>
        <v/>
      </c>
      <c r="L31" s="81"/>
      <c r="M31" s="81"/>
      <c r="N31" s="112" t="str">
        <f t="shared" si="5"/>
        <v/>
      </c>
    </row>
    <row r="32" spans="1:15" x14ac:dyDescent="0.95">
      <c r="A32" s="107"/>
      <c r="B32" s="108"/>
      <c r="C32" s="109"/>
      <c r="D32" s="109"/>
      <c r="E32" s="131" t="str">
        <f>IFERROR(VLOOKUP($C32,Seting!$N$2:$O$43,2,FALSE),"")</f>
        <v/>
      </c>
      <c r="F32" s="112" t="str">
        <f t="shared" si="1"/>
        <v/>
      </c>
      <c r="G32" s="81" t="str">
        <f t="shared" si="2"/>
        <v/>
      </c>
      <c r="H32" s="111"/>
      <c r="I32" s="110"/>
      <c r="J32" s="112" t="str">
        <f t="shared" si="3"/>
        <v/>
      </c>
      <c r="K32" s="149" t="str">
        <f t="shared" si="4"/>
        <v/>
      </c>
      <c r="L32" s="81"/>
      <c r="M32" s="81"/>
      <c r="N32" s="112" t="str">
        <f t="shared" si="5"/>
        <v/>
      </c>
    </row>
    <row r="33" spans="1:14" x14ac:dyDescent="0.95">
      <c r="A33" s="107"/>
      <c r="B33" s="108"/>
      <c r="C33" s="109"/>
      <c r="D33" s="109"/>
      <c r="E33" s="131" t="str">
        <f>IFERROR(VLOOKUP($C33,Seting!$N$2:$O$43,2,FALSE),"")</f>
        <v/>
      </c>
      <c r="F33" s="112" t="str">
        <f t="shared" si="1"/>
        <v/>
      </c>
      <c r="G33" s="81" t="str">
        <f t="shared" si="2"/>
        <v/>
      </c>
      <c r="H33" s="111"/>
      <c r="I33" s="110"/>
      <c r="J33" s="112" t="str">
        <f t="shared" si="3"/>
        <v/>
      </c>
      <c r="K33" s="149" t="str">
        <f t="shared" si="4"/>
        <v/>
      </c>
      <c r="L33" s="81"/>
      <c r="M33" s="81"/>
      <c r="N33" s="112" t="str">
        <f t="shared" si="5"/>
        <v/>
      </c>
    </row>
    <row r="34" spans="1:14" x14ac:dyDescent="0.95">
      <c r="A34" s="107"/>
      <c r="B34" s="108"/>
      <c r="C34" s="109"/>
      <c r="D34" s="109"/>
      <c r="E34" s="131" t="str">
        <f>IFERROR(VLOOKUP($C34,Seting!$N$2:$O$43,2,FALSE),"")</f>
        <v/>
      </c>
      <c r="F34" s="112" t="str">
        <f t="shared" si="1"/>
        <v/>
      </c>
      <c r="G34" s="81" t="str">
        <f t="shared" si="2"/>
        <v/>
      </c>
      <c r="H34" s="111"/>
      <c r="I34" s="110"/>
      <c r="J34" s="112" t="str">
        <f t="shared" si="3"/>
        <v/>
      </c>
      <c r="K34" s="149" t="str">
        <f t="shared" si="4"/>
        <v/>
      </c>
      <c r="L34" s="81"/>
      <c r="M34" s="81"/>
      <c r="N34" s="112" t="str">
        <f t="shared" si="5"/>
        <v/>
      </c>
    </row>
    <row r="35" spans="1:14" x14ac:dyDescent="0.95">
      <c r="A35" s="107"/>
      <c r="B35" s="108"/>
      <c r="C35" s="109"/>
      <c r="D35" s="109"/>
      <c r="E35" s="131" t="str">
        <f>IFERROR(VLOOKUP($C35,Seting!$N$2:$O$43,2,FALSE),"")</f>
        <v/>
      </c>
      <c r="F35" s="112" t="str">
        <f t="shared" si="1"/>
        <v/>
      </c>
      <c r="G35" s="81" t="str">
        <f t="shared" si="2"/>
        <v/>
      </c>
      <c r="H35" s="111"/>
      <c r="I35" s="110"/>
      <c r="J35" s="112" t="str">
        <f t="shared" si="3"/>
        <v/>
      </c>
      <c r="K35" s="149" t="str">
        <f t="shared" si="4"/>
        <v/>
      </c>
      <c r="L35" s="81"/>
      <c r="M35" s="81"/>
      <c r="N35" s="112" t="str">
        <f t="shared" si="5"/>
        <v/>
      </c>
    </row>
    <row r="36" spans="1:14" x14ac:dyDescent="0.95">
      <c r="A36" s="107"/>
      <c r="B36" s="108"/>
      <c r="C36" s="109"/>
      <c r="D36" s="109"/>
      <c r="E36" s="131" t="str">
        <f>IFERROR(VLOOKUP($C36,Seting!$N$2:$O$43,2,FALSE),"")</f>
        <v/>
      </c>
      <c r="F36" s="112" t="str">
        <f t="shared" si="1"/>
        <v/>
      </c>
      <c r="G36" s="81" t="str">
        <f t="shared" si="2"/>
        <v/>
      </c>
      <c r="H36" s="111"/>
      <c r="I36" s="110"/>
      <c r="J36" s="112" t="str">
        <f t="shared" si="3"/>
        <v/>
      </c>
      <c r="K36" s="149" t="str">
        <f t="shared" si="4"/>
        <v/>
      </c>
      <c r="L36" s="81"/>
      <c r="M36" s="81"/>
      <c r="N36" s="112" t="str">
        <f t="shared" si="5"/>
        <v/>
      </c>
    </row>
    <row r="37" spans="1:14" x14ac:dyDescent="0.95">
      <c r="A37" s="107"/>
      <c r="B37" s="108"/>
      <c r="C37" s="109"/>
      <c r="D37" s="109"/>
      <c r="E37" s="131" t="str">
        <f>IFERROR(VLOOKUP($C37,Seting!$N$2:$O$43,2,FALSE),"")</f>
        <v/>
      </c>
      <c r="F37" s="112" t="str">
        <f t="shared" si="1"/>
        <v/>
      </c>
      <c r="G37" s="81" t="str">
        <f t="shared" si="2"/>
        <v/>
      </c>
      <c r="H37" s="111"/>
      <c r="I37" s="110"/>
      <c r="J37" s="112" t="str">
        <f t="shared" si="3"/>
        <v/>
      </c>
      <c r="K37" s="149" t="str">
        <f t="shared" si="4"/>
        <v/>
      </c>
      <c r="L37" s="81"/>
      <c r="M37" s="81"/>
      <c r="N37" s="112" t="str">
        <f t="shared" si="5"/>
        <v/>
      </c>
    </row>
    <row r="38" spans="1:14" x14ac:dyDescent="0.95">
      <c r="A38" s="107"/>
      <c r="B38" s="108"/>
      <c r="C38" s="109"/>
      <c r="D38" s="109"/>
      <c r="E38" s="131" t="str">
        <f>IFERROR(VLOOKUP($C38,Seting!$N$2:$O$43,2,FALSE),"")</f>
        <v/>
      </c>
      <c r="F38" s="112" t="str">
        <f t="shared" si="1"/>
        <v/>
      </c>
      <c r="G38" s="81" t="str">
        <f t="shared" si="2"/>
        <v/>
      </c>
      <c r="H38" s="111"/>
      <c r="I38" s="110"/>
      <c r="J38" s="112" t="str">
        <f t="shared" si="3"/>
        <v/>
      </c>
      <c r="K38" s="149" t="str">
        <f t="shared" si="4"/>
        <v/>
      </c>
      <c r="L38" s="81"/>
      <c r="M38" s="81"/>
      <c r="N38" s="112" t="str">
        <f t="shared" si="5"/>
        <v/>
      </c>
    </row>
    <row r="39" spans="1:14" x14ac:dyDescent="0.95">
      <c r="A39" s="107"/>
      <c r="B39" s="108"/>
      <c r="C39" s="109"/>
      <c r="D39" s="109"/>
      <c r="E39" s="131" t="str">
        <f>IFERROR(VLOOKUP($C39,Seting!$N$2:$O$43,2,FALSE),"")</f>
        <v/>
      </c>
      <c r="F39" s="112" t="str">
        <f t="shared" si="1"/>
        <v/>
      </c>
      <c r="G39" s="81" t="str">
        <f t="shared" si="2"/>
        <v/>
      </c>
      <c r="H39" s="111"/>
      <c r="I39" s="110"/>
      <c r="J39" s="112" t="str">
        <f t="shared" si="3"/>
        <v/>
      </c>
      <c r="K39" s="149" t="str">
        <f t="shared" si="4"/>
        <v/>
      </c>
      <c r="L39" s="81"/>
      <c r="M39" s="81"/>
      <c r="N39" s="112" t="str">
        <f t="shared" si="5"/>
        <v/>
      </c>
    </row>
    <row r="40" spans="1:14" x14ac:dyDescent="0.95">
      <c r="A40" s="107"/>
      <c r="B40" s="108"/>
      <c r="C40" s="109"/>
      <c r="D40" s="109"/>
      <c r="E40" s="131" t="str">
        <f>IFERROR(VLOOKUP($C40,Seting!$N$2:$O$43,2,FALSE),"")</f>
        <v/>
      </c>
      <c r="F40" s="112" t="str">
        <f t="shared" si="1"/>
        <v/>
      </c>
      <c r="G40" s="81" t="str">
        <f t="shared" si="2"/>
        <v/>
      </c>
      <c r="H40" s="111"/>
      <c r="I40" s="110"/>
      <c r="J40" s="112" t="str">
        <f t="shared" si="3"/>
        <v/>
      </c>
      <c r="K40" s="149" t="str">
        <f t="shared" si="4"/>
        <v/>
      </c>
      <c r="L40" s="81"/>
      <c r="M40" s="81"/>
      <c r="N40" s="112" t="str">
        <f t="shared" si="5"/>
        <v/>
      </c>
    </row>
    <row r="41" spans="1:14" x14ac:dyDescent="0.95">
      <c r="A41" s="107"/>
      <c r="B41" s="108"/>
      <c r="C41" s="109"/>
      <c r="D41" s="109"/>
      <c r="E41" s="131" t="str">
        <f>IFERROR(VLOOKUP($C41,Seting!$N$2:$O$43,2,FALSE),"")</f>
        <v/>
      </c>
      <c r="F41" s="112" t="str">
        <f t="shared" si="1"/>
        <v/>
      </c>
      <c r="G41" s="81" t="str">
        <f t="shared" si="2"/>
        <v/>
      </c>
      <c r="H41" s="111"/>
      <c r="I41" s="110"/>
      <c r="J41" s="112" t="str">
        <f t="shared" si="3"/>
        <v/>
      </c>
      <c r="K41" s="149" t="str">
        <f t="shared" si="4"/>
        <v/>
      </c>
      <c r="L41" s="81"/>
      <c r="M41" s="81"/>
      <c r="N41" s="112" t="str">
        <f t="shared" si="5"/>
        <v/>
      </c>
    </row>
    <row r="42" spans="1:14" x14ac:dyDescent="0.95">
      <c r="A42" s="107"/>
      <c r="B42" s="108"/>
      <c r="C42" s="109"/>
      <c r="D42" s="109"/>
      <c r="E42" s="131" t="str">
        <f>IFERROR(VLOOKUP($C42,Seting!$N$2:$O$43,2,FALSE),"")</f>
        <v/>
      </c>
      <c r="F42" s="112" t="str">
        <f t="shared" si="1"/>
        <v/>
      </c>
      <c r="G42" s="81" t="str">
        <f t="shared" si="2"/>
        <v/>
      </c>
      <c r="H42" s="111"/>
      <c r="I42" s="110"/>
      <c r="J42" s="112" t="str">
        <f t="shared" si="3"/>
        <v/>
      </c>
      <c r="K42" s="149" t="str">
        <f t="shared" si="4"/>
        <v/>
      </c>
      <c r="L42" s="81"/>
      <c r="M42" s="81"/>
      <c r="N42" s="112" t="str">
        <f t="shared" si="5"/>
        <v/>
      </c>
    </row>
    <row r="43" spans="1:14" x14ac:dyDescent="0.95">
      <c r="A43" s="107"/>
      <c r="B43" s="108"/>
      <c r="C43" s="109"/>
      <c r="D43" s="109"/>
      <c r="E43" s="131" t="str">
        <f>IFERROR(VLOOKUP($C43,Seting!$N$2:$O$43,2,FALSE),"")</f>
        <v/>
      </c>
      <c r="F43" s="112" t="str">
        <f t="shared" si="1"/>
        <v/>
      </c>
      <c r="G43" s="81" t="str">
        <f t="shared" si="2"/>
        <v/>
      </c>
      <c r="H43" s="111"/>
      <c r="I43" s="110"/>
      <c r="J43" s="112" t="str">
        <f t="shared" si="3"/>
        <v/>
      </c>
      <c r="K43" s="149" t="str">
        <f t="shared" si="4"/>
        <v/>
      </c>
      <c r="L43" s="81"/>
      <c r="M43" s="81"/>
      <c r="N43" s="112" t="str">
        <f t="shared" si="5"/>
        <v/>
      </c>
    </row>
    <row r="44" spans="1:14" x14ac:dyDescent="0.95">
      <c r="A44" s="107"/>
      <c r="B44" s="108"/>
      <c r="C44" s="109"/>
      <c r="D44" s="109"/>
      <c r="E44" s="131" t="str">
        <f>IFERROR(VLOOKUP($C44,Seting!$N$2:$O$43,2,FALSE),"")</f>
        <v/>
      </c>
      <c r="F44" s="112" t="str">
        <f t="shared" si="1"/>
        <v/>
      </c>
      <c r="G44" s="81" t="str">
        <f t="shared" si="2"/>
        <v/>
      </c>
      <c r="H44" s="111"/>
      <c r="I44" s="110"/>
      <c r="J44" s="112" t="str">
        <f t="shared" si="3"/>
        <v/>
      </c>
      <c r="K44" s="149" t="str">
        <f t="shared" si="4"/>
        <v/>
      </c>
      <c r="L44" s="81"/>
      <c r="M44" s="81"/>
      <c r="N44" s="112" t="str">
        <f t="shared" si="5"/>
        <v/>
      </c>
    </row>
    <row r="45" spans="1:14" x14ac:dyDescent="0.95">
      <c r="A45" s="107"/>
      <c r="B45" s="108"/>
      <c r="C45" s="109"/>
      <c r="D45" s="109"/>
      <c r="E45" s="131" t="str">
        <f>IFERROR(VLOOKUP($C45,Seting!$N$2:$O$43,2,FALSE),"")</f>
        <v/>
      </c>
      <c r="F45" s="112" t="str">
        <f t="shared" si="1"/>
        <v/>
      </c>
      <c r="G45" s="81" t="str">
        <f t="shared" si="2"/>
        <v/>
      </c>
      <c r="H45" s="111"/>
      <c r="I45" s="110"/>
      <c r="J45" s="112" t="str">
        <f t="shared" si="3"/>
        <v/>
      </c>
      <c r="K45" s="149" t="str">
        <f t="shared" si="4"/>
        <v/>
      </c>
      <c r="L45" s="81"/>
      <c r="M45" s="81"/>
      <c r="N45" s="112" t="str">
        <f t="shared" si="5"/>
        <v/>
      </c>
    </row>
    <row r="46" spans="1:14" x14ac:dyDescent="0.95">
      <c r="A46" s="107"/>
      <c r="B46" s="108"/>
      <c r="C46" s="109"/>
      <c r="D46" s="109"/>
      <c r="E46" s="131" t="str">
        <f>IFERROR(VLOOKUP($C46,Seting!$N$2:$O$43,2,FALSE),"")</f>
        <v/>
      </c>
      <c r="F46" s="112" t="str">
        <f t="shared" si="1"/>
        <v/>
      </c>
      <c r="G46" s="81" t="str">
        <f t="shared" si="2"/>
        <v/>
      </c>
      <c r="H46" s="111"/>
      <c r="I46" s="110"/>
      <c r="J46" s="112" t="str">
        <f t="shared" si="3"/>
        <v/>
      </c>
      <c r="K46" s="149" t="str">
        <f t="shared" si="4"/>
        <v/>
      </c>
      <c r="L46" s="81"/>
      <c r="M46" s="81"/>
      <c r="N46" s="112" t="str">
        <f t="shared" si="5"/>
        <v/>
      </c>
    </row>
    <row r="47" spans="1:14" x14ac:dyDescent="0.95">
      <c r="A47" s="107"/>
      <c r="B47" s="108"/>
      <c r="C47" s="109"/>
      <c r="D47" s="109"/>
      <c r="E47" s="131" t="str">
        <f>IFERROR(VLOOKUP($C47,Seting!$N$2:$O$43,2,FALSE),"")</f>
        <v/>
      </c>
      <c r="F47" s="112" t="str">
        <f t="shared" si="1"/>
        <v/>
      </c>
      <c r="G47" s="81" t="str">
        <f t="shared" si="2"/>
        <v/>
      </c>
      <c r="H47" s="111"/>
      <c r="I47" s="110"/>
      <c r="J47" s="112" t="str">
        <f t="shared" si="3"/>
        <v/>
      </c>
      <c r="K47" s="149" t="str">
        <f t="shared" si="4"/>
        <v/>
      </c>
      <c r="L47" s="81"/>
      <c r="M47" s="81"/>
      <c r="N47" s="112" t="str">
        <f t="shared" si="5"/>
        <v/>
      </c>
    </row>
    <row r="48" spans="1:14" x14ac:dyDescent="0.95">
      <c r="A48" s="107"/>
      <c r="B48" s="108"/>
      <c r="C48" s="109"/>
      <c r="D48" s="109"/>
      <c r="E48" s="131" t="str">
        <f>IFERROR(VLOOKUP($C48,Seting!$N$2:$O$43,2,FALSE),"")</f>
        <v/>
      </c>
      <c r="F48" s="112" t="str">
        <f t="shared" si="1"/>
        <v/>
      </c>
      <c r="G48" s="81" t="str">
        <f t="shared" si="2"/>
        <v/>
      </c>
      <c r="H48" s="111"/>
      <c r="I48" s="110"/>
      <c r="J48" s="112" t="str">
        <f t="shared" si="3"/>
        <v/>
      </c>
      <c r="K48" s="149" t="str">
        <f t="shared" si="4"/>
        <v/>
      </c>
      <c r="L48" s="81"/>
      <c r="M48" s="81"/>
      <c r="N48" s="112" t="str">
        <f t="shared" si="5"/>
        <v/>
      </c>
    </row>
    <row r="49" spans="1:14" x14ac:dyDescent="0.95">
      <c r="A49" s="107"/>
      <c r="B49" s="108"/>
      <c r="C49" s="109"/>
      <c r="D49" s="109"/>
      <c r="E49" s="131" t="str">
        <f>IFERROR(VLOOKUP($C49,Seting!$N$2:$O$43,2,FALSE),"")</f>
        <v/>
      </c>
      <c r="F49" s="112" t="str">
        <f t="shared" si="1"/>
        <v/>
      </c>
      <c r="G49" s="81" t="str">
        <f t="shared" si="2"/>
        <v/>
      </c>
      <c r="H49" s="111"/>
      <c r="I49" s="110"/>
      <c r="J49" s="112" t="str">
        <f t="shared" si="3"/>
        <v/>
      </c>
      <c r="K49" s="149" t="str">
        <f t="shared" si="4"/>
        <v/>
      </c>
      <c r="L49" s="81"/>
      <c r="M49" s="81"/>
      <c r="N49" s="112" t="str">
        <f t="shared" si="5"/>
        <v/>
      </c>
    </row>
    <row r="50" spans="1:14" x14ac:dyDescent="0.95">
      <c r="A50" s="107"/>
      <c r="B50" s="108"/>
      <c r="C50" s="109"/>
      <c r="D50" s="109"/>
      <c r="E50" s="131" t="str">
        <f>IFERROR(VLOOKUP($C50,Seting!$N$2:$O$43,2,FALSE),"")</f>
        <v/>
      </c>
      <c r="F50" s="112" t="str">
        <f t="shared" si="1"/>
        <v/>
      </c>
      <c r="G50" s="81" t="str">
        <f t="shared" si="2"/>
        <v/>
      </c>
      <c r="H50" s="111"/>
      <c r="I50" s="110"/>
      <c r="J50" s="112" t="str">
        <f t="shared" si="3"/>
        <v/>
      </c>
      <c r="K50" s="149" t="str">
        <f t="shared" si="4"/>
        <v/>
      </c>
      <c r="L50" s="81"/>
      <c r="M50" s="81"/>
      <c r="N50" s="112" t="str">
        <f t="shared" si="5"/>
        <v/>
      </c>
    </row>
    <row r="51" spans="1:14" x14ac:dyDescent="0.95">
      <c r="A51" s="107"/>
      <c r="B51" s="108"/>
      <c r="C51" s="109"/>
      <c r="D51" s="109"/>
      <c r="E51" s="131" t="str">
        <f>IFERROR(VLOOKUP($C51,Seting!$N$2:$O$43,2,FALSE),"")</f>
        <v/>
      </c>
      <c r="F51" s="112" t="str">
        <f t="shared" si="1"/>
        <v/>
      </c>
      <c r="G51" s="81" t="str">
        <f t="shared" si="2"/>
        <v/>
      </c>
      <c r="H51" s="111"/>
      <c r="I51" s="110"/>
      <c r="J51" s="112" t="str">
        <f t="shared" si="3"/>
        <v/>
      </c>
      <c r="K51" s="149" t="str">
        <f t="shared" si="4"/>
        <v/>
      </c>
      <c r="L51" s="81"/>
      <c r="M51" s="81"/>
      <c r="N51" s="112" t="str">
        <f t="shared" si="5"/>
        <v/>
      </c>
    </row>
    <row r="52" spans="1:14" x14ac:dyDescent="0.95">
      <c r="A52" s="107"/>
      <c r="B52" s="108"/>
      <c r="C52" s="109"/>
      <c r="D52" s="109"/>
      <c r="E52" s="131" t="str">
        <f>IFERROR(VLOOKUP($C52,Seting!$N$2:$O$43,2,FALSE),"")</f>
        <v/>
      </c>
      <c r="F52" s="112" t="str">
        <f t="shared" si="1"/>
        <v/>
      </c>
      <c r="G52" s="81" t="str">
        <f t="shared" si="2"/>
        <v/>
      </c>
      <c r="H52" s="111"/>
      <c r="I52" s="110"/>
      <c r="J52" s="112" t="str">
        <f t="shared" si="3"/>
        <v/>
      </c>
      <c r="K52" s="149" t="str">
        <f t="shared" si="4"/>
        <v/>
      </c>
      <c r="L52" s="81"/>
      <c r="M52" s="81"/>
      <c r="N52" s="112" t="str">
        <f t="shared" si="5"/>
        <v/>
      </c>
    </row>
    <row r="53" spans="1:14" x14ac:dyDescent="0.95">
      <c r="A53" s="107"/>
      <c r="B53" s="108"/>
      <c r="C53" s="109"/>
      <c r="D53" s="109"/>
      <c r="E53" s="131" t="str">
        <f>IFERROR(VLOOKUP($C53,Seting!$N$2:$O$43,2,FALSE),"")</f>
        <v/>
      </c>
      <c r="F53" s="112" t="str">
        <f t="shared" si="1"/>
        <v/>
      </c>
      <c r="G53" s="81" t="str">
        <f t="shared" si="2"/>
        <v/>
      </c>
      <c r="H53" s="111"/>
      <c r="I53" s="110"/>
      <c r="J53" s="112" t="str">
        <f t="shared" si="3"/>
        <v/>
      </c>
      <c r="K53" s="149" t="str">
        <f t="shared" si="4"/>
        <v/>
      </c>
      <c r="L53" s="81"/>
      <c r="M53" s="81"/>
      <c r="N53" s="112" t="str">
        <f t="shared" si="5"/>
        <v/>
      </c>
    </row>
    <row r="54" spans="1:14" x14ac:dyDescent="0.95">
      <c r="A54" s="107"/>
      <c r="B54" s="108"/>
      <c r="C54" s="109"/>
      <c r="D54" s="109"/>
      <c r="E54" s="131" t="str">
        <f>IFERROR(VLOOKUP($C54,Seting!$N$2:$O$43,2,FALSE),"")</f>
        <v/>
      </c>
      <c r="F54" s="112" t="str">
        <f t="shared" si="1"/>
        <v/>
      </c>
      <c r="G54" s="81" t="str">
        <f t="shared" si="2"/>
        <v/>
      </c>
      <c r="H54" s="111"/>
      <c r="I54" s="110"/>
      <c r="J54" s="112" t="str">
        <f t="shared" si="3"/>
        <v/>
      </c>
      <c r="K54" s="149" t="str">
        <f t="shared" si="4"/>
        <v/>
      </c>
      <c r="L54" s="81"/>
      <c r="M54" s="81"/>
      <c r="N54" s="112" t="str">
        <f t="shared" si="5"/>
        <v/>
      </c>
    </row>
    <row r="55" spans="1:14" x14ac:dyDescent="0.95">
      <c r="A55" s="107"/>
      <c r="B55" s="108"/>
      <c r="C55" s="109"/>
      <c r="D55" s="109"/>
      <c r="E55" s="131" t="str">
        <f>IFERROR(VLOOKUP($C55,Seting!$N$2:$O$43,2,FALSE),"")</f>
        <v/>
      </c>
      <c r="F55" s="112" t="str">
        <f t="shared" si="1"/>
        <v/>
      </c>
      <c r="G55" s="81" t="str">
        <f t="shared" si="2"/>
        <v/>
      </c>
      <c r="H55" s="111"/>
      <c r="I55" s="110"/>
      <c r="J55" s="112" t="str">
        <f t="shared" si="3"/>
        <v/>
      </c>
      <c r="K55" s="149" t="str">
        <f t="shared" si="4"/>
        <v/>
      </c>
      <c r="L55" s="81"/>
      <c r="M55" s="81"/>
      <c r="N55" s="112" t="str">
        <f t="shared" si="5"/>
        <v/>
      </c>
    </row>
    <row r="56" spans="1:14" x14ac:dyDescent="0.95">
      <c r="A56" s="107"/>
      <c r="B56" s="108"/>
      <c r="C56" s="109"/>
      <c r="D56" s="109"/>
      <c r="E56" s="131" t="str">
        <f>IFERROR(VLOOKUP($C56,Seting!$N$2:$O$43,2,FALSE),"")</f>
        <v/>
      </c>
      <c r="F56" s="112" t="str">
        <f t="shared" si="1"/>
        <v/>
      </c>
      <c r="G56" s="81" t="str">
        <f t="shared" si="2"/>
        <v/>
      </c>
      <c r="H56" s="111"/>
      <c r="I56" s="110"/>
      <c r="J56" s="112" t="str">
        <f t="shared" si="3"/>
        <v/>
      </c>
      <c r="K56" s="149" t="str">
        <f t="shared" si="4"/>
        <v/>
      </c>
      <c r="L56" s="81"/>
      <c r="M56" s="81"/>
      <c r="N56" s="112" t="str">
        <f t="shared" si="5"/>
        <v/>
      </c>
    </row>
    <row r="57" spans="1:14" x14ac:dyDescent="0.95">
      <c r="A57" s="107"/>
      <c r="B57" s="108"/>
      <c r="C57" s="109"/>
      <c r="D57" s="109"/>
      <c r="E57" s="131" t="str">
        <f>IFERROR(VLOOKUP($C57,Seting!$N$2:$O$43,2,FALSE),"")</f>
        <v/>
      </c>
      <c r="F57" s="112" t="str">
        <f t="shared" si="1"/>
        <v/>
      </c>
      <c r="G57" s="81" t="str">
        <f t="shared" si="2"/>
        <v/>
      </c>
      <c r="H57" s="111"/>
      <c r="I57" s="110"/>
      <c r="J57" s="112" t="str">
        <f t="shared" si="3"/>
        <v/>
      </c>
      <c r="K57" s="149" t="str">
        <f t="shared" si="4"/>
        <v/>
      </c>
      <c r="L57" s="81"/>
      <c r="M57" s="81"/>
      <c r="N57" s="112" t="str">
        <f t="shared" si="5"/>
        <v/>
      </c>
    </row>
    <row r="58" spans="1:14" x14ac:dyDescent="0.95">
      <c r="A58" s="107"/>
      <c r="B58" s="108"/>
      <c r="C58" s="109"/>
      <c r="D58" s="109"/>
      <c r="E58" s="131" t="str">
        <f>IFERROR(VLOOKUP($C58,Seting!$N$2:$O$43,2,FALSE),"")</f>
        <v/>
      </c>
      <c r="F58" s="112" t="str">
        <f t="shared" si="1"/>
        <v/>
      </c>
      <c r="G58" s="81" t="str">
        <f t="shared" si="2"/>
        <v/>
      </c>
      <c r="H58" s="111"/>
      <c r="I58" s="110"/>
      <c r="J58" s="112" t="str">
        <f t="shared" si="3"/>
        <v/>
      </c>
      <c r="K58" s="149" t="str">
        <f t="shared" si="4"/>
        <v/>
      </c>
      <c r="L58" s="81"/>
      <c r="M58" s="81"/>
      <c r="N58" s="112" t="str">
        <f t="shared" si="5"/>
        <v/>
      </c>
    </row>
    <row r="59" spans="1:14" x14ac:dyDescent="0.95">
      <c r="A59" s="107"/>
      <c r="B59" s="108"/>
      <c r="C59" s="109"/>
      <c r="D59" s="109"/>
      <c r="E59" s="131" t="str">
        <f>IFERROR(VLOOKUP($C59,Seting!$N$2:$O$43,2,FALSE),"")</f>
        <v/>
      </c>
      <c r="F59" s="112" t="str">
        <f t="shared" si="1"/>
        <v/>
      </c>
      <c r="G59" s="81" t="str">
        <f t="shared" si="2"/>
        <v/>
      </c>
      <c r="H59" s="111"/>
      <c r="I59" s="110"/>
      <c r="J59" s="112" t="str">
        <f t="shared" si="3"/>
        <v/>
      </c>
      <c r="K59" s="149" t="str">
        <f t="shared" si="4"/>
        <v/>
      </c>
      <c r="L59" s="81"/>
      <c r="M59" s="81"/>
      <c r="N59" s="112" t="str">
        <f t="shared" si="5"/>
        <v/>
      </c>
    </row>
    <row r="60" spans="1:14" x14ac:dyDescent="0.95">
      <c r="A60" s="107"/>
      <c r="B60" s="108"/>
      <c r="C60" s="109"/>
      <c r="D60" s="109"/>
      <c r="E60" s="131" t="str">
        <f>IFERROR(VLOOKUP($C60,Seting!$N$2:$O$43,2,FALSE),"")</f>
        <v/>
      </c>
      <c r="F60" s="112" t="str">
        <f t="shared" si="1"/>
        <v/>
      </c>
      <c r="G60" s="81" t="str">
        <f t="shared" si="2"/>
        <v/>
      </c>
      <c r="H60" s="111"/>
      <c r="I60" s="110"/>
      <c r="J60" s="112" t="str">
        <f t="shared" si="3"/>
        <v/>
      </c>
      <c r="K60" s="149" t="str">
        <f t="shared" si="4"/>
        <v/>
      </c>
      <c r="L60" s="81"/>
      <c r="M60" s="81"/>
      <c r="N60" s="112" t="str">
        <f t="shared" si="5"/>
        <v/>
      </c>
    </row>
    <row r="61" spans="1:14" x14ac:dyDescent="0.95">
      <c r="A61" s="107"/>
      <c r="B61" s="108"/>
      <c r="C61" s="109"/>
      <c r="D61" s="109"/>
      <c r="E61" s="131" t="str">
        <f>IFERROR(VLOOKUP($C61,Seting!$N$2:$O$43,2,FALSE),"")</f>
        <v/>
      </c>
      <c r="F61" s="112" t="str">
        <f t="shared" si="1"/>
        <v/>
      </c>
      <c r="G61" s="81" t="str">
        <f t="shared" si="2"/>
        <v/>
      </c>
      <c r="H61" s="111"/>
      <c r="I61" s="110"/>
      <c r="J61" s="112" t="str">
        <f t="shared" si="3"/>
        <v/>
      </c>
      <c r="K61" s="149" t="str">
        <f t="shared" si="4"/>
        <v/>
      </c>
      <c r="L61" s="81"/>
      <c r="M61" s="81"/>
      <c r="N61" s="112" t="str">
        <f t="shared" si="5"/>
        <v/>
      </c>
    </row>
    <row r="62" spans="1:14" x14ac:dyDescent="0.95">
      <c r="A62" s="107"/>
      <c r="B62" s="108"/>
      <c r="C62" s="109"/>
      <c r="D62" s="109"/>
      <c r="E62" s="131" t="str">
        <f>IFERROR(VLOOKUP($C62,Seting!$N$2:$O$43,2,FALSE),"")</f>
        <v/>
      </c>
      <c r="F62" s="112" t="str">
        <f t="shared" si="1"/>
        <v/>
      </c>
      <c r="G62" s="81" t="str">
        <f t="shared" si="2"/>
        <v/>
      </c>
      <c r="H62" s="111"/>
      <c r="I62" s="110"/>
      <c r="J62" s="112" t="str">
        <f t="shared" si="3"/>
        <v/>
      </c>
      <c r="K62" s="149" t="str">
        <f t="shared" si="4"/>
        <v/>
      </c>
      <c r="L62" s="81"/>
      <c r="M62" s="81"/>
      <c r="N62" s="112" t="str">
        <f t="shared" si="5"/>
        <v/>
      </c>
    </row>
    <row r="63" spans="1:14" x14ac:dyDescent="0.95">
      <c r="A63" s="107"/>
      <c r="B63" s="108"/>
      <c r="C63" s="109"/>
      <c r="D63" s="109"/>
      <c r="E63" s="131" t="str">
        <f>IFERROR(VLOOKUP($C63,Seting!$N$2:$O$43,2,FALSE),"")</f>
        <v/>
      </c>
      <c r="F63" s="112" t="str">
        <f t="shared" si="1"/>
        <v/>
      </c>
      <c r="G63" s="81" t="str">
        <f t="shared" si="2"/>
        <v/>
      </c>
      <c r="H63" s="111"/>
      <c r="I63" s="110"/>
      <c r="J63" s="112" t="str">
        <f t="shared" si="3"/>
        <v/>
      </c>
      <c r="K63" s="149" t="str">
        <f t="shared" si="4"/>
        <v/>
      </c>
      <c r="L63" s="81"/>
      <c r="M63" s="81"/>
      <c r="N63" s="112" t="str">
        <f t="shared" si="5"/>
        <v/>
      </c>
    </row>
    <row r="64" spans="1:14" x14ac:dyDescent="0.95">
      <c r="A64" s="107"/>
      <c r="B64" s="108"/>
      <c r="C64" s="109"/>
      <c r="D64" s="109"/>
      <c r="E64" s="131" t="str">
        <f>IFERROR(VLOOKUP($C64,Seting!$N$2:$O$43,2,FALSE),"")</f>
        <v/>
      </c>
      <c r="F64" s="112" t="str">
        <f t="shared" si="1"/>
        <v/>
      </c>
      <c r="G64" s="81" t="str">
        <f t="shared" si="2"/>
        <v/>
      </c>
      <c r="H64" s="111"/>
      <c r="I64" s="110"/>
      <c r="J64" s="112" t="str">
        <f t="shared" si="3"/>
        <v/>
      </c>
      <c r="K64" s="149" t="str">
        <f t="shared" si="4"/>
        <v/>
      </c>
      <c r="L64" s="81"/>
      <c r="M64" s="81"/>
      <c r="N64" s="112" t="str">
        <f t="shared" si="5"/>
        <v/>
      </c>
    </row>
    <row r="65" spans="1:14" x14ac:dyDescent="0.95">
      <c r="A65" s="107"/>
      <c r="B65" s="108"/>
      <c r="C65" s="109"/>
      <c r="D65" s="109"/>
      <c r="E65" s="131" t="str">
        <f>IFERROR(VLOOKUP($C65,Seting!$N$2:$O$43,2,FALSE),"")</f>
        <v/>
      </c>
      <c r="F65" s="112" t="str">
        <f t="shared" si="1"/>
        <v/>
      </c>
      <c r="G65" s="81" t="str">
        <f t="shared" si="2"/>
        <v/>
      </c>
      <c r="H65" s="111"/>
      <c r="I65" s="110"/>
      <c r="J65" s="112" t="str">
        <f t="shared" si="3"/>
        <v/>
      </c>
      <c r="K65" s="149" t="str">
        <f t="shared" si="4"/>
        <v/>
      </c>
      <c r="L65" s="81"/>
      <c r="M65" s="81"/>
      <c r="N65" s="112" t="str">
        <f t="shared" si="5"/>
        <v/>
      </c>
    </row>
    <row r="66" spans="1:14" x14ac:dyDescent="0.95">
      <c r="A66" s="107"/>
      <c r="B66" s="108"/>
      <c r="C66" s="109"/>
      <c r="D66" s="109"/>
      <c r="E66" s="131" t="str">
        <f>IFERROR(VLOOKUP($C66,Seting!$N$2:$O$43,2,FALSE),"")</f>
        <v/>
      </c>
      <c r="F66" s="112" t="str">
        <f t="shared" si="1"/>
        <v/>
      </c>
      <c r="G66" s="81" t="str">
        <f t="shared" si="2"/>
        <v/>
      </c>
      <c r="H66" s="111"/>
      <c r="I66" s="110"/>
      <c r="J66" s="112" t="str">
        <f t="shared" si="3"/>
        <v/>
      </c>
      <c r="K66" s="149" t="str">
        <f t="shared" si="4"/>
        <v/>
      </c>
      <c r="L66" s="81"/>
      <c r="M66" s="81"/>
      <c r="N66" s="112" t="str">
        <f t="shared" si="5"/>
        <v/>
      </c>
    </row>
    <row r="67" spans="1:14" x14ac:dyDescent="0.95">
      <c r="A67" s="107"/>
      <c r="B67" s="108"/>
      <c r="C67" s="109"/>
      <c r="D67" s="109"/>
      <c r="E67" s="131" t="str">
        <f>IFERROR(VLOOKUP($C67,Seting!$N$2:$O$43,2,FALSE),"")</f>
        <v/>
      </c>
      <c r="F67" s="112" t="str">
        <f t="shared" si="1"/>
        <v/>
      </c>
      <c r="G67" s="81" t="str">
        <f t="shared" si="2"/>
        <v/>
      </c>
      <c r="H67" s="111"/>
      <c r="I67" s="110"/>
      <c r="J67" s="112" t="str">
        <f t="shared" si="3"/>
        <v/>
      </c>
      <c r="K67" s="149" t="str">
        <f t="shared" si="4"/>
        <v/>
      </c>
      <c r="L67" s="81"/>
      <c r="M67" s="81"/>
      <c r="N67" s="112" t="str">
        <f t="shared" si="5"/>
        <v/>
      </c>
    </row>
    <row r="68" spans="1:14" x14ac:dyDescent="0.95">
      <c r="A68" s="107"/>
      <c r="B68" s="108"/>
      <c r="C68" s="109"/>
      <c r="D68" s="109"/>
      <c r="E68" s="131" t="str">
        <f>IFERROR(VLOOKUP($C68,Seting!$N$2:$O$43,2,FALSE),"")</f>
        <v/>
      </c>
      <c r="F68" s="112" t="str">
        <f t="shared" si="1"/>
        <v/>
      </c>
      <c r="G68" s="81" t="str">
        <f t="shared" si="2"/>
        <v/>
      </c>
      <c r="H68" s="111"/>
      <c r="I68" s="110"/>
      <c r="J68" s="112" t="str">
        <f t="shared" si="3"/>
        <v/>
      </c>
      <c r="K68" s="149" t="str">
        <f t="shared" si="4"/>
        <v/>
      </c>
      <c r="L68" s="81"/>
      <c r="M68" s="81"/>
      <c r="N68" s="112" t="str">
        <f t="shared" si="5"/>
        <v/>
      </c>
    </row>
    <row r="69" spans="1:14" x14ac:dyDescent="0.95">
      <c r="A69" s="107"/>
      <c r="B69" s="108"/>
      <c r="C69" s="109"/>
      <c r="D69" s="109"/>
      <c r="E69" s="131" t="str">
        <f>IFERROR(VLOOKUP($C69,Seting!$N$2:$O$43,2,FALSE),"")</f>
        <v/>
      </c>
      <c r="F69" s="112" t="str">
        <f t="shared" si="1"/>
        <v/>
      </c>
      <c r="G69" s="81" t="str">
        <f t="shared" si="2"/>
        <v/>
      </c>
      <c r="H69" s="111"/>
      <c r="I69" s="110"/>
      <c r="J69" s="112" t="str">
        <f t="shared" si="3"/>
        <v/>
      </c>
      <c r="K69" s="149" t="str">
        <f t="shared" si="4"/>
        <v/>
      </c>
      <c r="L69" s="81"/>
      <c r="M69" s="81"/>
      <c r="N69" s="112" t="str">
        <f t="shared" si="5"/>
        <v/>
      </c>
    </row>
    <row r="70" spans="1:14" x14ac:dyDescent="0.95">
      <c r="A70" s="107"/>
      <c r="B70" s="108"/>
      <c r="C70" s="109"/>
      <c r="D70" s="109"/>
      <c r="E70" s="131" t="str">
        <f>IFERROR(VLOOKUP($C70,Seting!$N$2:$O$43,2,FALSE),"")</f>
        <v/>
      </c>
      <c r="F70" s="112" t="str">
        <f t="shared" si="1"/>
        <v/>
      </c>
      <c r="G70" s="81" t="str">
        <f t="shared" si="2"/>
        <v/>
      </c>
      <c r="H70" s="111"/>
      <c r="I70" s="110"/>
      <c r="J70" s="112" t="str">
        <f t="shared" si="3"/>
        <v/>
      </c>
      <c r="K70" s="149" t="str">
        <f t="shared" si="4"/>
        <v/>
      </c>
      <c r="L70" s="81"/>
      <c r="M70" s="81"/>
      <c r="N70" s="112" t="str">
        <f t="shared" si="5"/>
        <v/>
      </c>
    </row>
    <row r="71" spans="1:14" x14ac:dyDescent="0.95">
      <c r="A71" s="107"/>
      <c r="B71" s="108"/>
      <c r="C71" s="109"/>
      <c r="D71" s="109"/>
      <c r="E71" s="131" t="str">
        <f>IFERROR(VLOOKUP($C71,Seting!$N$2:$O$43,2,FALSE),"")</f>
        <v/>
      </c>
      <c r="F71" s="112" t="str">
        <f t="shared" si="1"/>
        <v/>
      </c>
      <c r="G71" s="81" t="str">
        <f t="shared" si="2"/>
        <v/>
      </c>
      <c r="H71" s="111"/>
      <c r="I71" s="110"/>
      <c r="J71" s="112" t="str">
        <f t="shared" si="3"/>
        <v/>
      </c>
      <c r="K71" s="149" t="str">
        <f t="shared" si="4"/>
        <v/>
      </c>
      <c r="L71" s="81"/>
      <c r="M71" s="81"/>
      <c r="N71" s="112" t="str">
        <f t="shared" si="5"/>
        <v/>
      </c>
    </row>
    <row r="72" spans="1:14" x14ac:dyDescent="0.95">
      <c r="A72" s="107"/>
      <c r="B72" s="108"/>
      <c r="C72" s="109"/>
      <c r="D72" s="109"/>
      <c r="E72" s="131" t="str">
        <f>IFERROR(VLOOKUP($C72,Seting!$N$2:$O$43,2,FALSE),"")</f>
        <v/>
      </c>
      <c r="F72" s="112" t="str">
        <f t="shared" ref="F72:F136" si="6">IFERROR((D72*E72),"")</f>
        <v/>
      </c>
      <c r="G72" s="81" t="str">
        <f t="shared" ref="G72:G136" si="7">IFERROR(IF(A72="","",IF(I72=F72,"រួចរាល់",IF(J72&lt;F72,"នៅខ្លះ",IF(J72=F72,"ជំពាក់ទាំងអស់")))),"")</f>
        <v/>
      </c>
      <c r="H72" s="111"/>
      <c r="I72" s="110"/>
      <c r="J72" s="112" t="str">
        <f t="shared" ref="J72:J136" si="8">IFERROR((F72-I72),"")</f>
        <v/>
      </c>
      <c r="K72" s="149" t="str">
        <f t="shared" ref="K72:K136" si="9">IF(A72="","",IF(J72&lt;=0,"រួចរាល់","នៅទេ"))</f>
        <v/>
      </c>
      <c r="L72" s="81"/>
      <c r="M72" s="81"/>
      <c r="N72" s="112" t="str">
        <f t="shared" si="5"/>
        <v/>
      </c>
    </row>
    <row r="73" spans="1:14" x14ac:dyDescent="0.95">
      <c r="A73" s="107"/>
      <c r="B73" s="108"/>
      <c r="C73" s="109"/>
      <c r="D73" s="109"/>
      <c r="E73" s="131" t="str">
        <f>IFERROR(VLOOKUP($C73,Seting!$N$2:$O$43,2,FALSE),"")</f>
        <v/>
      </c>
      <c r="F73" s="112" t="str">
        <f t="shared" si="6"/>
        <v/>
      </c>
      <c r="G73" s="81" t="str">
        <f t="shared" si="7"/>
        <v/>
      </c>
      <c r="H73" s="111"/>
      <c r="I73" s="110"/>
      <c r="J73" s="112" t="str">
        <f t="shared" si="8"/>
        <v/>
      </c>
      <c r="K73" s="149" t="str">
        <f t="shared" si="9"/>
        <v/>
      </c>
      <c r="L73" s="81"/>
      <c r="M73" s="81"/>
      <c r="N73" s="112" t="str">
        <f t="shared" si="5"/>
        <v/>
      </c>
    </row>
    <row r="74" spans="1:14" x14ac:dyDescent="0.95">
      <c r="A74" s="107"/>
      <c r="B74" s="108"/>
      <c r="C74" s="109"/>
      <c r="D74" s="109"/>
      <c r="E74" s="131" t="str">
        <f>IFERROR(VLOOKUP($C74,Seting!$N$2:$O$43,2,FALSE),"")</f>
        <v/>
      </c>
      <c r="F74" s="112" t="str">
        <f t="shared" si="6"/>
        <v/>
      </c>
      <c r="G74" s="81" t="str">
        <f t="shared" si="7"/>
        <v/>
      </c>
      <c r="H74" s="111"/>
      <c r="I74" s="110"/>
      <c r="J74" s="112" t="str">
        <f t="shared" si="8"/>
        <v/>
      </c>
      <c r="K74" s="149" t="str">
        <f t="shared" si="9"/>
        <v/>
      </c>
      <c r="L74" s="81"/>
      <c r="M74" s="81"/>
      <c r="N74" s="112" t="str">
        <f t="shared" si="5"/>
        <v/>
      </c>
    </row>
    <row r="75" spans="1:14" x14ac:dyDescent="0.95">
      <c r="A75" s="107"/>
      <c r="B75" s="108"/>
      <c r="C75" s="109"/>
      <c r="D75" s="109"/>
      <c r="E75" s="131" t="str">
        <f>IFERROR(VLOOKUP($C75,Seting!$N$2:$O$43,2,FALSE),"")</f>
        <v/>
      </c>
      <c r="F75" s="112" t="str">
        <f t="shared" si="6"/>
        <v/>
      </c>
      <c r="G75" s="81" t="str">
        <f t="shared" si="7"/>
        <v/>
      </c>
      <c r="H75" s="111"/>
      <c r="I75" s="110"/>
      <c r="J75" s="112" t="str">
        <f t="shared" si="8"/>
        <v/>
      </c>
      <c r="K75" s="149" t="str">
        <f t="shared" si="9"/>
        <v/>
      </c>
      <c r="L75" s="81"/>
      <c r="M75" s="81"/>
      <c r="N75" s="112" t="str">
        <f t="shared" si="5"/>
        <v/>
      </c>
    </row>
    <row r="76" spans="1:14" x14ac:dyDescent="0.95">
      <c r="A76" s="107"/>
      <c r="B76" s="108"/>
      <c r="C76" s="109"/>
      <c r="D76" s="109"/>
      <c r="E76" s="131" t="str">
        <f>IFERROR(VLOOKUP($C76,Seting!$N$2:$O$43,2,FALSE),"")</f>
        <v/>
      </c>
      <c r="F76" s="112" t="str">
        <f t="shared" si="6"/>
        <v/>
      </c>
      <c r="G76" s="81" t="str">
        <f t="shared" si="7"/>
        <v/>
      </c>
      <c r="H76" s="111"/>
      <c r="I76" s="110"/>
      <c r="J76" s="112" t="str">
        <f t="shared" si="8"/>
        <v/>
      </c>
      <c r="K76" s="149" t="str">
        <f t="shared" si="9"/>
        <v/>
      </c>
      <c r="L76" s="81"/>
      <c r="M76" s="81"/>
      <c r="N76" s="112" t="str">
        <f t="shared" si="5"/>
        <v/>
      </c>
    </row>
    <row r="77" spans="1:14" x14ac:dyDescent="0.95">
      <c r="A77" s="107"/>
      <c r="B77" s="108"/>
      <c r="C77" s="109"/>
      <c r="D77" s="109"/>
      <c r="E77" s="131" t="str">
        <f>IFERROR(VLOOKUP($C77,Seting!$N$2:$O$43,2,FALSE),"")</f>
        <v/>
      </c>
      <c r="F77" s="112" t="str">
        <f t="shared" si="6"/>
        <v/>
      </c>
      <c r="G77" s="81" t="str">
        <f t="shared" si="7"/>
        <v/>
      </c>
      <c r="H77" s="111"/>
      <c r="I77" s="110"/>
      <c r="J77" s="112" t="str">
        <f t="shared" si="8"/>
        <v/>
      </c>
      <c r="K77" s="149" t="str">
        <f t="shared" si="9"/>
        <v/>
      </c>
      <c r="L77" s="81"/>
      <c r="M77" s="81"/>
      <c r="N77" s="112" t="str">
        <f t="shared" si="5"/>
        <v/>
      </c>
    </row>
    <row r="78" spans="1:14" x14ac:dyDescent="0.95">
      <c r="A78" s="107"/>
      <c r="B78" s="108"/>
      <c r="C78" s="109"/>
      <c r="D78" s="109"/>
      <c r="E78" s="131" t="str">
        <f>IFERROR(VLOOKUP($C78,Seting!$N$2:$O$43,2,FALSE),"")</f>
        <v/>
      </c>
      <c r="F78" s="112" t="str">
        <f t="shared" si="6"/>
        <v/>
      </c>
      <c r="G78" s="81" t="str">
        <f t="shared" si="7"/>
        <v/>
      </c>
      <c r="H78" s="111"/>
      <c r="I78" s="110"/>
      <c r="J78" s="112" t="str">
        <f t="shared" si="8"/>
        <v/>
      </c>
      <c r="K78" s="149" t="str">
        <f t="shared" si="9"/>
        <v/>
      </c>
      <c r="L78" s="81"/>
      <c r="M78" s="81"/>
      <c r="N78" s="112" t="str">
        <f t="shared" si="5"/>
        <v/>
      </c>
    </row>
    <row r="79" spans="1:14" x14ac:dyDescent="0.95">
      <c r="A79" s="107"/>
      <c r="B79" s="108"/>
      <c r="C79" s="109"/>
      <c r="D79" s="109"/>
      <c r="E79" s="131" t="str">
        <f>IFERROR(VLOOKUP($C79,Seting!$N$2:$O$43,2,FALSE),"")</f>
        <v/>
      </c>
      <c r="F79" s="112" t="str">
        <f t="shared" si="6"/>
        <v/>
      </c>
      <c r="G79" s="81" t="str">
        <f t="shared" si="7"/>
        <v/>
      </c>
      <c r="H79" s="111"/>
      <c r="I79" s="110"/>
      <c r="J79" s="112" t="str">
        <f t="shared" si="8"/>
        <v/>
      </c>
      <c r="K79" s="149" t="str">
        <f t="shared" si="9"/>
        <v/>
      </c>
      <c r="L79" s="81"/>
      <c r="M79" s="81"/>
      <c r="N79" s="112" t="str">
        <f t="shared" si="5"/>
        <v/>
      </c>
    </row>
    <row r="80" spans="1:14" x14ac:dyDescent="0.95">
      <c r="A80" s="107"/>
      <c r="B80" s="108"/>
      <c r="C80" s="109"/>
      <c r="D80" s="109"/>
      <c r="E80" s="131" t="str">
        <f>IFERROR(VLOOKUP($C80,Seting!$N$2:$O$43,2,FALSE),"")</f>
        <v/>
      </c>
      <c r="F80" s="112" t="str">
        <f t="shared" si="6"/>
        <v/>
      </c>
      <c r="G80" s="81" t="str">
        <f t="shared" si="7"/>
        <v/>
      </c>
      <c r="H80" s="111"/>
      <c r="I80" s="110"/>
      <c r="J80" s="112" t="str">
        <f t="shared" si="8"/>
        <v/>
      </c>
      <c r="K80" s="149" t="str">
        <f t="shared" si="9"/>
        <v/>
      </c>
      <c r="L80" s="81"/>
      <c r="M80" s="81"/>
      <c r="N80" s="112" t="str">
        <f t="shared" si="5"/>
        <v/>
      </c>
    </row>
    <row r="81" spans="1:14" x14ac:dyDescent="0.95">
      <c r="A81" s="107"/>
      <c r="B81" s="108"/>
      <c r="C81" s="109"/>
      <c r="D81" s="109"/>
      <c r="E81" s="131" t="str">
        <f>IFERROR(VLOOKUP($C81,Seting!$N$2:$O$43,2,FALSE),"")</f>
        <v/>
      </c>
      <c r="F81" s="112" t="str">
        <f t="shared" si="6"/>
        <v/>
      </c>
      <c r="G81" s="81" t="str">
        <f t="shared" si="7"/>
        <v/>
      </c>
      <c r="H81" s="111"/>
      <c r="I81" s="110"/>
      <c r="J81" s="112" t="str">
        <f t="shared" si="8"/>
        <v/>
      </c>
      <c r="K81" s="149" t="str">
        <f t="shared" si="9"/>
        <v/>
      </c>
      <c r="L81" s="81"/>
      <c r="M81" s="81"/>
      <c r="N81" s="112" t="str">
        <f t="shared" si="5"/>
        <v/>
      </c>
    </row>
    <row r="82" spans="1:14" x14ac:dyDescent="0.95">
      <c r="A82" s="107"/>
      <c r="B82" s="108"/>
      <c r="C82" s="109"/>
      <c r="D82" s="109"/>
      <c r="E82" s="131" t="str">
        <f>IFERROR(VLOOKUP($C82,Seting!$N$2:$O$43,2,FALSE),"")</f>
        <v/>
      </c>
      <c r="F82" s="112" t="str">
        <f t="shared" si="6"/>
        <v/>
      </c>
      <c r="G82" s="81" t="str">
        <f t="shared" si="7"/>
        <v/>
      </c>
      <c r="H82" s="111"/>
      <c r="I82" s="110"/>
      <c r="J82" s="112" t="str">
        <f t="shared" si="8"/>
        <v/>
      </c>
      <c r="K82" s="149" t="str">
        <f t="shared" si="9"/>
        <v/>
      </c>
      <c r="L82" s="81"/>
      <c r="M82" s="81"/>
      <c r="N82" s="112" t="str">
        <f t="shared" si="5"/>
        <v/>
      </c>
    </row>
    <row r="83" spans="1:14" x14ac:dyDescent="0.95">
      <c r="A83" s="107"/>
      <c r="B83" s="108"/>
      <c r="C83" s="109"/>
      <c r="D83" s="109"/>
      <c r="E83" s="131" t="str">
        <f>IFERROR(VLOOKUP($C83,Seting!$N$2:$O$43,2,FALSE),"")</f>
        <v/>
      </c>
      <c r="F83" s="112" t="str">
        <f t="shared" si="6"/>
        <v/>
      </c>
      <c r="G83" s="81" t="str">
        <f t="shared" si="7"/>
        <v/>
      </c>
      <c r="H83" s="111"/>
      <c r="I83" s="110"/>
      <c r="J83" s="112" t="str">
        <f t="shared" si="8"/>
        <v/>
      </c>
      <c r="K83" s="149" t="str">
        <f t="shared" si="9"/>
        <v/>
      </c>
      <c r="L83" s="81"/>
      <c r="M83" s="81"/>
      <c r="N83" s="112" t="str">
        <f t="shared" si="5"/>
        <v/>
      </c>
    </row>
    <row r="84" spans="1:14" x14ac:dyDescent="0.95">
      <c r="A84" s="107"/>
      <c r="B84" s="108"/>
      <c r="C84" s="109"/>
      <c r="D84" s="109"/>
      <c r="E84" s="131" t="str">
        <f>IFERROR(VLOOKUP($C84,Seting!$N$2:$O$43,2,FALSE),"")</f>
        <v/>
      </c>
      <c r="F84" s="112" t="str">
        <f t="shared" si="6"/>
        <v/>
      </c>
      <c r="G84" s="81" t="str">
        <f t="shared" si="7"/>
        <v/>
      </c>
      <c r="H84" s="111"/>
      <c r="I84" s="110"/>
      <c r="J84" s="112" t="str">
        <f t="shared" si="8"/>
        <v/>
      </c>
      <c r="K84" s="149" t="str">
        <f t="shared" si="9"/>
        <v/>
      </c>
      <c r="L84" s="81"/>
      <c r="M84" s="81"/>
      <c r="N84" s="112" t="str">
        <f t="shared" si="5"/>
        <v/>
      </c>
    </row>
    <row r="85" spans="1:14" x14ac:dyDescent="0.95">
      <c r="A85" s="107"/>
      <c r="B85" s="108"/>
      <c r="C85" s="109"/>
      <c r="D85" s="109"/>
      <c r="E85" s="131" t="str">
        <f>IFERROR(VLOOKUP($C85,Seting!$N$2:$O$43,2,FALSE),"")</f>
        <v/>
      </c>
      <c r="F85" s="112" t="str">
        <f t="shared" si="6"/>
        <v/>
      </c>
      <c r="G85" s="81" t="str">
        <f t="shared" si="7"/>
        <v/>
      </c>
      <c r="H85" s="111"/>
      <c r="I85" s="110"/>
      <c r="J85" s="112" t="str">
        <f t="shared" si="8"/>
        <v/>
      </c>
      <c r="K85" s="149" t="str">
        <f t="shared" si="9"/>
        <v/>
      </c>
      <c r="L85" s="81"/>
      <c r="M85" s="81"/>
      <c r="N85" s="112" t="str">
        <f t="shared" si="5"/>
        <v/>
      </c>
    </row>
    <row r="86" spans="1:14" x14ac:dyDescent="0.95">
      <c r="A86" s="107"/>
      <c r="B86" s="108"/>
      <c r="C86" s="109"/>
      <c r="D86" s="109"/>
      <c r="E86" s="131" t="str">
        <f>IFERROR(VLOOKUP($C86,Seting!$N$2:$O$43,2,FALSE),"")</f>
        <v/>
      </c>
      <c r="F86" s="112" t="str">
        <f t="shared" si="6"/>
        <v/>
      </c>
      <c r="G86" s="81" t="str">
        <f t="shared" si="7"/>
        <v/>
      </c>
      <c r="H86" s="111"/>
      <c r="I86" s="110"/>
      <c r="J86" s="112" t="str">
        <f t="shared" si="8"/>
        <v/>
      </c>
      <c r="K86" s="149" t="str">
        <f t="shared" si="9"/>
        <v/>
      </c>
      <c r="L86" s="81"/>
      <c r="M86" s="81"/>
      <c r="N86" s="112" t="str">
        <f>IF(L86="","",SUMIFS($J$5:$J$502,$B$5:$B$502,L86)+M86-O86)</f>
        <v/>
      </c>
    </row>
    <row r="87" spans="1:14" x14ac:dyDescent="0.95">
      <c r="A87" s="107"/>
      <c r="B87" s="108"/>
      <c r="C87" s="109"/>
      <c r="D87" s="109"/>
      <c r="E87" s="131" t="str">
        <f>IFERROR(VLOOKUP($C87,Seting!$N$2:$O$43,2,FALSE),"")</f>
        <v/>
      </c>
      <c r="F87" s="112" t="str">
        <f t="shared" si="6"/>
        <v/>
      </c>
      <c r="G87" s="81" t="str">
        <f t="shared" si="7"/>
        <v/>
      </c>
      <c r="H87" s="111"/>
      <c r="I87" s="110"/>
      <c r="J87" s="112" t="str">
        <f t="shared" si="8"/>
        <v/>
      </c>
      <c r="K87" s="149" t="str">
        <f t="shared" si="9"/>
        <v/>
      </c>
      <c r="L87" s="81"/>
      <c r="M87" s="81"/>
      <c r="N87" s="112" t="str">
        <f>IF(L87="","",SUMIFS($J$5:$J$502,$B$5:$B$502,L87)+M87-O87)</f>
        <v/>
      </c>
    </row>
    <row r="88" spans="1:14" x14ac:dyDescent="0.95">
      <c r="A88" s="107"/>
      <c r="B88" s="108"/>
      <c r="C88" s="109"/>
      <c r="D88" s="109"/>
      <c r="E88" s="131" t="str">
        <f>IFERROR(VLOOKUP($C88,Seting!$N$2:$O$43,2,FALSE),"")</f>
        <v/>
      </c>
      <c r="F88" s="112" t="str">
        <f t="shared" si="6"/>
        <v/>
      </c>
      <c r="G88" s="81" t="str">
        <f t="shared" si="7"/>
        <v/>
      </c>
      <c r="H88" s="111"/>
      <c r="I88" s="110"/>
      <c r="J88" s="112" t="str">
        <f t="shared" si="8"/>
        <v/>
      </c>
      <c r="K88" s="149" t="str">
        <f t="shared" si="9"/>
        <v/>
      </c>
      <c r="L88" s="81"/>
      <c r="M88" s="81"/>
      <c r="N88" s="112"/>
    </row>
    <row r="89" spans="1:14" x14ac:dyDescent="0.95">
      <c r="A89" s="107"/>
      <c r="B89" s="108"/>
      <c r="C89" s="109"/>
      <c r="D89" s="109"/>
      <c r="E89" s="131" t="str">
        <f>IFERROR(VLOOKUP($C89,Seting!$N$2:$O$43,2,FALSE),"")</f>
        <v/>
      </c>
      <c r="F89" s="112" t="str">
        <f t="shared" si="6"/>
        <v/>
      </c>
      <c r="G89" s="81" t="str">
        <f t="shared" si="7"/>
        <v/>
      </c>
      <c r="H89" s="111"/>
      <c r="I89" s="110"/>
      <c r="J89" s="112" t="str">
        <f t="shared" si="8"/>
        <v/>
      </c>
      <c r="K89" s="149" t="str">
        <f t="shared" si="9"/>
        <v/>
      </c>
      <c r="L89" s="81"/>
      <c r="M89" s="81"/>
      <c r="N89" s="112" t="str">
        <f t="shared" ref="N89:N152" si="10">IF(L89="","",SUMIFS($J$5:$J$502,$B$5:$B$502,L89)+M89-O89)</f>
        <v/>
      </c>
    </row>
    <row r="90" spans="1:14" x14ac:dyDescent="0.95">
      <c r="A90" s="107"/>
      <c r="B90" s="108"/>
      <c r="C90" s="109"/>
      <c r="D90" s="109"/>
      <c r="E90" s="131" t="str">
        <f>IFERROR(VLOOKUP($C90,Seting!$N$2:$O$43,2,FALSE),"")</f>
        <v/>
      </c>
      <c r="F90" s="112" t="str">
        <f t="shared" si="6"/>
        <v/>
      </c>
      <c r="G90" s="81" t="str">
        <f t="shared" si="7"/>
        <v/>
      </c>
      <c r="H90" s="111"/>
      <c r="I90" s="110"/>
      <c r="J90" s="112" t="str">
        <f t="shared" si="8"/>
        <v/>
      </c>
      <c r="K90" s="149" t="str">
        <f t="shared" si="9"/>
        <v/>
      </c>
      <c r="L90" s="81"/>
      <c r="M90" s="81"/>
      <c r="N90" s="112" t="str">
        <f t="shared" si="10"/>
        <v/>
      </c>
    </row>
    <row r="91" spans="1:14" x14ac:dyDescent="0.95">
      <c r="A91" s="107"/>
      <c r="B91" s="108"/>
      <c r="C91" s="109"/>
      <c r="D91" s="109"/>
      <c r="E91" s="131" t="str">
        <f>IFERROR(VLOOKUP($C91,Seting!$N$2:$O$43,2,FALSE),"")</f>
        <v/>
      </c>
      <c r="F91" s="112" t="str">
        <f t="shared" si="6"/>
        <v/>
      </c>
      <c r="G91" s="81" t="str">
        <f t="shared" si="7"/>
        <v/>
      </c>
      <c r="H91" s="111"/>
      <c r="I91" s="110"/>
      <c r="J91" s="112" t="str">
        <f t="shared" si="8"/>
        <v/>
      </c>
      <c r="K91" s="149" t="str">
        <f t="shared" si="9"/>
        <v/>
      </c>
      <c r="L91" s="81"/>
      <c r="M91" s="81"/>
      <c r="N91" s="112" t="str">
        <f t="shared" si="10"/>
        <v/>
      </c>
    </row>
    <row r="92" spans="1:14" x14ac:dyDescent="0.95">
      <c r="A92" s="107"/>
      <c r="B92" s="108"/>
      <c r="C92" s="109"/>
      <c r="D92" s="109"/>
      <c r="E92" s="131" t="str">
        <f>IFERROR(VLOOKUP($C92,Seting!$N$2:$O$43,2,FALSE),"")</f>
        <v/>
      </c>
      <c r="F92" s="112" t="str">
        <f t="shared" si="6"/>
        <v/>
      </c>
      <c r="G92" s="81" t="str">
        <f t="shared" si="7"/>
        <v/>
      </c>
      <c r="H92" s="111"/>
      <c r="I92" s="110"/>
      <c r="J92" s="112" t="str">
        <f t="shared" si="8"/>
        <v/>
      </c>
      <c r="K92" s="149" t="str">
        <f t="shared" si="9"/>
        <v/>
      </c>
      <c r="L92" s="81"/>
      <c r="M92" s="81"/>
      <c r="N92" s="112" t="str">
        <f t="shared" si="10"/>
        <v/>
      </c>
    </row>
    <row r="93" spans="1:14" x14ac:dyDescent="0.95">
      <c r="A93" s="107"/>
      <c r="B93" s="108"/>
      <c r="C93" s="109"/>
      <c r="D93" s="109"/>
      <c r="E93" s="131" t="str">
        <f>IFERROR(VLOOKUP($C93,Seting!$N$2:$O$43,2,FALSE),"")</f>
        <v/>
      </c>
      <c r="F93" s="112" t="str">
        <f t="shared" si="6"/>
        <v/>
      </c>
      <c r="G93" s="81" t="str">
        <f t="shared" si="7"/>
        <v/>
      </c>
      <c r="H93" s="111"/>
      <c r="I93" s="110"/>
      <c r="J93" s="112" t="str">
        <f t="shared" si="8"/>
        <v/>
      </c>
      <c r="K93" s="149" t="str">
        <f t="shared" si="9"/>
        <v/>
      </c>
      <c r="L93" s="81"/>
      <c r="M93" s="81"/>
      <c r="N93" s="112" t="str">
        <f t="shared" si="10"/>
        <v/>
      </c>
    </row>
    <row r="94" spans="1:14" x14ac:dyDescent="0.95">
      <c r="A94" s="107"/>
      <c r="B94" s="108"/>
      <c r="C94" s="109"/>
      <c r="D94" s="109"/>
      <c r="E94" s="131" t="str">
        <f>IFERROR(VLOOKUP($C94,Seting!$N$2:$O$43,2,FALSE),"")</f>
        <v/>
      </c>
      <c r="F94" s="112" t="str">
        <f t="shared" si="6"/>
        <v/>
      </c>
      <c r="G94" s="81" t="str">
        <f t="shared" si="7"/>
        <v/>
      </c>
      <c r="H94" s="111"/>
      <c r="I94" s="110"/>
      <c r="J94" s="112" t="str">
        <f t="shared" si="8"/>
        <v/>
      </c>
      <c r="K94" s="149" t="str">
        <f t="shared" si="9"/>
        <v/>
      </c>
      <c r="L94" s="81"/>
      <c r="M94" s="81"/>
      <c r="N94" s="112" t="str">
        <f t="shared" si="10"/>
        <v/>
      </c>
    </row>
    <row r="95" spans="1:14" x14ac:dyDescent="0.95">
      <c r="A95" s="107"/>
      <c r="B95" s="108"/>
      <c r="C95" s="109"/>
      <c r="D95" s="109"/>
      <c r="E95" s="131" t="str">
        <f>IFERROR(VLOOKUP($C95,Seting!$N$2:$O$43,2,FALSE),"")</f>
        <v/>
      </c>
      <c r="F95" s="112" t="str">
        <f t="shared" si="6"/>
        <v/>
      </c>
      <c r="G95" s="81" t="str">
        <f t="shared" si="7"/>
        <v/>
      </c>
      <c r="H95" s="111"/>
      <c r="I95" s="110"/>
      <c r="J95" s="112" t="str">
        <f t="shared" si="8"/>
        <v/>
      </c>
      <c r="K95" s="149" t="str">
        <f t="shared" si="9"/>
        <v/>
      </c>
      <c r="L95" s="81"/>
      <c r="M95" s="81"/>
      <c r="N95" s="112" t="str">
        <f t="shared" si="10"/>
        <v/>
      </c>
    </row>
    <row r="96" spans="1:14" x14ac:dyDescent="0.95">
      <c r="A96" s="107"/>
      <c r="B96" s="108"/>
      <c r="C96" s="109"/>
      <c r="D96" s="109"/>
      <c r="E96" s="131" t="str">
        <f>IFERROR(VLOOKUP($C96,Seting!$N$2:$O$43,2,FALSE),"")</f>
        <v/>
      </c>
      <c r="F96" s="112" t="str">
        <f t="shared" si="6"/>
        <v/>
      </c>
      <c r="G96" s="81" t="str">
        <f t="shared" si="7"/>
        <v/>
      </c>
      <c r="H96" s="111"/>
      <c r="I96" s="110"/>
      <c r="J96" s="112" t="str">
        <f t="shared" si="8"/>
        <v/>
      </c>
      <c r="K96" s="149" t="str">
        <f t="shared" si="9"/>
        <v/>
      </c>
      <c r="L96" s="81"/>
      <c r="M96" s="81"/>
      <c r="N96" s="112" t="str">
        <f t="shared" si="10"/>
        <v/>
      </c>
    </row>
    <row r="97" spans="1:14" x14ac:dyDescent="0.95">
      <c r="A97" s="107"/>
      <c r="B97" s="108"/>
      <c r="C97" s="109"/>
      <c r="D97" s="109"/>
      <c r="E97" s="131" t="str">
        <f>IFERROR(VLOOKUP($C97,Seting!$N$2:$O$43,2,FALSE),"")</f>
        <v/>
      </c>
      <c r="F97" s="112" t="str">
        <f t="shared" si="6"/>
        <v/>
      </c>
      <c r="G97" s="81" t="str">
        <f t="shared" si="7"/>
        <v/>
      </c>
      <c r="H97" s="111"/>
      <c r="I97" s="110"/>
      <c r="J97" s="112" t="str">
        <f t="shared" si="8"/>
        <v/>
      </c>
      <c r="K97" s="149" t="str">
        <f t="shared" si="9"/>
        <v/>
      </c>
      <c r="L97" s="81"/>
      <c r="M97" s="81"/>
      <c r="N97" s="112" t="str">
        <f t="shared" si="10"/>
        <v/>
      </c>
    </row>
    <row r="98" spans="1:14" x14ac:dyDescent="0.95">
      <c r="A98" s="107"/>
      <c r="B98" s="108"/>
      <c r="C98" s="109"/>
      <c r="D98" s="109"/>
      <c r="E98" s="131" t="str">
        <f>IFERROR(VLOOKUP($C98,Seting!$N$2:$O$43,2,FALSE),"")</f>
        <v/>
      </c>
      <c r="F98" s="112" t="str">
        <f t="shared" si="6"/>
        <v/>
      </c>
      <c r="G98" s="81" t="str">
        <f t="shared" si="7"/>
        <v/>
      </c>
      <c r="H98" s="111"/>
      <c r="I98" s="110"/>
      <c r="J98" s="112" t="str">
        <f t="shared" si="8"/>
        <v/>
      </c>
      <c r="K98" s="149" t="str">
        <f t="shared" si="9"/>
        <v/>
      </c>
      <c r="L98" s="81"/>
      <c r="M98" s="81"/>
      <c r="N98" s="112" t="str">
        <f t="shared" si="10"/>
        <v/>
      </c>
    </row>
    <row r="99" spans="1:14" x14ac:dyDescent="0.95">
      <c r="A99" s="107"/>
      <c r="B99" s="108"/>
      <c r="C99" s="109"/>
      <c r="D99" s="109"/>
      <c r="E99" s="131" t="str">
        <f>IFERROR(VLOOKUP($C99,Seting!$N$2:$O$43,2,FALSE),"")</f>
        <v/>
      </c>
      <c r="F99" s="112" t="str">
        <f t="shared" si="6"/>
        <v/>
      </c>
      <c r="G99" s="81" t="str">
        <f t="shared" si="7"/>
        <v/>
      </c>
      <c r="H99" s="111"/>
      <c r="I99" s="110"/>
      <c r="J99" s="112" t="str">
        <f t="shared" si="8"/>
        <v/>
      </c>
      <c r="K99" s="149" t="str">
        <f t="shared" si="9"/>
        <v/>
      </c>
      <c r="L99" s="81"/>
      <c r="M99" s="81"/>
      <c r="N99" s="112" t="str">
        <f t="shared" si="10"/>
        <v/>
      </c>
    </row>
    <row r="100" spans="1:14" x14ac:dyDescent="0.95">
      <c r="A100" s="107"/>
      <c r="B100" s="108"/>
      <c r="C100" s="109"/>
      <c r="D100" s="109"/>
      <c r="E100" s="131" t="str">
        <f>IFERROR(VLOOKUP($C100,Seting!$N$2:$O$43,2,FALSE),"")</f>
        <v/>
      </c>
      <c r="F100" s="112" t="str">
        <f t="shared" si="6"/>
        <v/>
      </c>
      <c r="G100" s="81" t="str">
        <f t="shared" si="7"/>
        <v/>
      </c>
      <c r="H100" s="111"/>
      <c r="I100" s="110"/>
      <c r="J100" s="112" t="str">
        <f t="shared" si="8"/>
        <v/>
      </c>
      <c r="K100" s="149" t="str">
        <f t="shared" si="9"/>
        <v/>
      </c>
      <c r="L100" s="81"/>
      <c r="M100" s="81"/>
      <c r="N100" s="112" t="str">
        <f t="shared" si="10"/>
        <v/>
      </c>
    </row>
    <row r="101" spans="1:14" x14ac:dyDescent="0.95">
      <c r="A101" s="107"/>
      <c r="B101" s="108"/>
      <c r="C101" s="109"/>
      <c r="D101" s="109"/>
      <c r="E101" s="131" t="str">
        <f>IFERROR(VLOOKUP($C101,Seting!$N$2:$O$43,2,FALSE),"")</f>
        <v/>
      </c>
      <c r="F101" s="112" t="str">
        <f t="shared" si="6"/>
        <v/>
      </c>
      <c r="G101" s="81" t="str">
        <f t="shared" si="7"/>
        <v/>
      </c>
      <c r="H101" s="111"/>
      <c r="I101" s="110"/>
      <c r="J101" s="112" t="str">
        <f t="shared" si="8"/>
        <v/>
      </c>
      <c r="K101" s="149" t="str">
        <f t="shared" si="9"/>
        <v/>
      </c>
      <c r="L101" s="81"/>
      <c r="M101" s="81"/>
      <c r="N101" s="112" t="str">
        <f t="shared" si="10"/>
        <v/>
      </c>
    </row>
    <row r="102" spans="1:14" x14ac:dyDescent="0.95">
      <c r="A102" s="107"/>
      <c r="B102" s="108"/>
      <c r="C102" s="109"/>
      <c r="D102" s="109"/>
      <c r="E102" s="131" t="str">
        <f>IFERROR(VLOOKUP($C102,Seting!$N$2:$O$43,2,FALSE),"")</f>
        <v/>
      </c>
      <c r="F102" s="112" t="str">
        <f t="shared" si="6"/>
        <v/>
      </c>
      <c r="G102" s="81" t="str">
        <f t="shared" si="7"/>
        <v/>
      </c>
      <c r="H102" s="111"/>
      <c r="I102" s="110"/>
      <c r="J102" s="112" t="str">
        <f t="shared" si="8"/>
        <v/>
      </c>
      <c r="K102" s="149" t="str">
        <f t="shared" si="9"/>
        <v/>
      </c>
      <c r="L102" s="81"/>
      <c r="M102" s="81"/>
      <c r="N102" s="112" t="str">
        <f t="shared" si="10"/>
        <v/>
      </c>
    </row>
    <row r="103" spans="1:14" x14ac:dyDescent="0.95">
      <c r="A103" s="107"/>
      <c r="B103" s="108"/>
      <c r="C103" s="109"/>
      <c r="D103" s="109"/>
      <c r="E103" s="131" t="str">
        <f>IFERROR(VLOOKUP($C103,Seting!$N$2:$O$43,2,FALSE),"")</f>
        <v/>
      </c>
      <c r="F103" s="112" t="str">
        <f t="shared" si="6"/>
        <v/>
      </c>
      <c r="G103" s="81" t="str">
        <f t="shared" si="7"/>
        <v/>
      </c>
      <c r="H103" s="111"/>
      <c r="I103" s="110"/>
      <c r="J103" s="112" t="str">
        <f t="shared" si="8"/>
        <v/>
      </c>
      <c r="K103" s="149" t="str">
        <f t="shared" si="9"/>
        <v/>
      </c>
      <c r="L103" s="81"/>
      <c r="M103" s="81"/>
      <c r="N103" s="112" t="str">
        <f t="shared" si="10"/>
        <v/>
      </c>
    </row>
    <row r="104" spans="1:14" x14ac:dyDescent="0.95">
      <c r="A104" s="107"/>
      <c r="B104" s="108"/>
      <c r="C104" s="109"/>
      <c r="D104" s="109"/>
      <c r="E104" s="131" t="str">
        <f>IFERROR(VLOOKUP($C104,Seting!$N$2:$O$43,2,FALSE),"")</f>
        <v/>
      </c>
      <c r="F104" s="112" t="str">
        <f t="shared" si="6"/>
        <v/>
      </c>
      <c r="G104" s="81" t="str">
        <f t="shared" si="7"/>
        <v/>
      </c>
      <c r="H104" s="111"/>
      <c r="I104" s="110"/>
      <c r="J104" s="112" t="str">
        <f t="shared" si="8"/>
        <v/>
      </c>
      <c r="K104" s="149" t="str">
        <f t="shared" si="9"/>
        <v/>
      </c>
      <c r="L104" s="81"/>
      <c r="M104" s="81"/>
      <c r="N104" s="112" t="str">
        <f t="shared" si="10"/>
        <v/>
      </c>
    </row>
    <row r="105" spans="1:14" x14ac:dyDescent="0.95">
      <c r="A105" s="107"/>
      <c r="B105" s="108"/>
      <c r="C105" s="109"/>
      <c r="D105" s="109"/>
      <c r="E105" s="131" t="str">
        <f>IFERROR(VLOOKUP($C105,Seting!$N$2:$O$43,2,FALSE),"")</f>
        <v/>
      </c>
      <c r="F105" s="112" t="str">
        <f t="shared" si="6"/>
        <v/>
      </c>
      <c r="G105" s="81" t="str">
        <f t="shared" si="7"/>
        <v/>
      </c>
      <c r="H105" s="111"/>
      <c r="I105" s="110"/>
      <c r="J105" s="112" t="str">
        <f t="shared" si="8"/>
        <v/>
      </c>
      <c r="K105" s="149" t="str">
        <f t="shared" si="9"/>
        <v/>
      </c>
      <c r="L105" s="81"/>
      <c r="M105" s="81"/>
      <c r="N105" s="112" t="str">
        <f t="shared" si="10"/>
        <v/>
      </c>
    </row>
    <row r="106" spans="1:14" x14ac:dyDescent="0.95">
      <c r="A106" s="107"/>
      <c r="B106" s="108"/>
      <c r="C106" s="109"/>
      <c r="D106" s="109"/>
      <c r="E106" s="131" t="str">
        <f>IFERROR(VLOOKUP($C106,Seting!$N$2:$O$43,2,FALSE),"")</f>
        <v/>
      </c>
      <c r="F106" s="112" t="str">
        <f t="shared" si="6"/>
        <v/>
      </c>
      <c r="G106" s="81" t="str">
        <f t="shared" si="7"/>
        <v/>
      </c>
      <c r="H106" s="111"/>
      <c r="I106" s="110"/>
      <c r="J106" s="112" t="str">
        <f t="shared" si="8"/>
        <v/>
      </c>
      <c r="K106" s="149" t="str">
        <f t="shared" si="9"/>
        <v/>
      </c>
      <c r="L106" s="81"/>
      <c r="M106" s="81"/>
      <c r="N106" s="112" t="str">
        <f t="shared" si="10"/>
        <v/>
      </c>
    </row>
    <row r="107" spans="1:14" x14ac:dyDescent="0.95">
      <c r="A107" s="107"/>
      <c r="B107" s="108"/>
      <c r="C107" s="109"/>
      <c r="D107" s="109"/>
      <c r="E107" s="131" t="str">
        <f>IFERROR(VLOOKUP($C107,Seting!$N$2:$O$43,2,FALSE),"")</f>
        <v/>
      </c>
      <c r="F107" s="112" t="str">
        <f t="shared" si="6"/>
        <v/>
      </c>
      <c r="G107" s="81" t="str">
        <f t="shared" si="7"/>
        <v/>
      </c>
      <c r="H107" s="111"/>
      <c r="I107" s="110"/>
      <c r="J107" s="112" t="str">
        <f t="shared" si="8"/>
        <v/>
      </c>
      <c r="K107" s="149" t="str">
        <f t="shared" si="9"/>
        <v/>
      </c>
      <c r="L107" s="81"/>
      <c r="M107" s="81"/>
      <c r="N107" s="112" t="str">
        <f t="shared" si="10"/>
        <v/>
      </c>
    </row>
    <row r="108" spans="1:14" x14ac:dyDescent="0.95">
      <c r="A108" s="107"/>
      <c r="B108" s="108"/>
      <c r="C108" s="109"/>
      <c r="D108" s="109"/>
      <c r="E108" s="131" t="str">
        <f>IFERROR(VLOOKUP($C108,Seting!$N$2:$O$43,2,FALSE),"")</f>
        <v/>
      </c>
      <c r="F108" s="112" t="str">
        <f t="shared" si="6"/>
        <v/>
      </c>
      <c r="G108" s="81" t="str">
        <f t="shared" si="7"/>
        <v/>
      </c>
      <c r="H108" s="111"/>
      <c r="I108" s="110"/>
      <c r="J108" s="112" t="str">
        <f t="shared" si="8"/>
        <v/>
      </c>
      <c r="K108" s="149" t="str">
        <f t="shared" si="9"/>
        <v/>
      </c>
      <c r="L108" s="81"/>
      <c r="M108" s="81"/>
      <c r="N108" s="112" t="str">
        <f t="shared" si="10"/>
        <v/>
      </c>
    </row>
    <row r="109" spans="1:14" x14ac:dyDescent="0.95">
      <c r="A109" s="107"/>
      <c r="B109" s="108"/>
      <c r="C109" s="109"/>
      <c r="D109" s="109"/>
      <c r="E109" s="131" t="str">
        <f>IFERROR(VLOOKUP($C109,Seting!$N$2:$O$43,2,FALSE),"")</f>
        <v/>
      </c>
      <c r="F109" s="112" t="str">
        <f t="shared" si="6"/>
        <v/>
      </c>
      <c r="G109" s="81" t="str">
        <f t="shared" si="7"/>
        <v/>
      </c>
      <c r="H109" s="111"/>
      <c r="I109" s="110"/>
      <c r="J109" s="112" t="str">
        <f t="shared" si="8"/>
        <v/>
      </c>
      <c r="K109" s="149" t="str">
        <f t="shared" si="9"/>
        <v/>
      </c>
      <c r="L109" s="81"/>
      <c r="M109" s="81"/>
      <c r="N109" s="112" t="str">
        <f t="shared" si="10"/>
        <v/>
      </c>
    </row>
    <row r="110" spans="1:14" x14ac:dyDescent="0.95">
      <c r="A110" s="153"/>
      <c r="B110" s="154"/>
      <c r="C110" s="155"/>
      <c r="D110" s="155"/>
      <c r="E110" s="131" t="str">
        <f>IFERROR(VLOOKUP($C110,Seting!$N$2:$O$43,2,FALSE),"")</f>
        <v/>
      </c>
      <c r="F110" s="156" t="str">
        <f t="shared" si="6"/>
        <v/>
      </c>
      <c r="G110" s="157" t="str">
        <f t="shared" si="7"/>
        <v/>
      </c>
      <c r="H110" s="158"/>
      <c r="I110" s="159"/>
      <c r="J110" s="156" t="str">
        <f t="shared" si="8"/>
        <v/>
      </c>
      <c r="K110" s="160" t="str">
        <f t="shared" si="9"/>
        <v/>
      </c>
      <c r="L110" s="157" t="s">
        <v>179</v>
      </c>
      <c r="M110" s="157"/>
      <c r="N110" s="156">
        <f t="shared" si="10"/>
        <v>0</v>
      </c>
    </row>
    <row r="111" spans="1:14" x14ac:dyDescent="0.95">
      <c r="A111" s="107"/>
      <c r="B111" s="108"/>
      <c r="C111" s="109"/>
      <c r="D111" s="109"/>
      <c r="E111" s="131" t="str">
        <f>IFERROR(VLOOKUP($C111,Seting!$N$2:$O$43,2,FALSE),"")</f>
        <v/>
      </c>
      <c r="F111" s="112" t="str">
        <f t="shared" si="6"/>
        <v/>
      </c>
      <c r="G111" s="81" t="str">
        <f t="shared" si="7"/>
        <v/>
      </c>
      <c r="H111" s="111"/>
      <c r="I111" s="110"/>
      <c r="J111" s="112" t="str">
        <f t="shared" si="8"/>
        <v/>
      </c>
      <c r="K111" s="149" t="str">
        <f t="shared" si="9"/>
        <v/>
      </c>
      <c r="L111" s="81" t="s">
        <v>180</v>
      </c>
      <c r="M111" s="81"/>
      <c r="N111" s="112">
        <f t="shared" si="10"/>
        <v>0</v>
      </c>
    </row>
    <row r="112" spans="1:14" x14ac:dyDescent="0.95">
      <c r="A112" s="107"/>
      <c r="B112" s="108"/>
      <c r="C112" s="109"/>
      <c r="D112" s="109"/>
      <c r="E112" s="131" t="str">
        <f>IFERROR(VLOOKUP($C112,Seting!$N$2:$O$43,2,FALSE),"")</f>
        <v/>
      </c>
      <c r="F112" s="112" t="str">
        <f t="shared" si="6"/>
        <v/>
      </c>
      <c r="G112" s="81" t="str">
        <f t="shared" si="7"/>
        <v/>
      </c>
      <c r="H112" s="111"/>
      <c r="I112" s="110"/>
      <c r="J112" s="112" t="str">
        <f t="shared" si="8"/>
        <v/>
      </c>
      <c r="K112" s="149" t="str">
        <f t="shared" si="9"/>
        <v/>
      </c>
      <c r="L112" s="81"/>
      <c r="M112" s="81"/>
      <c r="N112" s="112" t="str">
        <f t="shared" si="10"/>
        <v/>
      </c>
    </row>
    <row r="113" spans="1:14" x14ac:dyDescent="0.95">
      <c r="A113" s="107"/>
      <c r="B113" s="108"/>
      <c r="C113" s="109"/>
      <c r="D113" s="109"/>
      <c r="E113" s="131" t="str">
        <f>IFERROR(VLOOKUP($C113,Seting!$N$2:$O$43,2,FALSE),"")</f>
        <v/>
      </c>
      <c r="F113" s="112" t="str">
        <f t="shared" si="6"/>
        <v/>
      </c>
      <c r="G113" s="81" t="str">
        <f t="shared" si="7"/>
        <v/>
      </c>
      <c r="H113" s="111"/>
      <c r="I113" s="110"/>
      <c r="J113" s="112" t="str">
        <f t="shared" si="8"/>
        <v/>
      </c>
      <c r="K113" s="149" t="str">
        <f t="shared" si="9"/>
        <v/>
      </c>
      <c r="L113" s="81"/>
      <c r="M113" s="81"/>
      <c r="N113" s="112" t="str">
        <f t="shared" si="10"/>
        <v/>
      </c>
    </row>
    <row r="114" spans="1:14" x14ac:dyDescent="0.95">
      <c r="A114" s="107"/>
      <c r="B114" s="108"/>
      <c r="C114" s="109"/>
      <c r="D114" s="109"/>
      <c r="E114" s="131" t="str">
        <f>IFERROR(VLOOKUP($C114,Seting!$N$2:$O$43,2,FALSE),"")</f>
        <v/>
      </c>
      <c r="F114" s="112" t="str">
        <f t="shared" si="6"/>
        <v/>
      </c>
      <c r="G114" s="81" t="str">
        <f t="shared" si="7"/>
        <v/>
      </c>
      <c r="H114" s="111"/>
      <c r="I114" s="110"/>
      <c r="J114" s="112" t="str">
        <f t="shared" si="8"/>
        <v/>
      </c>
      <c r="K114" s="149" t="str">
        <f t="shared" si="9"/>
        <v/>
      </c>
      <c r="L114" s="81"/>
      <c r="M114" s="81"/>
      <c r="N114" s="112" t="str">
        <f t="shared" si="10"/>
        <v/>
      </c>
    </row>
    <row r="115" spans="1:14" x14ac:dyDescent="0.95">
      <c r="A115" s="107"/>
      <c r="B115" s="108"/>
      <c r="C115" s="109"/>
      <c r="D115" s="109"/>
      <c r="E115" s="131" t="str">
        <f>IFERROR(VLOOKUP($C115,Seting!$N$2:$O$43,2,FALSE),"")</f>
        <v/>
      </c>
      <c r="F115" s="112" t="str">
        <f t="shared" si="6"/>
        <v/>
      </c>
      <c r="G115" s="81" t="str">
        <f t="shared" si="7"/>
        <v/>
      </c>
      <c r="H115" s="111"/>
      <c r="I115" s="110"/>
      <c r="J115" s="112" t="str">
        <f t="shared" si="8"/>
        <v/>
      </c>
      <c r="K115" s="149" t="str">
        <f t="shared" si="9"/>
        <v/>
      </c>
      <c r="L115" s="81"/>
      <c r="M115" s="81"/>
      <c r="N115" s="112" t="str">
        <f t="shared" si="10"/>
        <v/>
      </c>
    </row>
    <row r="116" spans="1:14" x14ac:dyDescent="0.95">
      <c r="A116" s="107"/>
      <c r="B116" s="108"/>
      <c r="C116" s="109"/>
      <c r="D116" s="109"/>
      <c r="E116" s="131" t="str">
        <f>IFERROR(VLOOKUP($C116,Seting!$N$2:$O$43,2,FALSE),"")</f>
        <v/>
      </c>
      <c r="F116" s="112" t="str">
        <f t="shared" si="6"/>
        <v/>
      </c>
      <c r="G116" s="81" t="str">
        <f t="shared" si="7"/>
        <v/>
      </c>
      <c r="H116" s="111"/>
      <c r="I116" s="110"/>
      <c r="J116" s="112" t="str">
        <f t="shared" si="8"/>
        <v/>
      </c>
      <c r="K116" s="149" t="str">
        <f t="shared" si="9"/>
        <v/>
      </c>
      <c r="L116" s="81"/>
      <c r="M116" s="81"/>
      <c r="N116" s="112" t="str">
        <f t="shared" si="10"/>
        <v/>
      </c>
    </row>
    <row r="117" spans="1:14" x14ac:dyDescent="0.95">
      <c r="A117" s="107"/>
      <c r="B117" s="108"/>
      <c r="C117" s="109"/>
      <c r="D117" s="109"/>
      <c r="E117" s="131" t="str">
        <f>IFERROR(VLOOKUP($C117,Seting!$N$2:$O$43,2,FALSE),"")</f>
        <v/>
      </c>
      <c r="F117" s="112" t="str">
        <f t="shared" si="6"/>
        <v/>
      </c>
      <c r="G117" s="81" t="str">
        <f t="shared" si="7"/>
        <v/>
      </c>
      <c r="H117" s="111"/>
      <c r="I117" s="110"/>
      <c r="J117" s="112" t="str">
        <f t="shared" si="8"/>
        <v/>
      </c>
      <c r="K117" s="149" t="str">
        <f t="shared" si="9"/>
        <v/>
      </c>
      <c r="L117" s="81"/>
      <c r="M117" s="81"/>
      <c r="N117" s="112" t="str">
        <f t="shared" si="10"/>
        <v/>
      </c>
    </row>
    <row r="118" spans="1:14" x14ac:dyDescent="0.95">
      <c r="A118" s="107"/>
      <c r="B118" s="108"/>
      <c r="C118" s="109"/>
      <c r="D118" s="109"/>
      <c r="E118" s="131" t="str">
        <f>IFERROR(VLOOKUP($C118,Seting!$N$2:$O$43,2,FALSE),"")</f>
        <v/>
      </c>
      <c r="F118" s="112" t="str">
        <f t="shared" si="6"/>
        <v/>
      </c>
      <c r="G118" s="81" t="str">
        <f t="shared" si="7"/>
        <v/>
      </c>
      <c r="H118" s="111"/>
      <c r="I118" s="110"/>
      <c r="J118" s="112" t="str">
        <f t="shared" si="8"/>
        <v/>
      </c>
      <c r="K118" s="149" t="str">
        <f t="shared" si="9"/>
        <v/>
      </c>
      <c r="L118" s="81"/>
      <c r="M118" s="81"/>
      <c r="N118" s="112" t="str">
        <f t="shared" si="10"/>
        <v/>
      </c>
    </row>
    <row r="119" spans="1:14" x14ac:dyDescent="0.95">
      <c r="A119" s="107"/>
      <c r="B119" s="108"/>
      <c r="C119" s="109"/>
      <c r="D119" s="109"/>
      <c r="E119" s="131" t="str">
        <f>IFERROR(VLOOKUP($C119,Seting!$N$2:$O$43,2,FALSE),"")</f>
        <v/>
      </c>
      <c r="F119" s="112" t="str">
        <f t="shared" si="6"/>
        <v/>
      </c>
      <c r="G119" s="81" t="str">
        <f t="shared" si="7"/>
        <v/>
      </c>
      <c r="H119" s="111"/>
      <c r="I119" s="110"/>
      <c r="J119" s="112" t="str">
        <f t="shared" si="8"/>
        <v/>
      </c>
      <c r="K119" s="149" t="str">
        <f t="shared" si="9"/>
        <v/>
      </c>
      <c r="L119" s="81"/>
      <c r="M119" s="81"/>
      <c r="N119" s="112" t="str">
        <f t="shared" si="10"/>
        <v/>
      </c>
    </row>
    <row r="120" spans="1:14" x14ac:dyDescent="0.95">
      <c r="A120" s="107"/>
      <c r="B120" s="108"/>
      <c r="C120" s="109"/>
      <c r="D120" s="109"/>
      <c r="E120" s="131" t="str">
        <f>IFERROR(VLOOKUP($C120,Seting!$N$2:$O$43,2,FALSE),"")</f>
        <v/>
      </c>
      <c r="F120" s="112" t="str">
        <f t="shared" si="6"/>
        <v/>
      </c>
      <c r="G120" s="81" t="str">
        <f t="shared" si="7"/>
        <v/>
      </c>
      <c r="H120" s="111"/>
      <c r="I120" s="110"/>
      <c r="J120" s="112" t="str">
        <f t="shared" si="8"/>
        <v/>
      </c>
      <c r="K120" s="149" t="str">
        <f t="shared" si="9"/>
        <v/>
      </c>
      <c r="L120" s="81"/>
      <c r="M120" s="81"/>
      <c r="N120" s="112" t="str">
        <f t="shared" si="10"/>
        <v/>
      </c>
    </row>
    <row r="121" spans="1:14" x14ac:dyDescent="0.95">
      <c r="A121" s="107"/>
      <c r="B121" s="108"/>
      <c r="C121" s="109"/>
      <c r="D121" s="109"/>
      <c r="E121" s="131" t="str">
        <f>IFERROR(VLOOKUP($C121,Seting!$N$2:$O$43,2,FALSE),"")</f>
        <v/>
      </c>
      <c r="F121" s="112" t="str">
        <f t="shared" si="6"/>
        <v/>
      </c>
      <c r="G121" s="81" t="str">
        <f t="shared" si="7"/>
        <v/>
      </c>
      <c r="H121" s="111"/>
      <c r="I121" s="110"/>
      <c r="J121" s="112" t="str">
        <f t="shared" si="8"/>
        <v/>
      </c>
      <c r="K121" s="149" t="str">
        <f t="shared" si="9"/>
        <v/>
      </c>
      <c r="L121" s="81"/>
      <c r="M121" s="81"/>
      <c r="N121" s="112" t="str">
        <f t="shared" si="10"/>
        <v/>
      </c>
    </row>
    <row r="122" spans="1:14" x14ac:dyDescent="0.95">
      <c r="A122" s="107"/>
      <c r="B122" s="108"/>
      <c r="C122" s="109"/>
      <c r="D122" s="109"/>
      <c r="E122" s="131" t="str">
        <f>IFERROR(VLOOKUP($C122,Seting!$N$2:$O$43,2,FALSE),"")</f>
        <v/>
      </c>
      <c r="F122" s="112" t="str">
        <f t="shared" si="6"/>
        <v/>
      </c>
      <c r="G122" s="81" t="str">
        <f t="shared" si="7"/>
        <v/>
      </c>
      <c r="H122" s="111"/>
      <c r="I122" s="110"/>
      <c r="J122" s="112" t="str">
        <f t="shared" si="8"/>
        <v/>
      </c>
      <c r="K122" s="149" t="str">
        <f t="shared" si="9"/>
        <v/>
      </c>
      <c r="L122" s="81"/>
      <c r="M122" s="81"/>
      <c r="N122" s="112" t="str">
        <f t="shared" si="10"/>
        <v/>
      </c>
    </row>
    <row r="123" spans="1:14" x14ac:dyDescent="0.95">
      <c r="A123" s="107"/>
      <c r="B123" s="108"/>
      <c r="C123" s="109"/>
      <c r="D123" s="109"/>
      <c r="E123" s="131" t="str">
        <f>IFERROR(VLOOKUP($C123,Seting!$N$2:$O$43,2,FALSE),"")</f>
        <v/>
      </c>
      <c r="F123" s="112" t="str">
        <f t="shared" si="6"/>
        <v/>
      </c>
      <c r="G123" s="81" t="str">
        <f t="shared" si="7"/>
        <v/>
      </c>
      <c r="H123" s="111"/>
      <c r="I123" s="110"/>
      <c r="J123" s="112" t="str">
        <f t="shared" si="8"/>
        <v/>
      </c>
      <c r="K123" s="149" t="str">
        <f t="shared" si="9"/>
        <v/>
      </c>
      <c r="L123" s="81"/>
      <c r="M123" s="81"/>
      <c r="N123" s="112" t="str">
        <f t="shared" si="10"/>
        <v/>
      </c>
    </row>
    <row r="124" spans="1:14" x14ac:dyDescent="0.95">
      <c r="A124" s="107"/>
      <c r="B124" s="108"/>
      <c r="C124" s="109"/>
      <c r="D124" s="109"/>
      <c r="E124" s="131" t="str">
        <f>IFERROR(VLOOKUP($C124,Seting!$N$2:$O$43,2,FALSE),"")</f>
        <v/>
      </c>
      <c r="F124" s="112" t="str">
        <f t="shared" si="6"/>
        <v/>
      </c>
      <c r="G124" s="81" t="str">
        <f t="shared" si="7"/>
        <v/>
      </c>
      <c r="H124" s="111"/>
      <c r="I124" s="110"/>
      <c r="J124" s="112" t="str">
        <f t="shared" si="8"/>
        <v/>
      </c>
      <c r="K124" s="149" t="str">
        <f t="shared" si="9"/>
        <v/>
      </c>
      <c r="L124" s="81"/>
      <c r="M124" s="81"/>
      <c r="N124" s="112" t="str">
        <f t="shared" si="10"/>
        <v/>
      </c>
    </row>
    <row r="125" spans="1:14" x14ac:dyDescent="0.95">
      <c r="A125" s="107"/>
      <c r="B125" s="108"/>
      <c r="C125" s="109"/>
      <c r="D125" s="109"/>
      <c r="E125" s="131" t="str">
        <f>IFERROR(VLOOKUP($C125,Seting!$N$2:$O$43,2,FALSE),"")</f>
        <v/>
      </c>
      <c r="F125" s="112" t="str">
        <f t="shared" si="6"/>
        <v/>
      </c>
      <c r="G125" s="81" t="str">
        <f t="shared" si="7"/>
        <v/>
      </c>
      <c r="H125" s="111"/>
      <c r="I125" s="110"/>
      <c r="J125" s="112" t="str">
        <f t="shared" si="8"/>
        <v/>
      </c>
      <c r="K125" s="149" t="str">
        <f t="shared" si="9"/>
        <v/>
      </c>
      <c r="L125" s="81"/>
      <c r="M125" s="81"/>
      <c r="N125" s="112" t="str">
        <f t="shared" si="10"/>
        <v/>
      </c>
    </row>
    <row r="126" spans="1:14" x14ac:dyDescent="0.95">
      <c r="A126" s="107"/>
      <c r="B126" s="108"/>
      <c r="C126" s="109"/>
      <c r="D126" s="109"/>
      <c r="E126" s="131" t="str">
        <f>IFERROR(VLOOKUP($C126,Seting!$N$2:$O$43,2,FALSE),"")</f>
        <v/>
      </c>
      <c r="F126" s="112" t="str">
        <f t="shared" si="6"/>
        <v/>
      </c>
      <c r="G126" s="81" t="str">
        <f t="shared" si="7"/>
        <v/>
      </c>
      <c r="H126" s="111"/>
      <c r="I126" s="110"/>
      <c r="J126" s="112" t="str">
        <f t="shared" si="8"/>
        <v/>
      </c>
      <c r="K126" s="149" t="str">
        <f t="shared" si="9"/>
        <v/>
      </c>
      <c r="L126" s="81"/>
      <c r="M126" s="81"/>
      <c r="N126" s="112" t="str">
        <f t="shared" si="10"/>
        <v/>
      </c>
    </row>
    <row r="127" spans="1:14" x14ac:dyDescent="0.95">
      <c r="A127" s="107"/>
      <c r="B127" s="108"/>
      <c r="C127" s="109"/>
      <c r="D127" s="109"/>
      <c r="E127" s="131" t="str">
        <f>IFERROR(VLOOKUP($C127,Seting!$N$2:$O$43,2,FALSE),"")</f>
        <v/>
      </c>
      <c r="F127" s="112" t="str">
        <f t="shared" si="6"/>
        <v/>
      </c>
      <c r="G127" s="81" t="str">
        <f t="shared" si="7"/>
        <v/>
      </c>
      <c r="H127" s="111"/>
      <c r="I127" s="110"/>
      <c r="J127" s="112" t="str">
        <f t="shared" si="8"/>
        <v/>
      </c>
      <c r="K127" s="149" t="str">
        <f t="shared" si="9"/>
        <v/>
      </c>
      <c r="L127" s="81"/>
      <c r="M127" s="81"/>
      <c r="N127" s="112" t="str">
        <f t="shared" si="10"/>
        <v/>
      </c>
    </row>
    <row r="128" spans="1:14" x14ac:dyDescent="0.95">
      <c r="A128" s="107"/>
      <c r="B128" s="108"/>
      <c r="C128" s="109"/>
      <c r="D128" s="109"/>
      <c r="E128" s="131" t="str">
        <f>IFERROR(VLOOKUP($C128,Seting!$N$2:$O$43,2,FALSE),"")</f>
        <v/>
      </c>
      <c r="F128" s="112" t="str">
        <f t="shared" si="6"/>
        <v/>
      </c>
      <c r="G128" s="81" t="str">
        <f t="shared" si="7"/>
        <v/>
      </c>
      <c r="H128" s="111"/>
      <c r="I128" s="110"/>
      <c r="J128" s="112" t="str">
        <f t="shared" si="8"/>
        <v/>
      </c>
      <c r="K128" s="149" t="str">
        <f t="shared" si="9"/>
        <v/>
      </c>
      <c r="L128" s="81"/>
      <c r="M128" s="81"/>
      <c r="N128" s="112" t="str">
        <f t="shared" si="10"/>
        <v/>
      </c>
    </row>
    <row r="129" spans="1:14" x14ac:dyDescent="0.95">
      <c r="A129" s="107"/>
      <c r="B129" s="108"/>
      <c r="C129" s="109"/>
      <c r="D129" s="109"/>
      <c r="E129" s="131" t="str">
        <f>IFERROR(VLOOKUP($C129,Seting!$N$2:$O$43,2,FALSE),"")</f>
        <v/>
      </c>
      <c r="F129" s="112" t="str">
        <f t="shared" si="6"/>
        <v/>
      </c>
      <c r="G129" s="81" t="str">
        <f t="shared" si="7"/>
        <v/>
      </c>
      <c r="H129" s="111"/>
      <c r="I129" s="110"/>
      <c r="J129" s="112" t="str">
        <f t="shared" si="8"/>
        <v/>
      </c>
      <c r="K129" s="149" t="str">
        <f t="shared" si="9"/>
        <v/>
      </c>
      <c r="L129" s="81"/>
      <c r="M129" s="81"/>
      <c r="N129" s="112" t="str">
        <f t="shared" si="10"/>
        <v/>
      </c>
    </row>
    <row r="130" spans="1:14" x14ac:dyDescent="0.95">
      <c r="A130" s="107"/>
      <c r="B130" s="108"/>
      <c r="C130" s="109"/>
      <c r="D130" s="109"/>
      <c r="E130" s="131" t="str">
        <f>IFERROR(VLOOKUP($C130,Seting!$N$2:$O$43,2,FALSE),"")</f>
        <v/>
      </c>
      <c r="F130" s="112" t="str">
        <f t="shared" si="6"/>
        <v/>
      </c>
      <c r="G130" s="81" t="str">
        <f t="shared" si="7"/>
        <v/>
      </c>
      <c r="H130" s="111"/>
      <c r="I130" s="110"/>
      <c r="J130" s="112" t="str">
        <f t="shared" si="8"/>
        <v/>
      </c>
      <c r="K130" s="149" t="str">
        <f t="shared" si="9"/>
        <v/>
      </c>
      <c r="L130" s="81"/>
      <c r="M130" s="81"/>
      <c r="N130" s="112" t="str">
        <f t="shared" si="10"/>
        <v/>
      </c>
    </row>
    <row r="131" spans="1:14" x14ac:dyDescent="0.95">
      <c r="A131" s="107"/>
      <c r="B131" s="108"/>
      <c r="C131" s="109"/>
      <c r="D131" s="109"/>
      <c r="E131" s="131" t="str">
        <f>IFERROR(VLOOKUP($C131,Seting!$N$2:$O$43,2,FALSE),"")</f>
        <v/>
      </c>
      <c r="F131" s="112" t="str">
        <f t="shared" si="6"/>
        <v/>
      </c>
      <c r="G131" s="81" t="str">
        <f t="shared" si="7"/>
        <v/>
      </c>
      <c r="H131" s="111"/>
      <c r="I131" s="110"/>
      <c r="J131" s="112" t="str">
        <f t="shared" si="8"/>
        <v/>
      </c>
      <c r="K131" s="149" t="str">
        <f t="shared" si="9"/>
        <v/>
      </c>
      <c r="L131" s="81"/>
      <c r="M131" s="81"/>
      <c r="N131" s="112" t="str">
        <f t="shared" si="10"/>
        <v/>
      </c>
    </row>
    <row r="132" spans="1:14" x14ac:dyDescent="0.95">
      <c r="A132" s="107"/>
      <c r="B132" s="108"/>
      <c r="C132" s="109"/>
      <c r="D132" s="109"/>
      <c r="E132" s="131" t="str">
        <f>IFERROR(VLOOKUP($C132,Seting!$N$2:$O$43,2,FALSE),"")</f>
        <v/>
      </c>
      <c r="F132" s="112" t="str">
        <f t="shared" si="6"/>
        <v/>
      </c>
      <c r="G132" s="81" t="str">
        <f t="shared" si="7"/>
        <v/>
      </c>
      <c r="H132" s="111"/>
      <c r="I132" s="110"/>
      <c r="J132" s="112" t="str">
        <f t="shared" si="8"/>
        <v/>
      </c>
      <c r="K132" s="149" t="str">
        <f t="shared" si="9"/>
        <v/>
      </c>
      <c r="L132" s="81"/>
      <c r="M132" s="81"/>
      <c r="N132" s="112" t="str">
        <f t="shared" si="10"/>
        <v/>
      </c>
    </row>
    <row r="133" spans="1:14" x14ac:dyDescent="0.95">
      <c r="A133" s="107"/>
      <c r="B133" s="108"/>
      <c r="C133" s="109"/>
      <c r="D133" s="109"/>
      <c r="E133" s="131" t="str">
        <f>IFERROR(VLOOKUP($C133,Seting!$N$2:$O$43,2,FALSE),"")</f>
        <v/>
      </c>
      <c r="F133" s="112" t="str">
        <f t="shared" si="6"/>
        <v/>
      </c>
      <c r="G133" s="81" t="str">
        <f t="shared" si="7"/>
        <v/>
      </c>
      <c r="H133" s="111"/>
      <c r="I133" s="110"/>
      <c r="J133" s="112" t="str">
        <f t="shared" si="8"/>
        <v/>
      </c>
      <c r="K133" s="149" t="str">
        <f t="shared" si="9"/>
        <v/>
      </c>
      <c r="L133" s="81"/>
      <c r="M133" s="81"/>
      <c r="N133" s="112" t="str">
        <f t="shared" si="10"/>
        <v/>
      </c>
    </row>
    <row r="134" spans="1:14" x14ac:dyDescent="0.95">
      <c r="A134" s="107"/>
      <c r="B134" s="108"/>
      <c r="C134" s="109"/>
      <c r="D134" s="109"/>
      <c r="E134" s="131" t="str">
        <f>IFERROR(VLOOKUP($C134,Seting!$N$2:$O$43,2,FALSE),"")</f>
        <v/>
      </c>
      <c r="F134" s="112" t="str">
        <f t="shared" si="6"/>
        <v/>
      </c>
      <c r="G134" s="81" t="str">
        <f t="shared" si="7"/>
        <v/>
      </c>
      <c r="H134" s="111"/>
      <c r="I134" s="110"/>
      <c r="J134" s="112" t="str">
        <f t="shared" si="8"/>
        <v/>
      </c>
      <c r="K134" s="149" t="str">
        <f t="shared" si="9"/>
        <v/>
      </c>
      <c r="L134" s="81"/>
      <c r="M134" s="81"/>
      <c r="N134" s="112" t="str">
        <f t="shared" si="10"/>
        <v/>
      </c>
    </row>
    <row r="135" spans="1:14" x14ac:dyDescent="0.95">
      <c r="A135" s="107"/>
      <c r="B135" s="108"/>
      <c r="C135" s="109"/>
      <c r="D135" s="109"/>
      <c r="E135" s="131" t="str">
        <f>IFERROR(VLOOKUP($C135,Seting!$N$2:$O$43,2,FALSE),"")</f>
        <v/>
      </c>
      <c r="F135" s="112" t="str">
        <f t="shared" si="6"/>
        <v/>
      </c>
      <c r="G135" s="81" t="str">
        <f t="shared" si="7"/>
        <v/>
      </c>
      <c r="H135" s="111"/>
      <c r="I135" s="110"/>
      <c r="J135" s="112" t="str">
        <f t="shared" si="8"/>
        <v/>
      </c>
      <c r="K135" s="149" t="str">
        <f t="shared" si="9"/>
        <v/>
      </c>
      <c r="L135" s="81"/>
      <c r="M135" s="81"/>
      <c r="N135" s="112" t="str">
        <f t="shared" si="10"/>
        <v/>
      </c>
    </row>
    <row r="136" spans="1:14" x14ac:dyDescent="0.95">
      <c r="A136" s="107"/>
      <c r="B136" s="108"/>
      <c r="C136" s="109"/>
      <c r="D136" s="109"/>
      <c r="E136" s="131" t="str">
        <f>IFERROR(VLOOKUP($C136,Seting!$N$2:$O$43,2,FALSE),"")</f>
        <v/>
      </c>
      <c r="F136" s="112" t="str">
        <f t="shared" si="6"/>
        <v/>
      </c>
      <c r="G136" s="81" t="str">
        <f t="shared" si="7"/>
        <v/>
      </c>
      <c r="H136" s="111"/>
      <c r="I136" s="110"/>
      <c r="J136" s="112" t="str">
        <f t="shared" si="8"/>
        <v/>
      </c>
      <c r="K136" s="149" t="str">
        <f t="shared" si="9"/>
        <v/>
      </c>
      <c r="L136" s="81"/>
      <c r="M136" s="81"/>
      <c r="N136" s="112" t="str">
        <f t="shared" si="10"/>
        <v/>
      </c>
    </row>
    <row r="137" spans="1:14" x14ac:dyDescent="0.95">
      <c r="A137" s="107"/>
      <c r="B137" s="108"/>
      <c r="C137" s="109"/>
      <c r="D137" s="109"/>
      <c r="E137" s="131" t="str">
        <f>IFERROR(VLOOKUP($C137,Seting!$N$2:$O$43,2,FALSE),"")</f>
        <v/>
      </c>
      <c r="F137" s="112" t="str">
        <f t="shared" ref="F137:F200" si="11">IFERROR((D137*E137),"")</f>
        <v/>
      </c>
      <c r="G137" s="81" t="str">
        <f t="shared" ref="G137:G200" si="12">IFERROR(IF(A137="","",IF(I137=F137,"រួចរាល់",IF(J137&lt;F137,"នៅខ្លះ",IF(J137=F137,"ជំពាក់ទាំងអស់")))),"")</f>
        <v/>
      </c>
      <c r="H137" s="111"/>
      <c r="I137" s="110"/>
      <c r="J137" s="112" t="str">
        <f t="shared" ref="J137:J200" si="13">IFERROR((F137-I137),"")</f>
        <v/>
      </c>
      <c r="K137" s="149" t="str">
        <f t="shared" ref="K137:K200" si="14">IF(A137="","",IF(J137&lt;=0,"រួចរាល់","នៅទេ"))</f>
        <v/>
      </c>
      <c r="L137" s="81"/>
      <c r="M137" s="81"/>
      <c r="N137" s="112" t="str">
        <f t="shared" si="10"/>
        <v/>
      </c>
    </row>
    <row r="138" spans="1:14" x14ac:dyDescent="0.95">
      <c r="A138" s="107"/>
      <c r="B138" s="108"/>
      <c r="C138" s="109"/>
      <c r="D138" s="109"/>
      <c r="E138" s="131" t="str">
        <f>IFERROR(VLOOKUP($C138,Seting!$N$2:$O$43,2,FALSE),"")</f>
        <v/>
      </c>
      <c r="F138" s="112" t="str">
        <f t="shared" si="11"/>
        <v/>
      </c>
      <c r="G138" s="81" t="str">
        <f t="shared" si="12"/>
        <v/>
      </c>
      <c r="H138" s="111"/>
      <c r="I138" s="110"/>
      <c r="J138" s="112" t="str">
        <f t="shared" si="13"/>
        <v/>
      </c>
      <c r="K138" s="149" t="str">
        <f t="shared" si="14"/>
        <v/>
      </c>
      <c r="L138" s="81"/>
      <c r="M138" s="81"/>
      <c r="N138" s="112" t="str">
        <f t="shared" si="10"/>
        <v/>
      </c>
    </row>
    <row r="139" spans="1:14" x14ac:dyDescent="0.95">
      <c r="A139" s="107"/>
      <c r="B139" s="108"/>
      <c r="C139" s="109"/>
      <c r="D139" s="109"/>
      <c r="E139" s="131" t="str">
        <f>IFERROR(VLOOKUP($C139,Seting!$N$2:$O$43,2,FALSE),"")</f>
        <v/>
      </c>
      <c r="F139" s="112" t="str">
        <f t="shared" si="11"/>
        <v/>
      </c>
      <c r="G139" s="81" t="str">
        <f t="shared" si="12"/>
        <v/>
      </c>
      <c r="H139" s="111"/>
      <c r="I139" s="110"/>
      <c r="J139" s="112" t="str">
        <f t="shared" si="13"/>
        <v/>
      </c>
      <c r="K139" s="149" t="str">
        <f t="shared" si="14"/>
        <v/>
      </c>
      <c r="L139" s="81"/>
      <c r="M139" s="81"/>
      <c r="N139" s="112" t="str">
        <f t="shared" si="10"/>
        <v/>
      </c>
    </row>
    <row r="140" spans="1:14" x14ac:dyDescent="0.95">
      <c r="A140" s="107"/>
      <c r="B140" s="108"/>
      <c r="C140" s="109"/>
      <c r="D140" s="109"/>
      <c r="E140" s="131" t="str">
        <f>IFERROR(VLOOKUP($C140,Seting!$N$2:$O$43,2,FALSE),"")</f>
        <v/>
      </c>
      <c r="F140" s="112" t="str">
        <f t="shared" si="11"/>
        <v/>
      </c>
      <c r="G140" s="81" t="str">
        <f t="shared" si="12"/>
        <v/>
      </c>
      <c r="H140" s="111"/>
      <c r="I140" s="110"/>
      <c r="J140" s="112" t="str">
        <f t="shared" si="13"/>
        <v/>
      </c>
      <c r="K140" s="149" t="str">
        <f t="shared" si="14"/>
        <v/>
      </c>
      <c r="L140" s="81"/>
      <c r="M140" s="81"/>
      <c r="N140" s="112" t="str">
        <f t="shared" si="10"/>
        <v/>
      </c>
    </row>
    <row r="141" spans="1:14" x14ac:dyDescent="0.95">
      <c r="A141" s="107"/>
      <c r="B141" s="108"/>
      <c r="C141" s="109"/>
      <c r="D141" s="109"/>
      <c r="E141" s="131" t="str">
        <f>IFERROR(VLOOKUP($C141,Seting!$N$2:$O$43,2,FALSE),"")</f>
        <v/>
      </c>
      <c r="F141" s="112" t="str">
        <f t="shared" si="11"/>
        <v/>
      </c>
      <c r="G141" s="81" t="str">
        <f t="shared" si="12"/>
        <v/>
      </c>
      <c r="H141" s="111"/>
      <c r="I141" s="110"/>
      <c r="J141" s="112" t="str">
        <f t="shared" si="13"/>
        <v/>
      </c>
      <c r="K141" s="149" t="str">
        <f t="shared" si="14"/>
        <v/>
      </c>
      <c r="L141" s="81"/>
      <c r="M141" s="81"/>
      <c r="N141" s="112" t="str">
        <f t="shared" si="10"/>
        <v/>
      </c>
    </row>
    <row r="142" spans="1:14" x14ac:dyDescent="0.95">
      <c r="A142" s="107"/>
      <c r="B142" s="108"/>
      <c r="C142" s="109"/>
      <c r="D142" s="109"/>
      <c r="E142" s="131" t="str">
        <f>IFERROR(VLOOKUP($C142,Seting!$N$2:$O$43,2,FALSE),"")</f>
        <v/>
      </c>
      <c r="F142" s="112" t="str">
        <f t="shared" si="11"/>
        <v/>
      </c>
      <c r="G142" s="81" t="str">
        <f t="shared" si="12"/>
        <v/>
      </c>
      <c r="H142" s="111"/>
      <c r="I142" s="110"/>
      <c r="J142" s="112" t="str">
        <f t="shared" si="13"/>
        <v/>
      </c>
      <c r="K142" s="149" t="str">
        <f t="shared" si="14"/>
        <v/>
      </c>
      <c r="L142" s="81"/>
      <c r="M142" s="81"/>
      <c r="N142" s="112" t="str">
        <f t="shared" si="10"/>
        <v/>
      </c>
    </row>
    <row r="143" spans="1:14" x14ac:dyDescent="0.95">
      <c r="A143" s="107"/>
      <c r="B143" s="108"/>
      <c r="C143" s="109"/>
      <c r="D143" s="109"/>
      <c r="E143" s="131" t="str">
        <f>IFERROR(VLOOKUP($C143,Seting!$N$2:$O$43,2,FALSE),"")</f>
        <v/>
      </c>
      <c r="F143" s="112" t="str">
        <f t="shared" si="11"/>
        <v/>
      </c>
      <c r="G143" s="81" t="str">
        <f t="shared" si="12"/>
        <v/>
      </c>
      <c r="H143" s="111"/>
      <c r="I143" s="110"/>
      <c r="J143" s="112" t="str">
        <f t="shared" si="13"/>
        <v/>
      </c>
      <c r="K143" s="149" t="str">
        <f t="shared" si="14"/>
        <v/>
      </c>
      <c r="L143" s="81"/>
      <c r="M143" s="81"/>
      <c r="N143" s="112" t="str">
        <f t="shared" si="10"/>
        <v/>
      </c>
    </row>
    <row r="144" spans="1:14" x14ac:dyDescent="0.95">
      <c r="A144" s="107"/>
      <c r="B144" s="108"/>
      <c r="C144" s="109"/>
      <c r="D144" s="109"/>
      <c r="E144" s="131" t="str">
        <f>IFERROR(VLOOKUP($C144,Seting!$N$2:$O$43,2,FALSE),"")</f>
        <v/>
      </c>
      <c r="F144" s="112" t="str">
        <f t="shared" si="11"/>
        <v/>
      </c>
      <c r="G144" s="81" t="str">
        <f t="shared" si="12"/>
        <v/>
      </c>
      <c r="H144" s="111"/>
      <c r="I144" s="110"/>
      <c r="J144" s="112" t="str">
        <f t="shared" si="13"/>
        <v/>
      </c>
      <c r="K144" s="149" t="str">
        <f t="shared" si="14"/>
        <v/>
      </c>
      <c r="L144" s="81"/>
      <c r="M144" s="81"/>
      <c r="N144" s="112" t="str">
        <f t="shared" si="10"/>
        <v/>
      </c>
    </row>
    <row r="145" spans="1:14" x14ac:dyDescent="0.95">
      <c r="A145" s="107"/>
      <c r="B145" s="108"/>
      <c r="C145" s="109"/>
      <c r="D145" s="109"/>
      <c r="E145" s="131" t="str">
        <f>IFERROR(VLOOKUP($C145,Seting!$N$2:$O$43,2,FALSE),"")</f>
        <v/>
      </c>
      <c r="F145" s="112" t="str">
        <f t="shared" si="11"/>
        <v/>
      </c>
      <c r="G145" s="81" t="str">
        <f t="shared" si="12"/>
        <v/>
      </c>
      <c r="H145" s="111"/>
      <c r="I145" s="110"/>
      <c r="J145" s="112" t="str">
        <f t="shared" si="13"/>
        <v/>
      </c>
      <c r="K145" s="149" t="str">
        <f t="shared" si="14"/>
        <v/>
      </c>
      <c r="L145" s="81"/>
      <c r="M145" s="81"/>
      <c r="N145" s="112" t="str">
        <f t="shared" si="10"/>
        <v/>
      </c>
    </row>
    <row r="146" spans="1:14" x14ac:dyDescent="0.95">
      <c r="A146" s="107"/>
      <c r="B146" s="108"/>
      <c r="C146" s="109"/>
      <c r="D146" s="109"/>
      <c r="E146" s="131" t="str">
        <f>IFERROR(VLOOKUP($C146,Seting!$N$2:$O$43,2,FALSE),"")</f>
        <v/>
      </c>
      <c r="F146" s="112" t="str">
        <f t="shared" si="11"/>
        <v/>
      </c>
      <c r="G146" s="81" t="str">
        <f t="shared" si="12"/>
        <v/>
      </c>
      <c r="H146" s="111"/>
      <c r="I146" s="110"/>
      <c r="J146" s="112" t="str">
        <f t="shared" si="13"/>
        <v/>
      </c>
      <c r="K146" s="149" t="str">
        <f t="shared" si="14"/>
        <v/>
      </c>
      <c r="L146" s="81"/>
      <c r="M146" s="81"/>
      <c r="N146" s="112" t="str">
        <f t="shared" si="10"/>
        <v/>
      </c>
    </row>
    <row r="147" spans="1:14" x14ac:dyDescent="0.95">
      <c r="A147" s="107"/>
      <c r="B147" s="108"/>
      <c r="C147" s="109"/>
      <c r="D147" s="109"/>
      <c r="E147" s="131" t="str">
        <f>IFERROR(VLOOKUP($C147,Seting!$N$2:$O$43,2,FALSE),"")</f>
        <v/>
      </c>
      <c r="F147" s="112" t="str">
        <f t="shared" si="11"/>
        <v/>
      </c>
      <c r="G147" s="81" t="str">
        <f t="shared" si="12"/>
        <v/>
      </c>
      <c r="H147" s="111"/>
      <c r="I147" s="110"/>
      <c r="J147" s="112" t="str">
        <f t="shared" si="13"/>
        <v/>
      </c>
      <c r="K147" s="149" t="str">
        <f t="shared" si="14"/>
        <v/>
      </c>
      <c r="L147" s="81"/>
      <c r="M147" s="81"/>
      <c r="N147" s="112" t="str">
        <f t="shared" si="10"/>
        <v/>
      </c>
    </row>
    <row r="148" spans="1:14" x14ac:dyDescent="0.95">
      <c r="A148" s="107"/>
      <c r="B148" s="108"/>
      <c r="C148" s="109"/>
      <c r="D148" s="109"/>
      <c r="E148" s="131" t="str">
        <f>IFERROR(VLOOKUP($C148,Seting!$N$2:$O$43,2,FALSE),"")</f>
        <v/>
      </c>
      <c r="F148" s="112" t="str">
        <f t="shared" si="11"/>
        <v/>
      </c>
      <c r="G148" s="81" t="str">
        <f t="shared" si="12"/>
        <v/>
      </c>
      <c r="H148" s="111"/>
      <c r="I148" s="110"/>
      <c r="J148" s="112" t="str">
        <f t="shared" si="13"/>
        <v/>
      </c>
      <c r="K148" s="149" t="str">
        <f t="shared" si="14"/>
        <v/>
      </c>
      <c r="L148" s="81"/>
      <c r="M148" s="81"/>
      <c r="N148" s="112" t="str">
        <f t="shared" si="10"/>
        <v/>
      </c>
    </row>
    <row r="149" spans="1:14" x14ac:dyDescent="0.95">
      <c r="A149" s="107"/>
      <c r="B149" s="108"/>
      <c r="C149" s="109"/>
      <c r="D149" s="109"/>
      <c r="E149" s="131" t="str">
        <f>IFERROR(VLOOKUP($C149,Seting!$N$2:$O$43,2,FALSE),"")</f>
        <v/>
      </c>
      <c r="F149" s="112" t="str">
        <f t="shared" si="11"/>
        <v/>
      </c>
      <c r="G149" s="81" t="str">
        <f t="shared" si="12"/>
        <v/>
      </c>
      <c r="H149" s="111"/>
      <c r="I149" s="110"/>
      <c r="J149" s="112" t="str">
        <f t="shared" si="13"/>
        <v/>
      </c>
      <c r="K149" s="149" t="str">
        <f t="shared" si="14"/>
        <v/>
      </c>
      <c r="L149" s="81"/>
      <c r="M149" s="81"/>
      <c r="N149" s="112" t="str">
        <f t="shared" si="10"/>
        <v/>
      </c>
    </row>
    <row r="150" spans="1:14" x14ac:dyDescent="0.95">
      <c r="A150" s="107"/>
      <c r="B150" s="108"/>
      <c r="C150" s="109"/>
      <c r="D150" s="109"/>
      <c r="E150" s="131" t="str">
        <f>IFERROR(VLOOKUP($C150,Seting!$N$2:$O$43,2,FALSE),"")</f>
        <v/>
      </c>
      <c r="F150" s="112" t="str">
        <f t="shared" si="11"/>
        <v/>
      </c>
      <c r="G150" s="81" t="str">
        <f t="shared" si="12"/>
        <v/>
      </c>
      <c r="H150" s="111"/>
      <c r="I150" s="110"/>
      <c r="J150" s="112" t="str">
        <f t="shared" si="13"/>
        <v/>
      </c>
      <c r="K150" s="149" t="str">
        <f t="shared" si="14"/>
        <v/>
      </c>
      <c r="L150" s="81"/>
      <c r="M150" s="81"/>
      <c r="N150" s="112" t="str">
        <f t="shared" si="10"/>
        <v/>
      </c>
    </row>
    <row r="151" spans="1:14" x14ac:dyDescent="0.95">
      <c r="A151" s="107"/>
      <c r="B151" s="108"/>
      <c r="C151" s="109"/>
      <c r="D151" s="109"/>
      <c r="E151" s="131" t="str">
        <f>IFERROR(VLOOKUP($C151,Seting!$N$2:$O$43,2,FALSE),"")</f>
        <v/>
      </c>
      <c r="F151" s="112" t="str">
        <f t="shared" si="11"/>
        <v/>
      </c>
      <c r="G151" s="81" t="str">
        <f t="shared" si="12"/>
        <v/>
      </c>
      <c r="H151" s="111"/>
      <c r="I151" s="110"/>
      <c r="J151" s="112" t="str">
        <f t="shared" si="13"/>
        <v/>
      </c>
      <c r="K151" s="149" t="str">
        <f t="shared" si="14"/>
        <v/>
      </c>
      <c r="L151" s="81"/>
      <c r="M151" s="81"/>
      <c r="N151" s="112" t="str">
        <f t="shared" si="10"/>
        <v/>
      </c>
    </row>
    <row r="152" spans="1:14" x14ac:dyDescent="0.95">
      <c r="A152" s="107"/>
      <c r="B152" s="108"/>
      <c r="C152" s="109"/>
      <c r="D152" s="109"/>
      <c r="E152" s="131" t="str">
        <f>IFERROR(VLOOKUP($C152,Seting!$N$2:$O$43,2,FALSE),"")</f>
        <v/>
      </c>
      <c r="F152" s="112" t="str">
        <f t="shared" si="11"/>
        <v/>
      </c>
      <c r="G152" s="81" t="str">
        <f t="shared" si="12"/>
        <v/>
      </c>
      <c r="H152" s="111"/>
      <c r="I152" s="110"/>
      <c r="J152" s="112" t="str">
        <f t="shared" si="13"/>
        <v/>
      </c>
      <c r="K152" s="149" t="str">
        <f t="shared" si="14"/>
        <v/>
      </c>
      <c r="L152" s="81"/>
      <c r="M152" s="81"/>
      <c r="N152" s="112" t="str">
        <f t="shared" si="10"/>
        <v/>
      </c>
    </row>
    <row r="153" spans="1:14" x14ac:dyDescent="0.95">
      <c r="A153" s="107"/>
      <c r="B153" s="108"/>
      <c r="C153" s="109"/>
      <c r="D153" s="109"/>
      <c r="E153" s="131" t="str">
        <f>IFERROR(VLOOKUP($C153,Seting!$N$2:$O$43,2,FALSE),"")</f>
        <v/>
      </c>
      <c r="F153" s="112" t="str">
        <f t="shared" si="11"/>
        <v/>
      </c>
      <c r="G153" s="81" t="str">
        <f t="shared" si="12"/>
        <v/>
      </c>
      <c r="H153" s="111"/>
      <c r="I153" s="110"/>
      <c r="J153" s="112" t="str">
        <f t="shared" si="13"/>
        <v/>
      </c>
      <c r="K153" s="149" t="str">
        <f t="shared" si="14"/>
        <v/>
      </c>
      <c r="L153" s="81"/>
      <c r="M153" s="81"/>
      <c r="N153" s="112" t="str">
        <f t="shared" ref="N153:N216" si="15">IF(L153="","",SUMIFS($J$5:$J$502,$B$5:$B$502,L153)+M153-O153)</f>
        <v/>
      </c>
    </row>
    <row r="154" spans="1:14" x14ac:dyDescent="0.95">
      <c r="A154" s="107"/>
      <c r="B154" s="108"/>
      <c r="C154" s="109"/>
      <c r="D154" s="109"/>
      <c r="E154" s="131" t="str">
        <f>IFERROR(VLOOKUP($C154,Seting!$N$2:$O$43,2,FALSE),"")</f>
        <v/>
      </c>
      <c r="F154" s="112" t="str">
        <f t="shared" si="11"/>
        <v/>
      </c>
      <c r="G154" s="81" t="str">
        <f t="shared" si="12"/>
        <v/>
      </c>
      <c r="H154" s="111"/>
      <c r="I154" s="110"/>
      <c r="J154" s="112" t="str">
        <f t="shared" si="13"/>
        <v/>
      </c>
      <c r="K154" s="149" t="str">
        <f t="shared" si="14"/>
        <v/>
      </c>
      <c r="L154" s="81"/>
      <c r="M154" s="81"/>
      <c r="N154" s="112" t="str">
        <f t="shared" si="15"/>
        <v/>
      </c>
    </row>
    <row r="155" spans="1:14" x14ac:dyDescent="0.95">
      <c r="A155" s="107"/>
      <c r="B155" s="108"/>
      <c r="C155" s="109"/>
      <c r="D155" s="109"/>
      <c r="E155" s="131" t="str">
        <f>IFERROR(VLOOKUP($C155,Seting!$N$2:$O$43,2,FALSE),"")</f>
        <v/>
      </c>
      <c r="F155" s="112" t="str">
        <f t="shared" si="11"/>
        <v/>
      </c>
      <c r="G155" s="81" t="str">
        <f t="shared" si="12"/>
        <v/>
      </c>
      <c r="H155" s="111"/>
      <c r="I155" s="110"/>
      <c r="J155" s="112" t="str">
        <f t="shared" si="13"/>
        <v/>
      </c>
      <c r="K155" s="149" t="str">
        <f t="shared" si="14"/>
        <v/>
      </c>
      <c r="L155" s="81"/>
      <c r="M155" s="81"/>
      <c r="N155" s="112" t="str">
        <f t="shared" si="15"/>
        <v/>
      </c>
    </row>
    <row r="156" spans="1:14" x14ac:dyDescent="0.95">
      <c r="A156" s="107"/>
      <c r="B156" s="108"/>
      <c r="C156" s="109"/>
      <c r="D156" s="109"/>
      <c r="E156" s="131" t="str">
        <f>IFERROR(VLOOKUP($C156,Seting!$N$2:$O$43,2,FALSE),"")</f>
        <v/>
      </c>
      <c r="F156" s="112" t="str">
        <f t="shared" si="11"/>
        <v/>
      </c>
      <c r="G156" s="81" t="str">
        <f t="shared" si="12"/>
        <v/>
      </c>
      <c r="H156" s="111"/>
      <c r="I156" s="110"/>
      <c r="J156" s="112" t="str">
        <f t="shared" si="13"/>
        <v/>
      </c>
      <c r="K156" s="149" t="str">
        <f t="shared" si="14"/>
        <v/>
      </c>
      <c r="L156" s="81"/>
      <c r="M156" s="81"/>
      <c r="N156" s="112" t="str">
        <f t="shared" si="15"/>
        <v/>
      </c>
    </row>
    <row r="157" spans="1:14" x14ac:dyDescent="0.95">
      <c r="A157" s="107"/>
      <c r="B157" s="108"/>
      <c r="C157" s="109"/>
      <c r="D157" s="109"/>
      <c r="E157" s="131" t="str">
        <f>IFERROR(VLOOKUP($C157,Seting!$N$2:$O$43,2,FALSE),"")</f>
        <v/>
      </c>
      <c r="F157" s="112" t="str">
        <f t="shared" si="11"/>
        <v/>
      </c>
      <c r="G157" s="81" t="str">
        <f t="shared" si="12"/>
        <v/>
      </c>
      <c r="H157" s="111"/>
      <c r="I157" s="110"/>
      <c r="J157" s="112" t="str">
        <f t="shared" si="13"/>
        <v/>
      </c>
      <c r="K157" s="149" t="str">
        <f t="shared" si="14"/>
        <v/>
      </c>
      <c r="L157" s="81"/>
      <c r="M157" s="81"/>
      <c r="N157" s="112" t="str">
        <f t="shared" si="15"/>
        <v/>
      </c>
    </row>
    <row r="158" spans="1:14" x14ac:dyDescent="0.95">
      <c r="A158" s="107"/>
      <c r="B158" s="108"/>
      <c r="C158" s="109"/>
      <c r="D158" s="109"/>
      <c r="E158" s="131" t="str">
        <f>IFERROR(VLOOKUP($C158,Seting!$N$2:$O$43,2,FALSE),"")</f>
        <v/>
      </c>
      <c r="F158" s="112" t="str">
        <f t="shared" si="11"/>
        <v/>
      </c>
      <c r="G158" s="81" t="str">
        <f t="shared" si="12"/>
        <v/>
      </c>
      <c r="H158" s="111"/>
      <c r="I158" s="110"/>
      <c r="J158" s="112" t="str">
        <f t="shared" si="13"/>
        <v/>
      </c>
      <c r="K158" s="149" t="str">
        <f t="shared" si="14"/>
        <v/>
      </c>
      <c r="L158" s="81"/>
      <c r="M158" s="81"/>
      <c r="N158" s="112" t="str">
        <f t="shared" si="15"/>
        <v/>
      </c>
    </row>
    <row r="159" spans="1:14" x14ac:dyDescent="0.95">
      <c r="A159" s="107"/>
      <c r="B159" s="108"/>
      <c r="C159" s="109"/>
      <c r="D159" s="109"/>
      <c r="E159" s="131" t="str">
        <f>IFERROR(VLOOKUP($C159,Seting!$N$2:$O$43,2,FALSE),"")</f>
        <v/>
      </c>
      <c r="F159" s="112" t="str">
        <f t="shared" si="11"/>
        <v/>
      </c>
      <c r="G159" s="81" t="str">
        <f t="shared" si="12"/>
        <v/>
      </c>
      <c r="H159" s="111"/>
      <c r="I159" s="110"/>
      <c r="J159" s="112" t="str">
        <f t="shared" si="13"/>
        <v/>
      </c>
      <c r="K159" s="149" t="str">
        <f t="shared" si="14"/>
        <v/>
      </c>
      <c r="L159" s="81"/>
      <c r="M159" s="81"/>
      <c r="N159" s="112" t="str">
        <f t="shared" si="15"/>
        <v/>
      </c>
    </row>
    <row r="160" spans="1:14" x14ac:dyDescent="0.95">
      <c r="A160" s="107"/>
      <c r="B160" s="108"/>
      <c r="C160" s="109"/>
      <c r="D160" s="109"/>
      <c r="E160" s="131" t="str">
        <f>IFERROR(VLOOKUP($C160,Seting!$N$2:$O$43,2,FALSE),"")</f>
        <v/>
      </c>
      <c r="F160" s="112" t="str">
        <f t="shared" si="11"/>
        <v/>
      </c>
      <c r="G160" s="81" t="str">
        <f t="shared" si="12"/>
        <v/>
      </c>
      <c r="H160" s="111"/>
      <c r="I160" s="110"/>
      <c r="J160" s="112" t="str">
        <f t="shared" si="13"/>
        <v/>
      </c>
      <c r="K160" s="149" t="str">
        <f t="shared" si="14"/>
        <v/>
      </c>
      <c r="L160" s="81"/>
      <c r="M160" s="81"/>
      <c r="N160" s="112" t="str">
        <f t="shared" si="15"/>
        <v/>
      </c>
    </row>
    <row r="161" spans="1:14" x14ac:dyDescent="0.95">
      <c r="A161" s="107"/>
      <c r="B161" s="108"/>
      <c r="C161" s="109"/>
      <c r="D161" s="109"/>
      <c r="E161" s="131" t="str">
        <f>IFERROR(VLOOKUP($C161,Seting!$N$2:$O$43,2,FALSE),"")</f>
        <v/>
      </c>
      <c r="F161" s="112" t="str">
        <f t="shared" si="11"/>
        <v/>
      </c>
      <c r="G161" s="81" t="str">
        <f t="shared" si="12"/>
        <v/>
      </c>
      <c r="H161" s="111"/>
      <c r="I161" s="110"/>
      <c r="J161" s="112" t="str">
        <f t="shared" si="13"/>
        <v/>
      </c>
      <c r="K161" s="149" t="str">
        <f t="shared" si="14"/>
        <v/>
      </c>
      <c r="L161" s="81"/>
      <c r="M161" s="81"/>
      <c r="N161" s="112" t="str">
        <f t="shared" si="15"/>
        <v/>
      </c>
    </row>
    <row r="162" spans="1:14" x14ac:dyDescent="0.95">
      <c r="A162" s="107"/>
      <c r="B162" s="108"/>
      <c r="C162" s="109"/>
      <c r="D162" s="109"/>
      <c r="E162" s="131" t="str">
        <f>IFERROR(VLOOKUP($C162,Seting!$N$2:$O$43,2,FALSE),"")</f>
        <v/>
      </c>
      <c r="F162" s="112" t="str">
        <f t="shared" si="11"/>
        <v/>
      </c>
      <c r="G162" s="81" t="str">
        <f t="shared" si="12"/>
        <v/>
      </c>
      <c r="H162" s="111"/>
      <c r="I162" s="110"/>
      <c r="J162" s="112" t="str">
        <f t="shared" si="13"/>
        <v/>
      </c>
      <c r="K162" s="149" t="str">
        <f t="shared" si="14"/>
        <v/>
      </c>
      <c r="L162" s="81"/>
      <c r="M162" s="81"/>
      <c r="N162" s="112" t="str">
        <f t="shared" si="15"/>
        <v/>
      </c>
    </row>
    <row r="163" spans="1:14" x14ac:dyDescent="0.95">
      <c r="A163" s="107"/>
      <c r="B163" s="108"/>
      <c r="C163" s="109"/>
      <c r="D163" s="109"/>
      <c r="E163" s="131" t="str">
        <f>IFERROR(VLOOKUP($C163,Seting!$N$2:$O$43,2,FALSE),"")</f>
        <v/>
      </c>
      <c r="F163" s="112" t="str">
        <f t="shared" si="11"/>
        <v/>
      </c>
      <c r="G163" s="81" t="str">
        <f t="shared" si="12"/>
        <v/>
      </c>
      <c r="H163" s="111"/>
      <c r="I163" s="110"/>
      <c r="J163" s="112" t="str">
        <f t="shared" si="13"/>
        <v/>
      </c>
      <c r="K163" s="149" t="str">
        <f t="shared" si="14"/>
        <v/>
      </c>
      <c r="L163" s="81"/>
      <c r="M163" s="81"/>
      <c r="N163" s="112" t="str">
        <f t="shared" si="15"/>
        <v/>
      </c>
    </row>
    <row r="164" spans="1:14" x14ac:dyDescent="0.95">
      <c r="A164" s="107"/>
      <c r="B164" s="108"/>
      <c r="C164" s="109"/>
      <c r="D164" s="109"/>
      <c r="E164" s="131" t="str">
        <f>IFERROR(VLOOKUP($C164,Seting!$N$2:$O$43,2,FALSE),"")</f>
        <v/>
      </c>
      <c r="F164" s="112" t="str">
        <f t="shared" si="11"/>
        <v/>
      </c>
      <c r="G164" s="81" t="str">
        <f t="shared" si="12"/>
        <v/>
      </c>
      <c r="H164" s="111"/>
      <c r="I164" s="110"/>
      <c r="J164" s="112" t="str">
        <f t="shared" si="13"/>
        <v/>
      </c>
      <c r="K164" s="149" t="str">
        <f t="shared" si="14"/>
        <v/>
      </c>
      <c r="L164" s="81"/>
      <c r="M164" s="81"/>
      <c r="N164" s="112" t="str">
        <f t="shared" si="15"/>
        <v/>
      </c>
    </row>
    <row r="165" spans="1:14" x14ac:dyDescent="0.95">
      <c r="A165" s="107"/>
      <c r="B165" s="108"/>
      <c r="C165" s="109"/>
      <c r="D165" s="109"/>
      <c r="E165" s="131" t="str">
        <f>IFERROR(VLOOKUP($C165,Seting!$N$2:$O$43,2,FALSE),"")</f>
        <v/>
      </c>
      <c r="F165" s="112" t="str">
        <f t="shared" si="11"/>
        <v/>
      </c>
      <c r="G165" s="81" t="str">
        <f t="shared" si="12"/>
        <v/>
      </c>
      <c r="H165" s="111"/>
      <c r="I165" s="110"/>
      <c r="J165" s="112" t="str">
        <f t="shared" si="13"/>
        <v/>
      </c>
      <c r="K165" s="149" t="str">
        <f t="shared" si="14"/>
        <v/>
      </c>
      <c r="L165" s="81"/>
      <c r="M165" s="81"/>
      <c r="N165" s="112" t="str">
        <f t="shared" si="15"/>
        <v/>
      </c>
    </row>
    <row r="166" spans="1:14" x14ac:dyDescent="0.95">
      <c r="A166" s="107"/>
      <c r="B166" s="108"/>
      <c r="C166" s="109"/>
      <c r="D166" s="109"/>
      <c r="E166" s="131" t="str">
        <f>IFERROR(VLOOKUP($C166,Seting!$N$2:$O$43,2,FALSE),"")</f>
        <v/>
      </c>
      <c r="F166" s="112" t="str">
        <f t="shared" si="11"/>
        <v/>
      </c>
      <c r="G166" s="81" t="str">
        <f t="shared" si="12"/>
        <v/>
      </c>
      <c r="H166" s="111"/>
      <c r="I166" s="110"/>
      <c r="J166" s="112" t="str">
        <f t="shared" si="13"/>
        <v/>
      </c>
      <c r="K166" s="149" t="str">
        <f t="shared" si="14"/>
        <v/>
      </c>
      <c r="L166" s="81"/>
      <c r="M166" s="81"/>
      <c r="N166" s="112" t="str">
        <f t="shared" si="15"/>
        <v/>
      </c>
    </row>
    <row r="167" spans="1:14" x14ac:dyDescent="0.95">
      <c r="A167" s="107"/>
      <c r="B167" s="108"/>
      <c r="C167" s="109"/>
      <c r="D167" s="109"/>
      <c r="E167" s="131" t="str">
        <f>IFERROR(VLOOKUP($C167,Seting!$N$2:$O$43,2,FALSE),"")</f>
        <v/>
      </c>
      <c r="F167" s="112" t="str">
        <f t="shared" si="11"/>
        <v/>
      </c>
      <c r="G167" s="81" t="str">
        <f t="shared" si="12"/>
        <v/>
      </c>
      <c r="H167" s="111"/>
      <c r="I167" s="110"/>
      <c r="J167" s="112" t="str">
        <f t="shared" si="13"/>
        <v/>
      </c>
      <c r="K167" s="149" t="str">
        <f t="shared" si="14"/>
        <v/>
      </c>
      <c r="L167" s="81"/>
      <c r="M167" s="81"/>
      <c r="N167" s="112" t="str">
        <f t="shared" si="15"/>
        <v/>
      </c>
    </row>
    <row r="168" spans="1:14" x14ac:dyDescent="0.95">
      <c r="A168" s="107"/>
      <c r="B168" s="108"/>
      <c r="C168" s="109"/>
      <c r="D168" s="109"/>
      <c r="E168" s="131" t="str">
        <f>IFERROR(VLOOKUP($C168,Seting!$N$2:$O$43,2,FALSE),"")</f>
        <v/>
      </c>
      <c r="F168" s="112" t="str">
        <f t="shared" si="11"/>
        <v/>
      </c>
      <c r="G168" s="81" t="str">
        <f t="shared" si="12"/>
        <v/>
      </c>
      <c r="H168" s="111"/>
      <c r="I168" s="110"/>
      <c r="J168" s="112" t="str">
        <f t="shared" si="13"/>
        <v/>
      </c>
      <c r="K168" s="149" t="str">
        <f t="shared" si="14"/>
        <v/>
      </c>
      <c r="L168" s="81"/>
      <c r="M168" s="81"/>
      <c r="N168" s="112" t="str">
        <f t="shared" si="15"/>
        <v/>
      </c>
    </row>
    <row r="169" spans="1:14" x14ac:dyDescent="0.95">
      <c r="A169" s="107"/>
      <c r="B169" s="108"/>
      <c r="C169" s="109"/>
      <c r="D169" s="109"/>
      <c r="E169" s="131" t="str">
        <f>IFERROR(VLOOKUP($C169,Seting!$N$2:$O$43,2,FALSE),"")</f>
        <v/>
      </c>
      <c r="F169" s="112" t="str">
        <f t="shared" si="11"/>
        <v/>
      </c>
      <c r="G169" s="81" t="str">
        <f t="shared" si="12"/>
        <v/>
      </c>
      <c r="H169" s="111"/>
      <c r="I169" s="110"/>
      <c r="J169" s="112" t="str">
        <f t="shared" si="13"/>
        <v/>
      </c>
      <c r="K169" s="149" t="str">
        <f t="shared" si="14"/>
        <v/>
      </c>
      <c r="L169" s="81"/>
      <c r="M169" s="81"/>
      <c r="N169" s="112" t="str">
        <f t="shared" si="15"/>
        <v/>
      </c>
    </row>
    <row r="170" spans="1:14" x14ac:dyDescent="0.95">
      <c r="A170" s="107"/>
      <c r="B170" s="108"/>
      <c r="C170" s="109"/>
      <c r="D170" s="109"/>
      <c r="E170" s="131" t="str">
        <f>IFERROR(VLOOKUP($C170,Seting!$N$2:$O$43,2,FALSE),"")</f>
        <v/>
      </c>
      <c r="F170" s="112" t="str">
        <f t="shared" si="11"/>
        <v/>
      </c>
      <c r="G170" s="81" t="str">
        <f t="shared" si="12"/>
        <v/>
      </c>
      <c r="H170" s="111"/>
      <c r="I170" s="110"/>
      <c r="J170" s="112" t="str">
        <f t="shared" si="13"/>
        <v/>
      </c>
      <c r="K170" s="149" t="str">
        <f t="shared" si="14"/>
        <v/>
      </c>
      <c r="L170" s="81"/>
      <c r="M170" s="81"/>
      <c r="N170" s="112" t="str">
        <f t="shared" si="15"/>
        <v/>
      </c>
    </row>
    <row r="171" spans="1:14" x14ac:dyDescent="0.95">
      <c r="A171" s="107"/>
      <c r="B171" s="108"/>
      <c r="C171" s="109"/>
      <c r="D171" s="109"/>
      <c r="E171" s="131" t="str">
        <f>IFERROR(VLOOKUP($C171,Seting!$N$2:$O$43,2,FALSE),"")</f>
        <v/>
      </c>
      <c r="F171" s="112" t="str">
        <f t="shared" si="11"/>
        <v/>
      </c>
      <c r="G171" s="81" t="str">
        <f t="shared" si="12"/>
        <v/>
      </c>
      <c r="H171" s="111"/>
      <c r="I171" s="110"/>
      <c r="J171" s="112" t="str">
        <f t="shared" si="13"/>
        <v/>
      </c>
      <c r="K171" s="149" t="str">
        <f t="shared" si="14"/>
        <v/>
      </c>
      <c r="L171" s="81"/>
      <c r="M171" s="81"/>
      <c r="N171" s="112" t="str">
        <f t="shared" si="15"/>
        <v/>
      </c>
    </row>
    <row r="172" spans="1:14" x14ac:dyDescent="0.95">
      <c r="A172" s="107"/>
      <c r="B172" s="108"/>
      <c r="C172" s="109"/>
      <c r="D172" s="109"/>
      <c r="E172" s="131" t="str">
        <f>IFERROR(VLOOKUP($C172,Seting!$N$2:$O$43,2,FALSE),"")</f>
        <v/>
      </c>
      <c r="F172" s="112" t="str">
        <f t="shared" si="11"/>
        <v/>
      </c>
      <c r="G172" s="81" t="str">
        <f t="shared" si="12"/>
        <v/>
      </c>
      <c r="H172" s="111"/>
      <c r="I172" s="110"/>
      <c r="J172" s="112" t="str">
        <f t="shared" si="13"/>
        <v/>
      </c>
      <c r="K172" s="149" t="str">
        <f t="shared" si="14"/>
        <v/>
      </c>
      <c r="L172" s="81"/>
      <c r="M172" s="81"/>
      <c r="N172" s="112" t="str">
        <f t="shared" si="15"/>
        <v/>
      </c>
    </row>
    <row r="173" spans="1:14" x14ac:dyDescent="0.95">
      <c r="A173" s="107"/>
      <c r="B173" s="108"/>
      <c r="C173" s="109"/>
      <c r="D173" s="109"/>
      <c r="E173" s="131" t="str">
        <f>IFERROR(VLOOKUP($C173,Seting!$N$2:$O$43,2,FALSE),"")</f>
        <v/>
      </c>
      <c r="F173" s="112" t="str">
        <f t="shared" si="11"/>
        <v/>
      </c>
      <c r="G173" s="81" t="str">
        <f t="shared" si="12"/>
        <v/>
      </c>
      <c r="H173" s="111"/>
      <c r="I173" s="110"/>
      <c r="J173" s="112" t="str">
        <f t="shared" si="13"/>
        <v/>
      </c>
      <c r="K173" s="149" t="str">
        <f t="shared" si="14"/>
        <v/>
      </c>
      <c r="L173" s="81"/>
      <c r="M173" s="81"/>
      <c r="N173" s="112" t="str">
        <f t="shared" si="15"/>
        <v/>
      </c>
    </row>
    <row r="174" spans="1:14" x14ac:dyDescent="0.95">
      <c r="A174" s="107"/>
      <c r="B174" s="108"/>
      <c r="C174" s="109"/>
      <c r="D174" s="109"/>
      <c r="E174" s="131" t="str">
        <f>IFERROR(VLOOKUP($C174,Seting!$N$2:$O$43,2,FALSE),"")</f>
        <v/>
      </c>
      <c r="F174" s="112" t="str">
        <f t="shared" si="11"/>
        <v/>
      </c>
      <c r="G174" s="81" t="str">
        <f t="shared" si="12"/>
        <v/>
      </c>
      <c r="H174" s="111"/>
      <c r="I174" s="110"/>
      <c r="J174" s="112" t="str">
        <f t="shared" si="13"/>
        <v/>
      </c>
      <c r="K174" s="149" t="str">
        <f t="shared" si="14"/>
        <v/>
      </c>
      <c r="L174" s="81"/>
      <c r="M174" s="81"/>
      <c r="N174" s="112" t="str">
        <f t="shared" si="15"/>
        <v/>
      </c>
    </row>
    <row r="175" spans="1:14" x14ac:dyDescent="0.95">
      <c r="A175" s="107"/>
      <c r="B175" s="108"/>
      <c r="C175" s="109"/>
      <c r="D175" s="109"/>
      <c r="E175" s="131" t="str">
        <f>IFERROR(VLOOKUP($C175,Seting!$N$2:$O$43,2,FALSE),"")</f>
        <v/>
      </c>
      <c r="F175" s="112" t="str">
        <f t="shared" si="11"/>
        <v/>
      </c>
      <c r="G175" s="81" t="str">
        <f t="shared" si="12"/>
        <v/>
      </c>
      <c r="H175" s="111"/>
      <c r="I175" s="110"/>
      <c r="J175" s="112" t="str">
        <f t="shared" si="13"/>
        <v/>
      </c>
      <c r="K175" s="149" t="str">
        <f t="shared" si="14"/>
        <v/>
      </c>
      <c r="L175" s="81"/>
      <c r="M175" s="81"/>
      <c r="N175" s="112" t="str">
        <f t="shared" si="15"/>
        <v/>
      </c>
    </row>
    <row r="176" spans="1:14" x14ac:dyDescent="0.95">
      <c r="A176" s="107"/>
      <c r="B176" s="108"/>
      <c r="C176" s="109"/>
      <c r="D176" s="109"/>
      <c r="E176" s="131" t="str">
        <f>IFERROR(VLOOKUP($C176,Seting!$N$2:$O$43,2,FALSE),"")</f>
        <v/>
      </c>
      <c r="F176" s="112" t="str">
        <f t="shared" si="11"/>
        <v/>
      </c>
      <c r="G176" s="81" t="str">
        <f t="shared" si="12"/>
        <v/>
      </c>
      <c r="H176" s="111"/>
      <c r="I176" s="110"/>
      <c r="J176" s="112" t="str">
        <f t="shared" si="13"/>
        <v/>
      </c>
      <c r="K176" s="149" t="str">
        <f t="shared" si="14"/>
        <v/>
      </c>
      <c r="L176" s="81"/>
      <c r="M176" s="81"/>
      <c r="N176" s="112" t="str">
        <f t="shared" si="15"/>
        <v/>
      </c>
    </row>
    <row r="177" spans="1:14" x14ac:dyDescent="0.95">
      <c r="A177" s="107"/>
      <c r="B177" s="108"/>
      <c r="C177" s="109"/>
      <c r="D177" s="109"/>
      <c r="E177" s="131" t="str">
        <f>IFERROR(VLOOKUP($C177,Seting!$N$2:$O$43,2,FALSE),"")</f>
        <v/>
      </c>
      <c r="F177" s="112" t="str">
        <f t="shared" si="11"/>
        <v/>
      </c>
      <c r="G177" s="81" t="str">
        <f t="shared" si="12"/>
        <v/>
      </c>
      <c r="H177" s="111"/>
      <c r="I177" s="110"/>
      <c r="J177" s="112" t="str">
        <f t="shared" si="13"/>
        <v/>
      </c>
      <c r="K177" s="149" t="str">
        <f t="shared" si="14"/>
        <v/>
      </c>
      <c r="L177" s="81"/>
      <c r="M177" s="81"/>
      <c r="N177" s="112" t="str">
        <f t="shared" si="15"/>
        <v/>
      </c>
    </row>
    <row r="178" spans="1:14" x14ac:dyDescent="0.95">
      <c r="A178" s="107"/>
      <c r="B178" s="108"/>
      <c r="C178" s="109"/>
      <c r="D178" s="109"/>
      <c r="E178" s="131" t="str">
        <f>IFERROR(VLOOKUP($C178,Seting!$N$2:$O$43,2,FALSE),"")</f>
        <v/>
      </c>
      <c r="F178" s="112" t="str">
        <f t="shared" si="11"/>
        <v/>
      </c>
      <c r="G178" s="81" t="str">
        <f t="shared" si="12"/>
        <v/>
      </c>
      <c r="H178" s="111"/>
      <c r="I178" s="110"/>
      <c r="J178" s="112" t="str">
        <f t="shared" si="13"/>
        <v/>
      </c>
      <c r="K178" s="149" t="str">
        <f t="shared" si="14"/>
        <v/>
      </c>
      <c r="L178" s="81"/>
      <c r="M178" s="81"/>
      <c r="N178" s="112" t="str">
        <f t="shared" si="15"/>
        <v/>
      </c>
    </row>
    <row r="179" spans="1:14" x14ac:dyDescent="0.95">
      <c r="A179" s="107"/>
      <c r="B179" s="108"/>
      <c r="C179" s="109"/>
      <c r="D179" s="109"/>
      <c r="E179" s="131" t="str">
        <f>IFERROR(VLOOKUP($C179,Seting!$N$2:$O$43,2,FALSE),"")</f>
        <v/>
      </c>
      <c r="F179" s="112" t="str">
        <f t="shared" si="11"/>
        <v/>
      </c>
      <c r="G179" s="81" t="str">
        <f t="shared" si="12"/>
        <v/>
      </c>
      <c r="H179" s="111"/>
      <c r="I179" s="110"/>
      <c r="J179" s="112" t="str">
        <f t="shared" si="13"/>
        <v/>
      </c>
      <c r="K179" s="149" t="str">
        <f t="shared" si="14"/>
        <v/>
      </c>
      <c r="L179" s="81"/>
      <c r="M179" s="81"/>
      <c r="N179" s="112" t="str">
        <f t="shared" si="15"/>
        <v/>
      </c>
    </row>
    <row r="180" spans="1:14" x14ac:dyDescent="0.95">
      <c r="A180" s="107"/>
      <c r="B180" s="108"/>
      <c r="C180" s="109"/>
      <c r="D180" s="109"/>
      <c r="E180" s="131" t="str">
        <f>IFERROR(VLOOKUP($C180,Seting!$N$2:$O$43,2,FALSE),"")</f>
        <v/>
      </c>
      <c r="F180" s="112" t="str">
        <f t="shared" si="11"/>
        <v/>
      </c>
      <c r="G180" s="81" t="str">
        <f t="shared" si="12"/>
        <v/>
      </c>
      <c r="H180" s="111"/>
      <c r="I180" s="110"/>
      <c r="J180" s="112" t="str">
        <f t="shared" si="13"/>
        <v/>
      </c>
      <c r="K180" s="149" t="str">
        <f t="shared" si="14"/>
        <v/>
      </c>
      <c r="L180" s="81"/>
      <c r="M180" s="81"/>
      <c r="N180" s="112" t="str">
        <f t="shared" si="15"/>
        <v/>
      </c>
    </row>
    <row r="181" spans="1:14" x14ac:dyDescent="0.95">
      <c r="A181" s="107"/>
      <c r="B181" s="108"/>
      <c r="C181" s="109"/>
      <c r="D181" s="109"/>
      <c r="E181" s="131" t="str">
        <f>IFERROR(VLOOKUP($C181,Seting!$N$2:$O$43,2,FALSE),"")</f>
        <v/>
      </c>
      <c r="F181" s="112" t="str">
        <f t="shared" si="11"/>
        <v/>
      </c>
      <c r="G181" s="81" t="str">
        <f t="shared" si="12"/>
        <v/>
      </c>
      <c r="H181" s="111"/>
      <c r="I181" s="110"/>
      <c r="J181" s="112" t="str">
        <f t="shared" si="13"/>
        <v/>
      </c>
      <c r="K181" s="149" t="str">
        <f t="shared" si="14"/>
        <v/>
      </c>
      <c r="L181" s="81"/>
      <c r="M181" s="81"/>
      <c r="N181" s="112" t="str">
        <f t="shared" si="15"/>
        <v/>
      </c>
    </row>
    <row r="182" spans="1:14" x14ac:dyDescent="0.95">
      <c r="A182" s="107"/>
      <c r="B182" s="108"/>
      <c r="C182" s="109"/>
      <c r="D182" s="109"/>
      <c r="E182" s="131" t="str">
        <f>IFERROR(VLOOKUP($C182,Seting!$N$2:$O$43,2,FALSE),"")</f>
        <v/>
      </c>
      <c r="F182" s="112" t="str">
        <f t="shared" si="11"/>
        <v/>
      </c>
      <c r="G182" s="81" t="str">
        <f t="shared" si="12"/>
        <v/>
      </c>
      <c r="H182" s="111"/>
      <c r="I182" s="110"/>
      <c r="J182" s="112" t="str">
        <f t="shared" si="13"/>
        <v/>
      </c>
      <c r="K182" s="149" t="str">
        <f t="shared" si="14"/>
        <v/>
      </c>
      <c r="L182" s="81"/>
      <c r="M182" s="81"/>
      <c r="N182" s="112" t="str">
        <f t="shared" si="15"/>
        <v/>
      </c>
    </row>
    <row r="183" spans="1:14" x14ac:dyDescent="0.95">
      <c r="A183" s="107"/>
      <c r="B183" s="108"/>
      <c r="C183" s="109"/>
      <c r="D183" s="109"/>
      <c r="E183" s="131" t="str">
        <f>IFERROR(VLOOKUP($C183,Seting!$N$2:$O$43,2,FALSE),"")</f>
        <v/>
      </c>
      <c r="F183" s="112" t="str">
        <f t="shared" si="11"/>
        <v/>
      </c>
      <c r="G183" s="81" t="str">
        <f t="shared" si="12"/>
        <v/>
      </c>
      <c r="H183" s="111"/>
      <c r="I183" s="110"/>
      <c r="J183" s="112" t="str">
        <f t="shared" si="13"/>
        <v/>
      </c>
      <c r="K183" s="149" t="str">
        <f t="shared" si="14"/>
        <v/>
      </c>
      <c r="L183" s="81"/>
      <c r="M183" s="81"/>
      <c r="N183" s="112" t="str">
        <f t="shared" si="15"/>
        <v/>
      </c>
    </row>
    <row r="184" spans="1:14" x14ac:dyDescent="0.95">
      <c r="A184" s="107"/>
      <c r="B184" s="108"/>
      <c r="C184" s="109"/>
      <c r="D184" s="109"/>
      <c r="E184" s="131" t="str">
        <f>IFERROR(VLOOKUP($C184,Seting!$N$2:$O$43,2,FALSE),"")</f>
        <v/>
      </c>
      <c r="F184" s="112" t="str">
        <f t="shared" si="11"/>
        <v/>
      </c>
      <c r="G184" s="81" t="str">
        <f t="shared" si="12"/>
        <v/>
      </c>
      <c r="H184" s="111"/>
      <c r="I184" s="110"/>
      <c r="J184" s="112" t="str">
        <f t="shared" si="13"/>
        <v/>
      </c>
      <c r="K184" s="149" t="str">
        <f t="shared" si="14"/>
        <v/>
      </c>
      <c r="L184" s="81"/>
      <c r="M184" s="81"/>
      <c r="N184" s="112" t="str">
        <f t="shared" si="15"/>
        <v/>
      </c>
    </row>
    <row r="185" spans="1:14" x14ac:dyDescent="0.95">
      <c r="A185" s="107"/>
      <c r="B185" s="108"/>
      <c r="C185" s="109"/>
      <c r="D185" s="109"/>
      <c r="E185" s="131" t="str">
        <f>IFERROR(VLOOKUP($C185,Seting!$N$2:$O$43,2,FALSE),"")</f>
        <v/>
      </c>
      <c r="F185" s="112" t="str">
        <f t="shared" si="11"/>
        <v/>
      </c>
      <c r="G185" s="81" t="str">
        <f t="shared" si="12"/>
        <v/>
      </c>
      <c r="H185" s="111"/>
      <c r="I185" s="110"/>
      <c r="J185" s="112" t="str">
        <f t="shared" si="13"/>
        <v/>
      </c>
      <c r="K185" s="149" t="str">
        <f t="shared" si="14"/>
        <v/>
      </c>
      <c r="L185" s="81"/>
      <c r="M185" s="81"/>
      <c r="N185" s="112" t="str">
        <f t="shared" si="15"/>
        <v/>
      </c>
    </row>
    <row r="186" spans="1:14" x14ac:dyDescent="0.95">
      <c r="A186" s="107"/>
      <c r="B186" s="108"/>
      <c r="C186" s="109"/>
      <c r="D186" s="109"/>
      <c r="E186" s="131" t="str">
        <f>IFERROR(VLOOKUP($C186,Seting!$N$2:$O$43,2,FALSE),"")</f>
        <v/>
      </c>
      <c r="F186" s="112" t="str">
        <f t="shared" si="11"/>
        <v/>
      </c>
      <c r="G186" s="81" t="str">
        <f t="shared" si="12"/>
        <v/>
      </c>
      <c r="H186" s="111"/>
      <c r="I186" s="110"/>
      <c r="J186" s="112" t="str">
        <f t="shared" si="13"/>
        <v/>
      </c>
      <c r="K186" s="149" t="str">
        <f t="shared" si="14"/>
        <v/>
      </c>
      <c r="L186" s="81"/>
      <c r="M186" s="81"/>
      <c r="N186" s="112" t="str">
        <f t="shared" si="15"/>
        <v/>
      </c>
    </row>
    <row r="187" spans="1:14" x14ac:dyDescent="0.95">
      <c r="A187" s="107"/>
      <c r="B187" s="108"/>
      <c r="C187" s="109"/>
      <c r="D187" s="109"/>
      <c r="E187" s="131" t="str">
        <f>IFERROR(VLOOKUP($C187,Seting!$N$2:$O$43,2,FALSE),"")</f>
        <v/>
      </c>
      <c r="F187" s="112" t="str">
        <f t="shared" si="11"/>
        <v/>
      </c>
      <c r="G187" s="81" t="str">
        <f t="shared" si="12"/>
        <v/>
      </c>
      <c r="H187" s="111"/>
      <c r="I187" s="110"/>
      <c r="J187" s="112" t="str">
        <f t="shared" si="13"/>
        <v/>
      </c>
      <c r="K187" s="149" t="str">
        <f t="shared" si="14"/>
        <v/>
      </c>
      <c r="L187" s="81"/>
      <c r="M187" s="81"/>
      <c r="N187" s="112" t="str">
        <f t="shared" si="15"/>
        <v/>
      </c>
    </row>
    <row r="188" spans="1:14" x14ac:dyDescent="0.95">
      <c r="A188" s="107"/>
      <c r="B188" s="108"/>
      <c r="C188" s="109"/>
      <c r="D188" s="109"/>
      <c r="E188" s="131" t="str">
        <f>IFERROR(VLOOKUP($C188,Seting!$N$2:$O$43,2,FALSE),"")</f>
        <v/>
      </c>
      <c r="F188" s="112" t="str">
        <f t="shared" si="11"/>
        <v/>
      </c>
      <c r="G188" s="81" t="str">
        <f t="shared" si="12"/>
        <v/>
      </c>
      <c r="H188" s="111"/>
      <c r="I188" s="110"/>
      <c r="J188" s="112" t="str">
        <f t="shared" si="13"/>
        <v/>
      </c>
      <c r="K188" s="149" t="str">
        <f t="shared" si="14"/>
        <v/>
      </c>
      <c r="L188" s="81"/>
      <c r="M188" s="81"/>
      <c r="N188" s="112" t="str">
        <f t="shared" si="15"/>
        <v/>
      </c>
    </row>
    <row r="189" spans="1:14" x14ac:dyDescent="0.95">
      <c r="A189" s="107"/>
      <c r="B189" s="108"/>
      <c r="C189" s="109"/>
      <c r="D189" s="109"/>
      <c r="E189" s="131" t="str">
        <f>IFERROR(VLOOKUP($C189,Seting!$N$2:$O$43,2,FALSE),"")</f>
        <v/>
      </c>
      <c r="F189" s="112" t="str">
        <f t="shared" si="11"/>
        <v/>
      </c>
      <c r="G189" s="81" t="str">
        <f t="shared" si="12"/>
        <v/>
      </c>
      <c r="H189" s="111"/>
      <c r="I189" s="110"/>
      <c r="J189" s="112" t="str">
        <f t="shared" si="13"/>
        <v/>
      </c>
      <c r="K189" s="149" t="str">
        <f t="shared" si="14"/>
        <v/>
      </c>
      <c r="L189" s="81"/>
      <c r="M189" s="81"/>
      <c r="N189" s="112" t="str">
        <f t="shared" si="15"/>
        <v/>
      </c>
    </row>
    <row r="190" spans="1:14" x14ac:dyDescent="0.95">
      <c r="A190" s="107"/>
      <c r="B190" s="108"/>
      <c r="C190" s="109"/>
      <c r="D190" s="109"/>
      <c r="E190" s="131" t="str">
        <f>IFERROR(VLOOKUP($C190,Seting!$N$2:$O$43,2,FALSE),"")</f>
        <v/>
      </c>
      <c r="F190" s="112" t="str">
        <f t="shared" si="11"/>
        <v/>
      </c>
      <c r="G190" s="81" t="str">
        <f t="shared" si="12"/>
        <v/>
      </c>
      <c r="H190" s="111"/>
      <c r="I190" s="110"/>
      <c r="J190" s="112" t="str">
        <f t="shared" si="13"/>
        <v/>
      </c>
      <c r="K190" s="149" t="str">
        <f t="shared" si="14"/>
        <v/>
      </c>
      <c r="L190" s="81"/>
      <c r="M190" s="81"/>
      <c r="N190" s="112" t="str">
        <f t="shared" si="15"/>
        <v/>
      </c>
    </row>
    <row r="191" spans="1:14" x14ac:dyDescent="0.95">
      <c r="A191" s="107"/>
      <c r="B191" s="108"/>
      <c r="C191" s="109"/>
      <c r="D191" s="109"/>
      <c r="E191" s="131" t="str">
        <f>IFERROR(VLOOKUP($C191,Seting!$N$2:$O$43,2,FALSE),"")</f>
        <v/>
      </c>
      <c r="F191" s="112" t="str">
        <f t="shared" si="11"/>
        <v/>
      </c>
      <c r="G191" s="81" t="str">
        <f t="shared" si="12"/>
        <v/>
      </c>
      <c r="H191" s="111"/>
      <c r="I191" s="110"/>
      <c r="J191" s="112" t="str">
        <f t="shared" si="13"/>
        <v/>
      </c>
      <c r="K191" s="149" t="str">
        <f t="shared" si="14"/>
        <v/>
      </c>
      <c r="L191" s="81"/>
      <c r="M191" s="81"/>
      <c r="N191" s="112" t="str">
        <f t="shared" si="15"/>
        <v/>
      </c>
    </row>
    <row r="192" spans="1:14" x14ac:dyDescent="0.95">
      <c r="A192" s="107"/>
      <c r="B192" s="108"/>
      <c r="C192" s="109"/>
      <c r="D192" s="109"/>
      <c r="E192" s="131" t="str">
        <f>IFERROR(VLOOKUP($C192,Seting!$N$2:$O$43,2,FALSE),"")</f>
        <v/>
      </c>
      <c r="F192" s="112" t="str">
        <f t="shared" si="11"/>
        <v/>
      </c>
      <c r="G192" s="81" t="str">
        <f t="shared" si="12"/>
        <v/>
      </c>
      <c r="H192" s="111"/>
      <c r="I192" s="110"/>
      <c r="J192" s="112" t="str">
        <f t="shared" si="13"/>
        <v/>
      </c>
      <c r="K192" s="149" t="str">
        <f t="shared" si="14"/>
        <v/>
      </c>
      <c r="L192" s="81"/>
      <c r="M192" s="81"/>
      <c r="N192" s="112" t="str">
        <f t="shared" si="15"/>
        <v/>
      </c>
    </row>
    <row r="193" spans="1:14" x14ac:dyDescent="0.95">
      <c r="A193" s="107"/>
      <c r="B193" s="108"/>
      <c r="C193" s="109"/>
      <c r="D193" s="109"/>
      <c r="E193" s="131" t="str">
        <f>IFERROR(VLOOKUP($C193,Seting!$N$2:$O$43,2,FALSE),"")</f>
        <v/>
      </c>
      <c r="F193" s="112" t="str">
        <f t="shared" si="11"/>
        <v/>
      </c>
      <c r="G193" s="81" t="str">
        <f t="shared" si="12"/>
        <v/>
      </c>
      <c r="H193" s="111"/>
      <c r="I193" s="110"/>
      <c r="J193" s="112" t="str">
        <f t="shared" si="13"/>
        <v/>
      </c>
      <c r="K193" s="149" t="str">
        <f t="shared" si="14"/>
        <v/>
      </c>
      <c r="L193" s="81"/>
      <c r="M193" s="81"/>
      <c r="N193" s="112" t="str">
        <f t="shared" si="15"/>
        <v/>
      </c>
    </row>
    <row r="194" spans="1:14" x14ac:dyDescent="0.95">
      <c r="A194" s="107"/>
      <c r="B194" s="108"/>
      <c r="C194" s="109"/>
      <c r="D194" s="109"/>
      <c r="E194" s="131" t="str">
        <f>IFERROR(VLOOKUP($C194,Seting!$N$2:$O$43,2,FALSE),"")</f>
        <v/>
      </c>
      <c r="F194" s="112" t="str">
        <f t="shared" si="11"/>
        <v/>
      </c>
      <c r="G194" s="81" t="str">
        <f t="shared" si="12"/>
        <v/>
      </c>
      <c r="H194" s="111"/>
      <c r="I194" s="110"/>
      <c r="J194" s="112" t="str">
        <f t="shared" si="13"/>
        <v/>
      </c>
      <c r="K194" s="149" t="str">
        <f t="shared" si="14"/>
        <v/>
      </c>
      <c r="L194" s="81"/>
      <c r="M194" s="81"/>
      <c r="N194" s="112" t="str">
        <f t="shared" si="15"/>
        <v/>
      </c>
    </row>
    <row r="195" spans="1:14" x14ac:dyDescent="0.95">
      <c r="A195" s="107"/>
      <c r="B195" s="108"/>
      <c r="C195" s="109"/>
      <c r="D195" s="109"/>
      <c r="E195" s="131" t="str">
        <f>IFERROR(VLOOKUP($C195,Seting!$N$2:$O$43,2,FALSE),"")</f>
        <v/>
      </c>
      <c r="F195" s="112" t="str">
        <f t="shared" si="11"/>
        <v/>
      </c>
      <c r="G195" s="81" t="str">
        <f t="shared" si="12"/>
        <v/>
      </c>
      <c r="H195" s="111"/>
      <c r="I195" s="110"/>
      <c r="J195" s="112" t="str">
        <f t="shared" si="13"/>
        <v/>
      </c>
      <c r="K195" s="149" t="str">
        <f t="shared" si="14"/>
        <v/>
      </c>
      <c r="L195" s="81"/>
      <c r="M195" s="81"/>
      <c r="N195" s="112" t="str">
        <f t="shared" si="15"/>
        <v/>
      </c>
    </row>
    <row r="196" spans="1:14" x14ac:dyDescent="0.95">
      <c r="A196" s="107"/>
      <c r="B196" s="108"/>
      <c r="C196" s="109"/>
      <c r="D196" s="109"/>
      <c r="E196" s="131" t="str">
        <f>IFERROR(VLOOKUP($C196,Seting!$N$2:$O$43,2,FALSE),"")</f>
        <v/>
      </c>
      <c r="F196" s="112" t="str">
        <f t="shared" si="11"/>
        <v/>
      </c>
      <c r="G196" s="81" t="str">
        <f t="shared" si="12"/>
        <v/>
      </c>
      <c r="H196" s="111"/>
      <c r="I196" s="110"/>
      <c r="J196" s="112" t="str">
        <f t="shared" si="13"/>
        <v/>
      </c>
      <c r="K196" s="149" t="str">
        <f t="shared" si="14"/>
        <v/>
      </c>
      <c r="L196" s="81"/>
      <c r="M196" s="81"/>
      <c r="N196" s="112" t="str">
        <f t="shared" si="15"/>
        <v/>
      </c>
    </row>
    <row r="197" spans="1:14" x14ac:dyDescent="0.95">
      <c r="A197" s="107"/>
      <c r="B197" s="108"/>
      <c r="C197" s="109"/>
      <c r="D197" s="109"/>
      <c r="E197" s="131" t="str">
        <f>IFERROR(VLOOKUP($C197,Seting!$N$2:$O$43,2,FALSE),"")</f>
        <v/>
      </c>
      <c r="F197" s="112" t="str">
        <f t="shared" si="11"/>
        <v/>
      </c>
      <c r="G197" s="81" t="str">
        <f t="shared" si="12"/>
        <v/>
      </c>
      <c r="H197" s="111"/>
      <c r="I197" s="110"/>
      <c r="J197" s="112" t="str">
        <f t="shared" si="13"/>
        <v/>
      </c>
      <c r="K197" s="149" t="str">
        <f t="shared" si="14"/>
        <v/>
      </c>
      <c r="L197" s="81"/>
      <c r="M197" s="81"/>
      <c r="N197" s="112" t="str">
        <f t="shared" si="15"/>
        <v/>
      </c>
    </row>
    <row r="198" spans="1:14" x14ac:dyDescent="0.95">
      <c r="A198" s="107"/>
      <c r="B198" s="108"/>
      <c r="C198" s="109"/>
      <c r="D198" s="109"/>
      <c r="E198" s="131" t="str">
        <f>IFERROR(VLOOKUP($C198,Seting!$N$2:$O$43,2,FALSE),"")</f>
        <v/>
      </c>
      <c r="F198" s="112" t="str">
        <f t="shared" si="11"/>
        <v/>
      </c>
      <c r="G198" s="81" t="str">
        <f t="shared" si="12"/>
        <v/>
      </c>
      <c r="H198" s="111"/>
      <c r="I198" s="110"/>
      <c r="J198" s="112" t="str">
        <f t="shared" si="13"/>
        <v/>
      </c>
      <c r="K198" s="149" t="str">
        <f t="shared" si="14"/>
        <v/>
      </c>
      <c r="L198" s="81"/>
      <c r="M198" s="81"/>
      <c r="N198" s="112" t="str">
        <f t="shared" si="15"/>
        <v/>
      </c>
    </row>
    <row r="199" spans="1:14" x14ac:dyDescent="0.95">
      <c r="A199" s="107"/>
      <c r="B199" s="108"/>
      <c r="C199" s="109"/>
      <c r="D199" s="109"/>
      <c r="E199" s="131" t="str">
        <f>IFERROR(VLOOKUP($C199,Seting!$N$2:$O$43,2,FALSE),"")</f>
        <v/>
      </c>
      <c r="F199" s="112" t="str">
        <f t="shared" si="11"/>
        <v/>
      </c>
      <c r="G199" s="81" t="str">
        <f t="shared" si="12"/>
        <v/>
      </c>
      <c r="H199" s="111"/>
      <c r="I199" s="110"/>
      <c r="J199" s="112" t="str">
        <f t="shared" si="13"/>
        <v/>
      </c>
      <c r="K199" s="149" t="str">
        <f t="shared" si="14"/>
        <v/>
      </c>
      <c r="L199" s="81"/>
      <c r="M199" s="81"/>
      <c r="N199" s="112" t="str">
        <f t="shared" si="15"/>
        <v/>
      </c>
    </row>
    <row r="200" spans="1:14" x14ac:dyDescent="0.95">
      <c r="A200" s="107"/>
      <c r="B200" s="108"/>
      <c r="C200" s="109"/>
      <c r="D200" s="109"/>
      <c r="E200" s="131" t="str">
        <f>IFERROR(VLOOKUP($C200,Seting!$N$2:$O$43,2,FALSE),"")</f>
        <v/>
      </c>
      <c r="F200" s="112" t="str">
        <f t="shared" si="11"/>
        <v/>
      </c>
      <c r="G200" s="81" t="str">
        <f t="shared" si="12"/>
        <v/>
      </c>
      <c r="H200" s="111"/>
      <c r="I200" s="110"/>
      <c r="J200" s="112" t="str">
        <f t="shared" si="13"/>
        <v/>
      </c>
      <c r="K200" s="149" t="str">
        <f t="shared" si="14"/>
        <v/>
      </c>
      <c r="L200" s="81"/>
      <c r="M200" s="81"/>
      <c r="N200" s="112" t="str">
        <f t="shared" si="15"/>
        <v/>
      </c>
    </row>
    <row r="201" spans="1:14" x14ac:dyDescent="0.95">
      <c r="A201" s="107"/>
      <c r="B201" s="108"/>
      <c r="C201" s="109"/>
      <c r="D201" s="109"/>
      <c r="E201" s="131" t="str">
        <f>IFERROR(VLOOKUP($C201,Seting!$N$2:$O$43,2,FALSE),"")</f>
        <v/>
      </c>
      <c r="F201" s="112" t="str">
        <f t="shared" ref="F201:F264" si="16">IFERROR((D201*E201),"")</f>
        <v/>
      </c>
      <c r="G201" s="81" t="str">
        <f t="shared" ref="G201:G264" si="17">IFERROR(IF(A201="","",IF(I201=F201,"រួចរាល់",IF(J201&lt;F201,"នៅខ្លះ",IF(J201=F201,"ជំពាក់ទាំងអស់")))),"")</f>
        <v/>
      </c>
      <c r="H201" s="111"/>
      <c r="I201" s="110"/>
      <c r="J201" s="112" t="str">
        <f t="shared" ref="J201:J264" si="18">IFERROR((F201-I201),"")</f>
        <v/>
      </c>
      <c r="K201" s="149" t="str">
        <f t="shared" ref="K201:K264" si="19">IF(A201="","",IF(J201&lt;=0,"រួចរាល់","នៅទេ"))</f>
        <v/>
      </c>
      <c r="L201" s="81"/>
      <c r="M201" s="81"/>
      <c r="N201" s="112" t="str">
        <f t="shared" si="15"/>
        <v/>
      </c>
    </row>
    <row r="202" spans="1:14" x14ac:dyDescent="0.95">
      <c r="A202" s="107"/>
      <c r="B202" s="108"/>
      <c r="C202" s="109"/>
      <c r="D202" s="109"/>
      <c r="E202" s="131" t="str">
        <f>IFERROR(VLOOKUP($C202,Seting!$N$2:$O$43,2,FALSE),"")</f>
        <v/>
      </c>
      <c r="F202" s="112" t="str">
        <f t="shared" si="16"/>
        <v/>
      </c>
      <c r="G202" s="81" t="str">
        <f t="shared" si="17"/>
        <v/>
      </c>
      <c r="H202" s="111"/>
      <c r="I202" s="110"/>
      <c r="J202" s="112" t="str">
        <f t="shared" si="18"/>
        <v/>
      </c>
      <c r="K202" s="149" t="str">
        <f t="shared" si="19"/>
        <v/>
      </c>
      <c r="L202" s="81"/>
      <c r="M202" s="81"/>
      <c r="N202" s="112" t="str">
        <f t="shared" si="15"/>
        <v/>
      </c>
    </row>
    <row r="203" spans="1:14" x14ac:dyDescent="0.95">
      <c r="A203" s="107"/>
      <c r="B203" s="108"/>
      <c r="C203" s="109"/>
      <c r="D203" s="109"/>
      <c r="E203" s="131" t="str">
        <f>IFERROR(VLOOKUP($C203,Seting!$N$2:$O$43,2,FALSE),"")</f>
        <v/>
      </c>
      <c r="F203" s="112" t="str">
        <f t="shared" si="16"/>
        <v/>
      </c>
      <c r="G203" s="81" t="str">
        <f t="shared" si="17"/>
        <v/>
      </c>
      <c r="H203" s="111"/>
      <c r="I203" s="110"/>
      <c r="J203" s="112" t="str">
        <f t="shared" si="18"/>
        <v/>
      </c>
      <c r="K203" s="149" t="str">
        <f t="shared" si="19"/>
        <v/>
      </c>
      <c r="L203" s="81"/>
      <c r="M203" s="81"/>
      <c r="N203" s="112" t="str">
        <f t="shared" si="15"/>
        <v/>
      </c>
    </row>
    <row r="204" spans="1:14" x14ac:dyDescent="0.95">
      <c r="A204" s="107"/>
      <c r="B204" s="108"/>
      <c r="C204" s="109"/>
      <c r="D204" s="109"/>
      <c r="E204" s="131" t="str">
        <f>IFERROR(VLOOKUP($C204,Seting!$N$2:$O$43,2,FALSE),"")</f>
        <v/>
      </c>
      <c r="F204" s="112" t="str">
        <f t="shared" si="16"/>
        <v/>
      </c>
      <c r="G204" s="81" t="str">
        <f t="shared" si="17"/>
        <v/>
      </c>
      <c r="H204" s="111"/>
      <c r="I204" s="110"/>
      <c r="J204" s="112" t="str">
        <f t="shared" si="18"/>
        <v/>
      </c>
      <c r="K204" s="149" t="str">
        <f t="shared" si="19"/>
        <v/>
      </c>
      <c r="L204" s="81"/>
      <c r="M204" s="81"/>
      <c r="N204" s="112" t="str">
        <f t="shared" si="15"/>
        <v/>
      </c>
    </row>
    <row r="205" spans="1:14" x14ac:dyDescent="0.95">
      <c r="A205" s="107"/>
      <c r="B205" s="108"/>
      <c r="C205" s="109"/>
      <c r="D205" s="109"/>
      <c r="E205" s="131" t="str">
        <f>IFERROR(VLOOKUP($C205,Seting!$N$2:$O$43,2,FALSE),"")</f>
        <v/>
      </c>
      <c r="F205" s="112" t="str">
        <f t="shared" si="16"/>
        <v/>
      </c>
      <c r="G205" s="81" t="str">
        <f t="shared" si="17"/>
        <v/>
      </c>
      <c r="H205" s="111"/>
      <c r="I205" s="110"/>
      <c r="J205" s="112" t="str">
        <f t="shared" si="18"/>
        <v/>
      </c>
      <c r="K205" s="149" t="str">
        <f t="shared" si="19"/>
        <v/>
      </c>
      <c r="L205" s="81"/>
      <c r="M205" s="81"/>
      <c r="N205" s="112" t="str">
        <f t="shared" si="15"/>
        <v/>
      </c>
    </row>
    <row r="206" spans="1:14" x14ac:dyDescent="0.95">
      <c r="A206" s="107"/>
      <c r="B206" s="108"/>
      <c r="C206" s="109"/>
      <c r="D206" s="109"/>
      <c r="E206" s="131" t="str">
        <f>IFERROR(VLOOKUP($C206,Seting!$N$2:$O$43,2,FALSE),"")</f>
        <v/>
      </c>
      <c r="F206" s="112" t="str">
        <f t="shared" si="16"/>
        <v/>
      </c>
      <c r="G206" s="81" t="str">
        <f t="shared" si="17"/>
        <v/>
      </c>
      <c r="H206" s="111"/>
      <c r="I206" s="110"/>
      <c r="J206" s="112" t="str">
        <f t="shared" si="18"/>
        <v/>
      </c>
      <c r="K206" s="149" t="str">
        <f t="shared" si="19"/>
        <v/>
      </c>
      <c r="L206" s="81"/>
      <c r="M206" s="81"/>
      <c r="N206" s="112" t="str">
        <f t="shared" si="15"/>
        <v/>
      </c>
    </row>
    <row r="207" spans="1:14" x14ac:dyDescent="0.95">
      <c r="A207" s="107"/>
      <c r="B207" s="108"/>
      <c r="C207" s="109"/>
      <c r="D207" s="109"/>
      <c r="E207" s="131" t="str">
        <f>IFERROR(VLOOKUP($C207,Seting!$N$2:$O$43,2,FALSE),"")</f>
        <v/>
      </c>
      <c r="F207" s="112" t="str">
        <f t="shared" si="16"/>
        <v/>
      </c>
      <c r="G207" s="81" t="str">
        <f t="shared" si="17"/>
        <v/>
      </c>
      <c r="H207" s="111"/>
      <c r="I207" s="110"/>
      <c r="J207" s="112" t="str">
        <f t="shared" si="18"/>
        <v/>
      </c>
      <c r="K207" s="149" t="str">
        <f t="shared" si="19"/>
        <v/>
      </c>
      <c r="L207" s="81"/>
      <c r="M207" s="81"/>
      <c r="N207" s="112" t="str">
        <f t="shared" si="15"/>
        <v/>
      </c>
    </row>
    <row r="208" spans="1:14" x14ac:dyDescent="0.95">
      <c r="A208" s="107"/>
      <c r="B208" s="108"/>
      <c r="C208" s="109"/>
      <c r="D208" s="109"/>
      <c r="E208" s="131" t="str">
        <f>IFERROR(VLOOKUP($C208,Seting!$N$2:$O$43,2,FALSE),"")</f>
        <v/>
      </c>
      <c r="F208" s="112" t="str">
        <f t="shared" si="16"/>
        <v/>
      </c>
      <c r="G208" s="81" t="str">
        <f t="shared" si="17"/>
        <v/>
      </c>
      <c r="H208" s="111"/>
      <c r="I208" s="110"/>
      <c r="J208" s="112" t="str">
        <f t="shared" si="18"/>
        <v/>
      </c>
      <c r="K208" s="149" t="str">
        <f t="shared" si="19"/>
        <v/>
      </c>
      <c r="L208" s="81"/>
      <c r="M208" s="81"/>
      <c r="N208" s="112" t="str">
        <f t="shared" si="15"/>
        <v/>
      </c>
    </row>
    <row r="209" spans="1:14" x14ac:dyDescent="0.95">
      <c r="A209" s="107"/>
      <c r="B209" s="108"/>
      <c r="C209" s="109"/>
      <c r="D209" s="109"/>
      <c r="E209" s="131" t="str">
        <f>IFERROR(VLOOKUP($C209,Seting!$N$2:$O$43,2,FALSE),"")</f>
        <v/>
      </c>
      <c r="F209" s="112" t="str">
        <f t="shared" si="16"/>
        <v/>
      </c>
      <c r="G209" s="81" t="str">
        <f t="shared" si="17"/>
        <v/>
      </c>
      <c r="H209" s="111"/>
      <c r="I209" s="110"/>
      <c r="J209" s="112" t="str">
        <f t="shared" si="18"/>
        <v/>
      </c>
      <c r="K209" s="149" t="str">
        <f t="shared" si="19"/>
        <v/>
      </c>
      <c r="L209" s="81"/>
      <c r="M209" s="81"/>
      <c r="N209" s="112" t="str">
        <f t="shared" si="15"/>
        <v/>
      </c>
    </row>
    <row r="210" spans="1:14" x14ac:dyDescent="0.95">
      <c r="A210" s="107"/>
      <c r="B210" s="108"/>
      <c r="C210" s="109"/>
      <c r="D210" s="109"/>
      <c r="E210" s="131" t="str">
        <f>IFERROR(VLOOKUP($C210,Seting!$N$2:$O$43,2,FALSE),"")</f>
        <v/>
      </c>
      <c r="F210" s="112" t="str">
        <f t="shared" si="16"/>
        <v/>
      </c>
      <c r="G210" s="81" t="str">
        <f t="shared" si="17"/>
        <v/>
      </c>
      <c r="H210" s="111"/>
      <c r="I210" s="110"/>
      <c r="J210" s="112" t="str">
        <f t="shared" si="18"/>
        <v/>
      </c>
      <c r="K210" s="149" t="str">
        <f t="shared" si="19"/>
        <v/>
      </c>
      <c r="L210" s="81"/>
      <c r="M210" s="81"/>
      <c r="N210" s="112" t="str">
        <f t="shared" si="15"/>
        <v/>
      </c>
    </row>
    <row r="211" spans="1:14" x14ac:dyDescent="0.95">
      <c r="A211" s="107"/>
      <c r="B211" s="108"/>
      <c r="C211" s="109"/>
      <c r="D211" s="109"/>
      <c r="E211" s="131" t="str">
        <f>IFERROR(VLOOKUP($C211,Seting!$N$2:$O$43,2,FALSE),"")</f>
        <v/>
      </c>
      <c r="F211" s="112" t="str">
        <f t="shared" si="16"/>
        <v/>
      </c>
      <c r="G211" s="81" t="str">
        <f t="shared" si="17"/>
        <v/>
      </c>
      <c r="H211" s="111"/>
      <c r="I211" s="110"/>
      <c r="J211" s="112" t="str">
        <f t="shared" si="18"/>
        <v/>
      </c>
      <c r="K211" s="149" t="str">
        <f t="shared" si="19"/>
        <v/>
      </c>
      <c r="L211" s="81"/>
      <c r="M211" s="81"/>
      <c r="N211" s="112" t="str">
        <f t="shared" si="15"/>
        <v/>
      </c>
    </row>
    <row r="212" spans="1:14" x14ac:dyDescent="0.95">
      <c r="A212" s="107"/>
      <c r="B212" s="108"/>
      <c r="C212" s="109"/>
      <c r="D212" s="109"/>
      <c r="E212" s="131" t="str">
        <f>IFERROR(VLOOKUP($C212,Seting!$N$2:$O$43,2,FALSE),"")</f>
        <v/>
      </c>
      <c r="F212" s="112" t="str">
        <f t="shared" si="16"/>
        <v/>
      </c>
      <c r="G212" s="81" t="str">
        <f t="shared" si="17"/>
        <v/>
      </c>
      <c r="H212" s="111"/>
      <c r="I212" s="110"/>
      <c r="J212" s="112" t="str">
        <f t="shared" si="18"/>
        <v/>
      </c>
      <c r="K212" s="149" t="str">
        <f t="shared" si="19"/>
        <v/>
      </c>
      <c r="L212" s="81"/>
      <c r="M212" s="81"/>
      <c r="N212" s="112" t="str">
        <f t="shared" si="15"/>
        <v/>
      </c>
    </row>
    <row r="213" spans="1:14" x14ac:dyDescent="0.95">
      <c r="A213" s="107"/>
      <c r="B213" s="108"/>
      <c r="C213" s="109"/>
      <c r="D213" s="109"/>
      <c r="E213" s="131" t="str">
        <f>IFERROR(VLOOKUP($C213,Seting!$N$2:$O$43,2,FALSE),"")</f>
        <v/>
      </c>
      <c r="F213" s="112" t="str">
        <f t="shared" si="16"/>
        <v/>
      </c>
      <c r="G213" s="81" t="str">
        <f t="shared" si="17"/>
        <v/>
      </c>
      <c r="H213" s="111"/>
      <c r="I213" s="110"/>
      <c r="J213" s="112" t="str">
        <f t="shared" si="18"/>
        <v/>
      </c>
      <c r="K213" s="149" t="str">
        <f t="shared" si="19"/>
        <v/>
      </c>
      <c r="L213" s="81"/>
      <c r="M213" s="81"/>
      <c r="N213" s="112" t="str">
        <f t="shared" si="15"/>
        <v/>
      </c>
    </row>
    <row r="214" spans="1:14" x14ac:dyDescent="0.95">
      <c r="A214" s="107"/>
      <c r="B214" s="108"/>
      <c r="C214" s="109"/>
      <c r="D214" s="109"/>
      <c r="E214" s="131" t="str">
        <f>IFERROR(VLOOKUP($C214,Seting!$N$2:$O$43,2,FALSE),"")</f>
        <v/>
      </c>
      <c r="F214" s="112" t="str">
        <f t="shared" si="16"/>
        <v/>
      </c>
      <c r="G214" s="81" t="str">
        <f t="shared" si="17"/>
        <v/>
      </c>
      <c r="H214" s="111"/>
      <c r="I214" s="110"/>
      <c r="J214" s="112" t="str">
        <f t="shared" si="18"/>
        <v/>
      </c>
      <c r="K214" s="149" t="str">
        <f t="shared" si="19"/>
        <v/>
      </c>
      <c r="L214" s="81"/>
      <c r="M214" s="81"/>
      <c r="N214" s="112" t="str">
        <f t="shared" si="15"/>
        <v/>
      </c>
    </row>
    <row r="215" spans="1:14" x14ac:dyDescent="0.95">
      <c r="A215" s="107"/>
      <c r="B215" s="108"/>
      <c r="C215" s="109"/>
      <c r="D215" s="109"/>
      <c r="E215" s="131" t="str">
        <f>IFERROR(VLOOKUP($C215,Seting!$N$2:$O$43,2,FALSE),"")</f>
        <v/>
      </c>
      <c r="F215" s="112" t="str">
        <f t="shared" si="16"/>
        <v/>
      </c>
      <c r="G215" s="81" t="str">
        <f t="shared" si="17"/>
        <v/>
      </c>
      <c r="H215" s="111"/>
      <c r="I215" s="110"/>
      <c r="J215" s="112" t="str">
        <f t="shared" si="18"/>
        <v/>
      </c>
      <c r="K215" s="149" t="str">
        <f t="shared" si="19"/>
        <v/>
      </c>
      <c r="L215" s="81"/>
      <c r="M215" s="81"/>
      <c r="N215" s="112" t="str">
        <f t="shared" si="15"/>
        <v/>
      </c>
    </row>
    <row r="216" spans="1:14" x14ac:dyDescent="0.95">
      <c r="A216" s="107"/>
      <c r="B216" s="108"/>
      <c r="C216" s="109"/>
      <c r="D216" s="109"/>
      <c r="E216" s="131" t="str">
        <f>IFERROR(VLOOKUP($C216,Seting!$N$2:$O$43,2,FALSE),"")</f>
        <v/>
      </c>
      <c r="F216" s="112" t="str">
        <f t="shared" si="16"/>
        <v/>
      </c>
      <c r="G216" s="81" t="str">
        <f t="shared" si="17"/>
        <v/>
      </c>
      <c r="H216" s="111"/>
      <c r="I216" s="110"/>
      <c r="J216" s="112" t="str">
        <f t="shared" si="18"/>
        <v/>
      </c>
      <c r="K216" s="149" t="str">
        <f t="shared" si="19"/>
        <v/>
      </c>
      <c r="L216" s="81"/>
      <c r="M216" s="81"/>
      <c r="N216" s="112" t="str">
        <f t="shared" si="15"/>
        <v/>
      </c>
    </row>
    <row r="217" spans="1:14" x14ac:dyDescent="0.95">
      <c r="A217" s="107"/>
      <c r="B217" s="108"/>
      <c r="C217" s="109"/>
      <c r="D217" s="109"/>
      <c r="E217" s="131" t="str">
        <f>IFERROR(VLOOKUP($C217,Seting!$N$2:$O$43,2,FALSE),"")</f>
        <v/>
      </c>
      <c r="F217" s="112" t="str">
        <f t="shared" si="16"/>
        <v/>
      </c>
      <c r="G217" s="81" t="str">
        <f t="shared" si="17"/>
        <v/>
      </c>
      <c r="H217" s="111"/>
      <c r="I217" s="110"/>
      <c r="J217" s="112" t="str">
        <f t="shared" si="18"/>
        <v/>
      </c>
      <c r="K217" s="149" t="str">
        <f t="shared" si="19"/>
        <v/>
      </c>
      <c r="L217" s="81"/>
      <c r="M217" s="81"/>
      <c r="N217" s="112" t="str">
        <f t="shared" ref="N217:N280" si="20">IF(L217="","",SUMIFS($J$5:$J$502,$B$5:$B$502,L217)+M217-O217)</f>
        <v/>
      </c>
    </row>
    <row r="218" spans="1:14" x14ac:dyDescent="0.95">
      <c r="A218" s="107"/>
      <c r="B218" s="108"/>
      <c r="C218" s="109"/>
      <c r="D218" s="109"/>
      <c r="E218" s="131" t="str">
        <f>IFERROR(VLOOKUP($C218,Seting!$N$2:$O$43,2,FALSE),"")</f>
        <v/>
      </c>
      <c r="F218" s="112" t="str">
        <f t="shared" si="16"/>
        <v/>
      </c>
      <c r="G218" s="81" t="str">
        <f t="shared" si="17"/>
        <v/>
      </c>
      <c r="H218" s="111"/>
      <c r="I218" s="110"/>
      <c r="J218" s="112" t="str">
        <f t="shared" si="18"/>
        <v/>
      </c>
      <c r="K218" s="149" t="str">
        <f t="shared" si="19"/>
        <v/>
      </c>
      <c r="L218" s="81"/>
      <c r="M218" s="81"/>
      <c r="N218" s="112" t="str">
        <f t="shared" si="20"/>
        <v/>
      </c>
    </row>
    <row r="219" spans="1:14" x14ac:dyDescent="0.95">
      <c r="A219" s="107"/>
      <c r="B219" s="108"/>
      <c r="C219" s="109"/>
      <c r="D219" s="109"/>
      <c r="E219" s="131" t="str">
        <f>IFERROR(VLOOKUP($C219,Seting!$N$2:$O$43,2,FALSE),"")</f>
        <v/>
      </c>
      <c r="F219" s="112" t="str">
        <f t="shared" si="16"/>
        <v/>
      </c>
      <c r="G219" s="81" t="str">
        <f t="shared" si="17"/>
        <v/>
      </c>
      <c r="H219" s="111"/>
      <c r="I219" s="110"/>
      <c r="J219" s="112" t="str">
        <f t="shared" si="18"/>
        <v/>
      </c>
      <c r="K219" s="149" t="str">
        <f t="shared" si="19"/>
        <v/>
      </c>
      <c r="L219" s="81"/>
      <c r="M219" s="81"/>
      <c r="N219" s="112" t="str">
        <f t="shared" si="20"/>
        <v/>
      </c>
    </row>
    <row r="220" spans="1:14" x14ac:dyDescent="0.95">
      <c r="A220" s="107"/>
      <c r="B220" s="108"/>
      <c r="C220" s="109"/>
      <c r="D220" s="109"/>
      <c r="E220" s="131" t="str">
        <f>IFERROR(VLOOKUP($C220,Seting!$N$2:$O$43,2,FALSE),"")</f>
        <v/>
      </c>
      <c r="F220" s="112" t="str">
        <f t="shared" si="16"/>
        <v/>
      </c>
      <c r="G220" s="81" t="str">
        <f t="shared" si="17"/>
        <v/>
      </c>
      <c r="H220" s="111"/>
      <c r="I220" s="110"/>
      <c r="J220" s="112" t="str">
        <f t="shared" si="18"/>
        <v/>
      </c>
      <c r="K220" s="149" t="str">
        <f t="shared" si="19"/>
        <v/>
      </c>
      <c r="L220" s="81"/>
      <c r="M220" s="81"/>
      <c r="N220" s="112" t="str">
        <f t="shared" si="20"/>
        <v/>
      </c>
    </row>
    <row r="221" spans="1:14" x14ac:dyDescent="0.95">
      <c r="A221" s="107"/>
      <c r="B221" s="108"/>
      <c r="C221" s="109"/>
      <c r="D221" s="109"/>
      <c r="E221" s="131" t="str">
        <f>IFERROR(VLOOKUP($C221,Seting!$N$2:$O$43,2,FALSE),"")</f>
        <v/>
      </c>
      <c r="F221" s="112" t="str">
        <f t="shared" si="16"/>
        <v/>
      </c>
      <c r="G221" s="81" t="str">
        <f t="shared" si="17"/>
        <v/>
      </c>
      <c r="H221" s="111"/>
      <c r="I221" s="110"/>
      <c r="J221" s="112" t="str">
        <f t="shared" si="18"/>
        <v/>
      </c>
      <c r="K221" s="149" t="str">
        <f t="shared" si="19"/>
        <v/>
      </c>
      <c r="L221" s="81"/>
      <c r="M221" s="81"/>
      <c r="N221" s="112" t="str">
        <f t="shared" si="20"/>
        <v/>
      </c>
    </row>
    <row r="222" spans="1:14" x14ac:dyDescent="0.95">
      <c r="A222" s="107"/>
      <c r="B222" s="108"/>
      <c r="C222" s="109"/>
      <c r="D222" s="109"/>
      <c r="E222" s="131" t="str">
        <f>IFERROR(VLOOKUP($C222,Seting!$N$2:$O$43,2,FALSE),"")</f>
        <v/>
      </c>
      <c r="F222" s="112" t="str">
        <f t="shared" si="16"/>
        <v/>
      </c>
      <c r="G222" s="81" t="str">
        <f t="shared" si="17"/>
        <v/>
      </c>
      <c r="H222" s="111"/>
      <c r="I222" s="110"/>
      <c r="J222" s="112" t="str">
        <f t="shared" si="18"/>
        <v/>
      </c>
      <c r="K222" s="149" t="str">
        <f t="shared" si="19"/>
        <v/>
      </c>
      <c r="L222" s="81"/>
      <c r="M222" s="81"/>
      <c r="N222" s="112" t="str">
        <f t="shared" si="20"/>
        <v/>
      </c>
    </row>
    <row r="223" spans="1:14" x14ac:dyDescent="0.95">
      <c r="A223" s="107"/>
      <c r="B223" s="108"/>
      <c r="C223" s="109"/>
      <c r="D223" s="109"/>
      <c r="E223" s="131" t="str">
        <f>IFERROR(VLOOKUP($C223,Seting!$N$2:$O$43,2,FALSE),"")</f>
        <v/>
      </c>
      <c r="F223" s="112" t="str">
        <f t="shared" si="16"/>
        <v/>
      </c>
      <c r="G223" s="81" t="str">
        <f t="shared" si="17"/>
        <v/>
      </c>
      <c r="H223" s="111"/>
      <c r="I223" s="110"/>
      <c r="J223" s="112" t="str">
        <f t="shared" si="18"/>
        <v/>
      </c>
      <c r="K223" s="149" t="str">
        <f t="shared" si="19"/>
        <v/>
      </c>
      <c r="L223" s="81"/>
      <c r="M223" s="81"/>
      <c r="N223" s="112" t="str">
        <f t="shared" si="20"/>
        <v/>
      </c>
    </row>
    <row r="224" spans="1:14" x14ac:dyDescent="0.95">
      <c r="A224" s="107"/>
      <c r="B224" s="108"/>
      <c r="C224" s="109"/>
      <c r="D224" s="109"/>
      <c r="E224" s="131" t="str">
        <f>IFERROR(VLOOKUP($C224,Seting!$N$2:$O$43,2,FALSE),"")</f>
        <v/>
      </c>
      <c r="F224" s="112" t="str">
        <f t="shared" si="16"/>
        <v/>
      </c>
      <c r="G224" s="81" t="str">
        <f t="shared" si="17"/>
        <v/>
      </c>
      <c r="H224" s="111"/>
      <c r="I224" s="110"/>
      <c r="J224" s="112" t="str">
        <f t="shared" si="18"/>
        <v/>
      </c>
      <c r="K224" s="149" t="str">
        <f t="shared" si="19"/>
        <v/>
      </c>
      <c r="L224" s="81"/>
      <c r="M224" s="81"/>
      <c r="N224" s="112" t="str">
        <f t="shared" si="20"/>
        <v/>
      </c>
    </row>
    <row r="225" spans="1:14" x14ac:dyDescent="0.95">
      <c r="A225" s="107"/>
      <c r="B225" s="108"/>
      <c r="C225" s="109"/>
      <c r="D225" s="109"/>
      <c r="E225" s="131" t="str">
        <f>IFERROR(VLOOKUP($C225,Seting!$N$2:$O$43,2,FALSE),"")</f>
        <v/>
      </c>
      <c r="F225" s="112" t="str">
        <f t="shared" si="16"/>
        <v/>
      </c>
      <c r="G225" s="81" t="str">
        <f t="shared" si="17"/>
        <v/>
      </c>
      <c r="H225" s="111"/>
      <c r="I225" s="110"/>
      <c r="J225" s="112" t="str">
        <f t="shared" si="18"/>
        <v/>
      </c>
      <c r="K225" s="149" t="str">
        <f t="shared" si="19"/>
        <v/>
      </c>
      <c r="L225" s="81"/>
      <c r="M225" s="81"/>
      <c r="N225" s="112" t="str">
        <f t="shared" si="20"/>
        <v/>
      </c>
    </row>
    <row r="226" spans="1:14" x14ac:dyDescent="0.95">
      <c r="A226" s="107"/>
      <c r="B226" s="108"/>
      <c r="C226" s="109"/>
      <c r="D226" s="109"/>
      <c r="E226" s="131" t="str">
        <f>IFERROR(VLOOKUP($C226,Seting!$N$2:$O$43,2,FALSE),"")</f>
        <v/>
      </c>
      <c r="F226" s="112" t="str">
        <f t="shared" si="16"/>
        <v/>
      </c>
      <c r="G226" s="81" t="str">
        <f t="shared" si="17"/>
        <v/>
      </c>
      <c r="H226" s="111"/>
      <c r="I226" s="110"/>
      <c r="J226" s="112" t="str">
        <f t="shared" si="18"/>
        <v/>
      </c>
      <c r="K226" s="149" t="str">
        <f t="shared" si="19"/>
        <v/>
      </c>
      <c r="L226" s="81"/>
      <c r="M226" s="81"/>
      <c r="N226" s="112" t="str">
        <f t="shared" si="20"/>
        <v/>
      </c>
    </row>
    <row r="227" spans="1:14" x14ac:dyDescent="0.95">
      <c r="A227" s="107"/>
      <c r="B227" s="108"/>
      <c r="C227" s="109"/>
      <c r="D227" s="109"/>
      <c r="E227" s="131" t="str">
        <f>IFERROR(VLOOKUP($C227,Seting!$N$2:$O$43,2,FALSE),"")</f>
        <v/>
      </c>
      <c r="F227" s="112" t="str">
        <f t="shared" si="16"/>
        <v/>
      </c>
      <c r="G227" s="81" t="str">
        <f t="shared" si="17"/>
        <v/>
      </c>
      <c r="H227" s="111"/>
      <c r="I227" s="110"/>
      <c r="J227" s="112" t="str">
        <f t="shared" si="18"/>
        <v/>
      </c>
      <c r="K227" s="149" t="str">
        <f t="shared" si="19"/>
        <v/>
      </c>
      <c r="L227" s="81"/>
      <c r="M227" s="81"/>
      <c r="N227" s="112" t="str">
        <f t="shared" si="20"/>
        <v/>
      </c>
    </row>
    <row r="228" spans="1:14" x14ac:dyDescent="0.95">
      <c r="A228" s="107"/>
      <c r="B228" s="108"/>
      <c r="C228" s="109"/>
      <c r="D228" s="109"/>
      <c r="E228" s="131" t="str">
        <f>IFERROR(VLOOKUP($C228,Seting!$N$2:$O$43,2,FALSE),"")</f>
        <v/>
      </c>
      <c r="F228" s="112" t="str">
        <f t="shared" si="16"/>
        <v/>
      </c>
      <c r="G228" s="81" t="str">
        <f t="shared" si="17"/>
        <v/>
      </c>
      <c r="H228" s="111"/>
      <c r="I228" s="110"/>
      <c r="J228" s="112" t="str">
        <f t="shared" si="18"/>
        <v/>
      </c>
      <c r="K228" s="149" t="str">
        <f t="shared" si="19"/>
        <v/>
      </c>
      <c r="L228" s="81"/>
      <c r="M228" s="81"/>
      <c r="N228" s="112" t="str">
        <f t="shared" si="20"/>
        <v/>
      </c>
    </row>
    <row r="229" spans="1:14" x14ac:dyDescent="0.95">
      <c r="A229" s="107"/>
      <c r="B229" s="108"/>
      <c r="C229" s="109"/>
      <c r="D229" s="109"/>
      <c r="E229" s="131" t="str">
        <f>IFERROR(VLOOKUP($C229,Seting!$N$2:$O$43,2,FALSE),"")</f>
        <v/>
      </c>
      <c r="F229" s="112" t="str">
        <f t="shared" si="16"/>
        <v/>
      </c>
      <c r="G229" s="81" t="str">
        <f t="shared" si="17"/>
        <v/>
      </c>
      <c r="H229" s="111"/>
      <c r="I229" s="110"/>
      <c r="J229" s="112" t="str">
        <f t="shared" si="18"/>
        <v/>
      </c>
      <c r="K229" s="149" t="str">
        <f t="shared" si="19"/>
        <v/>
      </c>
      <c r="L229" s="81"/>
      <c r="M229" s="81"/>
      <c r="N229" s="112" t="str">
        <f t="shared" si="20"/>
        <v/>
      </c>
    </row>
    <row r="230" spans="1:14" x14ac:dyDescent="0.95">
      <c r="A230" s="107"/>
      <c r="B230" s="108"/>
      <c r="C230" s="109"/>
      <c r="D230" s="109"/>
      <c r="E230" s="131" t="str">
        <f>IFERROR(VLOOKUP($C230,Seting!$N$2:$O$43,2,FALSE),"")</f>
        <v/>
      </c>
      <c r="F230" s="112" t="str">
        <f t="shared" si="16"/>
        <v/>
      </c>
      <c r="G230" s="81" t="str">
        <f t="shared" si="17"/>
        <v/>
      </c>
      <c r="H230" s="111"/>
      <c r="I230" s="110"/>
      <c r="J230" s="112" t="str">
        <f t="shared" si="18"/>
        <v/>
      </c>
      <c r="K230" s="149" t="str">
        <f t="shared" si="19"/>
        <v/>
      </c>
      <c r="L230" s="81"/>
      <c r="M230" s="81"/>
      <c r="N230" s="112" t="str">
        <f t="shared" si="20"/>
        <v/>
      </c>
    </row>
    <row r="231" spans="1:14" x14ac:dyDescent="0.95">
      <c r="A231" s="107"/>
      <c r="B231" s="108"/>
      <c r="C231" s="109"/>
      <c r="D231" s="109"/>
      <c r="E231" s="131" t="str">
        <f>IFERROR(VLOOKUP($C231,Seting!$N$2:$O$43,2,FALSE),"")</f>
        <v/>
      </c>
      <c r="F231" s="112" t="str">
        <f t="shared" si="16"/>
        <v/>
      </c>
      <c r="G231" s="81" t="str">
        <f t="shared" si="17"/>
        <v/>
      </c>
      <c r="H231" s="111"/>
      <c r="I231" s="110"/>
      <c r="J231" s="112" t="str">
        <f t="shared" si="18"/>
        <v/>
      </c>
      <c r="K231" s="149" t="str">
        <f t="shared" si="19"/>
        <v/>
      </c>
      <c r="L231" s="81"/>
      <c r="M231" s="81"/>
      <c r="N231" s="112" t="str">
        <f t="shared" si="20"/>
        <v/>
      </c>
    </row>
    <row r="232" spans="1:14" x14ac:dyDescent="0.95">
      <c r="A232" s="107"/>
      <c r="B232" s="108"/>
      <c r="C232" s="109"/>
      <c r="D232" s="109"/>
      <c r="E232" s="131" t="str">
        <f>IFERROR(VLOOKUP($C232,Seting!$N$2:$O$43,2,FALSE),"")</f>
        <v/>
      </c>
      <c r="F232" s="112" t="str">
        <f t="shared" si="16"/>
        <v/>
      </c>
      <c r="G232" s="81" t="str">
        <f t="shared" si="17"/>
        <v/>
      </c>
      <c r="H232" s="111"/>
      <c r="I232" s="110"/>
      <c r="J232" s="112" t="str">
        <f t="shared" si="18"/>
        <v/>
      </c>
      <c r="K232" s="149" t="str">
        <f t="shared" si="19"/>
        <v/>
      </c>
      <c r="L232" s="81"/>
      <c r="M232" s="81"/>
      <c r="N232" s="112" t="str">
        <f t="shared" si="20"/>
        <v/>
      </c>
    </row>
    <row r="233" spans="1:14" x14ac:dyDescent="0.95">
      <c r="A233" s="107"/>
      <c r="B233" s="108"/>
      <c r="C233" s="109"/>
      <c r="D233" s="109"/>
      <c r="E233" s="131" t="str">
        <f>IFERROR(VLOOKUP($C233,Seting!$N$2:$O$43,2,FALSE),"")</f>
        <v/>
      </c>
      <c r="F233" s="112" t="str">
        <f t="shared" si="16"/>
        <v/>
      </c>
      <c r="G233" s="81" t="str">
        <f t="shared" si="17"/>
        <v/>
      </c>
      <c r="H233" s="111"/>
      <c r="I233" s="110"/>
      <c r="J233" s="112" t="str">
        <f t="shared" si="18"/>
        <v/>
      </c>
      <c r="K233" s="149" t="str">
        <f t="shared" si="19"/>
        <v/>
      </c>
      <c r="L233" s="81"/>
      <c r="M233" s="81"/>
      <c r="N233" s="112" t="str">
        <f t="shared" si="20"/>
        <v/>
      </c>
    </row>
    <row r="234" spans="1:14" x14ac:dyDescent="0.95">
      <c r="A234" s="107"/>
      <c r="B234" s="108"/>
      <c r="C234" s="109"/>
      <c r="D234" s="109"/>
      <c r="E234" s="131" t="str">
        <f>IFERROR(VLOOKUP($C234,Seting!$N$2:$O$43,2,FALSE),"")</f>
        <v/>
      </c>
      <c r="F234" s="112" t="str">
        <f t="shared" si="16"/>
        <v/>
      </c>
      <c r="G234" s="81" t="str">
        <f t="shared" si="17"/>
        <v/>
      </c>
      <c r="H234" s="111"/>
      <c r="I234" s="110"/>
      <c r="J234" s="112" t="str">
        <f t="shared" si="18"/>
        <v/>
      </c>
      <c r="K234" s="149" t="str">
        <f t="shared" si="19"/>
        <v/>
      </c>
      <c r="L234" s="81"/>
      <c r="M234" s="81"/>
      <c r="N234" s="112" t="str">
        <f t="shared" si="20"/>
        <v/>
      </c>
    </row>
    <row r="235" spans="1:14" x14ac:dyDescent="0.95">
      <c r="A235" s="107"/>
      <c r="B235" s="108"/>
      <c r="C235" s="109"/>
      <c r="D235" s="109"/>
      <c r="E235" s="131" t="str">
        <f>IFERROR(VLOOKUP($C235,Seting!$N$2:$O$43,2,FALSE),"")</f>
        <v/>
      </c>
      <c r="F235" s="112" t="str">
        <f t="shared" si="16"/>
        <v/>
      </c>
      <c r="G235" s="81" t="str">
        <f t="shared" si="17"/>
        <v/>
      </c>
      <c r="H235" s="111"/>
      <c r="I235" s="110"/>
      <c r="J235" s="112" t="str">
        <f t="shared" si="18"/>
        <v/>
      </c>
      <c r="K235" s="149" t="str">
        <f t="shared" si="19"/>
        <v/>
      </c>
      <c r="L235" s="81"/>
      <c r="M235" s="81"/>
      <c r="N235" s="112" t="str">
        <f t="shared" si="20"/>
        <v/>
      </c>
    </row>
    <row r="236" spans="1:14" x14ac:dyDescent="0.95">
      <c r="A236" s="107"/>
      <c r="B236" s="108"/>
      <c r="C236" s="109"/>
      <c r="D236" s="109"/>
      <c r="E236" s="131" t="str">
        <f>IFERROR(VLOOKUP($C236,Seting!$N$2:$O$43,2,FALSE),"")</f>
        <v/>
      </c>
      <c r="F236" s="112" t="str">
        <f t="shared" si="16"/>
        <v/>
      </c>
      <c r="G236" s="81" t="str">
        <f t="shared" si="17"/>
        <v/>
      </c>
      <c r="H236" s="111"/>
      <c r="I236" s="110"/>
      <c r="J236" s="112" t="str">
        <f t="shared" si="18"/>
        <v/>
      </c>
      <c r="K236" s="149" t="str">
        <f t="shared" si="19"/>
        <v/>
      </c>
      <c r="L236" s="81"/>
      <c r="M236" s="81"/>
      <c r="N236" s="112" t="str">
        <f t="shared" si="20"/>
        <v/>
      </c>
    </row>
    <row r="237" spans="1:14" x14ac:dyDescent="0.95">
      <c r="A237" s="107"/>
      <c r="B237" s="108"/>
      <c r="C237" s="109"/>
      <c r="D237" s="109"/>
      <c r="E237" s="131" t="str">
        <f>IFERROR(VLOOKUP($C237,Seting!$N$2:$O$43,2,FALSE),"")</f>
        <v/>
      </c>
      <c r="F237" s="112" t="str">
        <f t="shared" si="16"/>
        <v/>
      </c>
      <c r="G237" s="81" t="str">
        <f t="shared" si="17"/>
        <v/>
      </c>
      <c r="H237" s="111"/>
      <c r="I237" s="110"/>
      <c r="J237" s="112" t="str">
        <f t="shared" si="18"/>
        <v/>
      </c>
      <c r="K237" s="149" t="str">
        <f t="shared" si="19"/>
        <v/>
      </c>
      <c r="L237" s="81"/>
      <c r="M237" s="81"/>
      <c r="N237" s="112" t="str">
        <f t="shared" si="20"/>
        <v/>
      </c>
    </row>
    <row r="238" spans="1:14" x14ac:dyDescent="0.95">
      <c r="A238" s="107"/>
      <c r="B238" s="108"/>
      <c r="C238" s="109"/>
      <c r="D238" s="109"/>
      <c r="E238" s="131" t="str">
        <f>IFERROR(VLOOKUP($C238,Seting!$N$2:$O$43,2,FALSE),"")</f>
        <v/>
      </c>
      <c r="F238" s="112" t="str">
        <f t="shared" si="16"/>
        <v/>
      </c>
      <c r="G238" s="81" t="str">
        <f t="shared" si="17"/>
        <v/>
      </c>
      <c r="H238" s="111"/>
      <c r="I238" s="110"/>
      <c r="J238" s="112" t="str">
        <f t="shared" si="18"/>
        <v/>
      </c>
      <c r="K238" s="149" t="str">
        <f t="shared" si="19"/>
        <v/>
      </c>
      <c r="L238" s="81"/>
      <c r="M238" s="81"/>
      <c r="N238" s="112" t="str">
        <f t="shared" si="20"/>
        <v/>
      </c>
    </row>
    <row r="239" spans="1:14" x14ac:dyDescent="0.95">
      <c r="A239" s="107"/>
      <c r="B239" s="108"/>
      <c r="C239" s="109"/>
      <c r="D239" s="109"/>
      <c r="E239" s="131" t="str">
        <f>IFERROR(VLOOKUP($C239,Seting!$N$2:$O$43,2,FALSE),"")</f>
        <v/>
      </c>
      <c r="F239" s="112" t="str">
        <f t="shared" si="16"/>
        <v/>
      </c>
      <c r="G239" s="81" t="str">
        <f t="shared" si="17"/>
        <v/>
      </c>
      <c r="H239" s="111"/>
      <c r="I239" s="110"/>
      <c r="J239" s="112" t="str">
        <f t="shared" si="18"/>
        <v/>
      </c>
      <c r="K239" s="149" t="str">
        <f t="shared" si="19"/>
        <v/>
      </c>
      <c r="L239" s="81"/>
      <c r="M239" s="81"/>
      <c r="N239" s="112" t="str">
        <f t="shared" si="20"/>
        <v/>
      </c>
    </row>
    <row r="240" spans="1:14" x14ac:dyDescent="0.95">
      <c r="A240" s="107"/>
      <c r="B240" s="108"/>
      <c r="C240" s="109"/>
      <c r="D240" s="109"/>
      <c r="E240" s="131" t="str">
        <f>IFERROR(VLOOKUP($C240,Seting!$N$2:$O$43,2,FALSE),"")</f>
        <v/>
      </c>
      <c r="F240" s="112" t="str">
        <f t="shared" si="16"/>
        <v/>
      </c>
      <c r="G240" s="81" t="str">
        <f t="shared" si="17"/>
        <v/>
      </c>
      <c r="H240" s="111"/>
      <c r="I240" s="110"/>
      <c r="J240" s="112" t="str">
        <f t="shared" si="18"/>
        <v/>
      </c>
      <c r="K240" s="149" t="str">
        <f t="shared" si="19"/>
        <v/>
      </c>
      <c r="L240" s="81"/>
      <c r="M240" s="81"/>
      <c r="N240" s="112" t="str">
        <f t="shared" si="20"/>
        <v/>
      </c>
    </row>
    <row r="241" spans="1:14" x14ac:dyDescent="0.95">
      <c r="A241" s="107"/>
      <c r="B241" s="108"/>
      <c r="C241" s="109"/>
      <c r="D241" s="109"/>
      <c r="E241" s="131" t="str">
        <f>IFERROR(VLOOKUP($C241,Seting!$N$2:$O$43,2,FALSE),"")</f>
        <v/>
      </c>
      <c r="F241" s="112" t="str">
        <f t="shared" si="16"/>
        <v/>
      </c>
      <c r="G241" s="81" t="str">
        <f t="shared" si="17"/>
        <v/>
      </c>
      <c r="H241" s="111"/>
      <c r="I241" s="110"/>
      <c r="J241" s="112" t="str">
        <f t="shared" si="18"/>
        <v/>
      </c>
      <c r="K241" s="149" t="str">
        <f t="shared" si="19"/>
        <v/>
      </c>
      <c r="L241" s="81"/>
      <c r="M241" s="81"/>
      <c r="N241" s="112" t="str">
        <f t="shared" si="20"/>
        <v/>
      </c>
    </row>
    <row r="242" spans="1:14" x14ac:dyDescent="0.95">
      <c r="A242" s="107"/>
      <c r="B242" s="108"/>
      <c r="C242" s="109"/>
      <c r="D242" s="109"/>
      <c r="E242" s="131" t="str">
        <f>IFERROR(VLOOKUP($C242,Seting!$N$2:$O$43,2,FALSE),"")</f>
        <v/>
      </c>
      <c r="F242" s="112" t="str">
        <f t="shared" si="16"/>
        <v/>
      </c>
      <c r="G242" s="81" t="str">
        <f t="shared" si="17"/>
        <v/>
      </c>
      <c r="H242" s="111"/>
      <c r="I242" s="110"/>
      <c r="J242" s="112" t="str">
        <f t="shared" si="18"/>
        <v/>
      </c>
      <c r="K242" s="149" t="str">
        <f t="shared" si="19"/>
        <v/>
      </c>
      <c r="L242" s="81"/>
      <c r="M242" s="81"/>
      <c r="N242" s="112" t="str">
        <f t="shared" si="20"/>
        <v/>
      </c>
    </row>
    <row r="243" spans="1:14" x14ac:dyDescent="0.95">
      <c r="A243" s="107"/>
      <c r="B243" s="108"/>
      <c r="C243" s="109"/>
      <c r="D243" s="109"/>
      <c r="E243" s="131" t="str">
        <f>IFERROR(VLOOKUP($C243,Seting!$N$2:$O$43,2,FALSE),"")</f>
        <v/>
      </c>
      <c r="F243" s="112" t="str">
        <f t="shared" si="16"/>
        <v/>
      </c>
      <c r="G243" s="81" t="str">
        <f t="shared" si="17"/>
        <v/>
      </c>
      <c r="H243" s="111"/>
      <c r="I243" s="110"/>
      <c r="J243" s="112" t="str">
        <f t="shared" si="18"/>
        <v/>
      </c>
      <c r="K243" s="149" t="str">
        <f t="shared" si="19"/>
        <v/>
      </c>
      <c r="L243" s="81"/>
      <c r="M243" s="81"/>
      <c r="N243" s="112" t="str">
        <f t="shared" si="20"/>
        <v/>
      </c>
    </row>
    <row r="244" spans="1:14" x14ac:dyDescent="0.95">
      <c r="A244" s="107"/>
      <c r="B244" s="108"/>
      <c r="C244" s="109"/>
      <c r="D244" s="109"/>
      <c r="E244" s="131" t="str">
        <f>IFERROR(VLOOKUP($C244,Seting!$N$2:$O$43,2,FALSE),"")</f>
        <v/>
      </c>
      <c r="F244" s="112" t="str">
        <f t="shared" si="16"/>
        <v/>
      </c>
      <c r="G244" s="81" t="str">
        <f t="shared" si="17"/>
        <v/>
      </c>
      <c r="H244" s="111"/>
      <c r="I244" s="110"/>
      <c r="J244" s="112" t="str">
        <f t="shared" si="18"/>
        <v/>
      </c>
      <c r="K244" s="149" t="str">
        <f t="shared" si="19"/>
        <v/>
      </c>
      <c r="L244" s="81"/>
      <c r="M244" s="81"/>
      <c r="N244" s="112" t="str">
        <f t="shared" si="20"/>
        <v/>
      </c>
    </row>
    <row r="245" spans="1:14" x14ac:dyDescent="0.95">
      <c r="A245" s="107"/>
      <c r="B245" s="108"/>
      <c r="C245" s="109"/>
      <c r="D245" s="109"/>
      <c r="E245" s="131" t="str">
        <f>IFERROR(VLOOKUP($C245,Seting!$N$2:$O$43,2,FALSE),"")</f>
        <v/>
      </c>
      <c r="F245" s="112" t="str">
        <f t="shared" si="16"/>
        <v/>
      </c>
      <c r="G245" s="81" t="str">
        <f t="shared" si="17"/>
        <v/>
      </c>
      <c r="H245" s="111"/>
      <c r="I245" s="110"/>
      <c r="J245" s="112" t="str">
        <f t="shared" si="18"/>
        <v/>
      </c>
      <c r="K245" s="149" t="str">
        <f t="shared" si="19"/>
        <v/>
      </c>
      <c r="L245" s="81"/>
      <c r="M245" s="81"/>
      <c r="N245" s="112" t="str">
        <f t="shared" si="20"/>
        <v/>
      </c>
    </row>
    <row r="246" spans="1:14" x14ac:dyDescent="0.95">
      <c r="A246" s="107"/>
      <c r="B246" s="108"/>
      <c r="C246" s="109"/>
      <c r="D246" s="109"/>
      <c r="E246" s="131" t="str">
        <f>IFERROR(VLOOKUP($C246,Seting!$N$2:$O$43,2,FALSE),"")</f>
        <v/>
      </c>
      <c r="F246" s="112" t="str">
        <f t="shared" si="16"/>
        <v/>
      </c>
      <c r="G246" s="81" t="str">
        <f t="shared" si="17"/>
        <v/>
      </c>
      <c r="H246" s="111"/>
      <c r="I246" s="110"/>
      <c r="J246" s="112" t="str">
        <f t="shared" si="18"/>
        <v/>
      </c>
      <c r="K246" s="149" t="str">
        <f t="shared" si="19"/>
        <v/>
      </c>
      <c r="L246" s="81"/>
      <c r="M246" s="81"/>
      <c r="N246" s="112" t="str">
        <f t="shared" si="20"/>
        <v/>
      </c>
    </row>
    <row r="247" spans="1:14" x14ac:dyDescent="0.95">
      <c r="A247" s="107"/>
      <c r="B247" s="108"/>
      <c r="C247" s="109"/>
      <c r="D247" s="109"/>
      <c r="E247" s="131" t="str">
        <f>IFERROR(VLOOKUP($C247,Seting!$N$2:$O$43,2,FALSE),"")</f>
        <v/>
      </c>
      <c r="F247" s="112" t="str">
        <f t="shared" si="16"/>
        <v/>
      </c>
      <c r="G247" s="81" t="str">
        <f t="shared" si="17"/>
        <v/>
      </c>
      <c r="H247" s="111"/>
      <c r="I247" s="110"/>
      <c r="J247" s="112" t="str">
        <f t="shared" si="18"/>
        <v/>
      </c>
      <c r="K247" s="149" t="str">
        <f t="shared" si="19"/>
        <v/>
      </c>
      <c r="L247" s="81"/>
      <c r="M247" s="81"/>
      <c r="N247" s="112" t="str">
        <f t="shared" si="20"/>
        <v/>
      </c>
    </row>
    <row r="248" spans="1:14" x14ac:dyDescent="0.95">
      <c r="A248" s="107"/>
      <c r="B248" s="108"/>
      <c r="C248" s="109"/>
      <c r="D248" s="109"/>
      <c r="E248" s="131" t="str">
        <f>IFERROR(VLOOKUP($C248,Seting!$N$2:$O$43,2,FALSE),"")</f>
        <v/>
      </c>
      <c r="F248" s="112" t="str">
        <f t="shared" si="16"/>
        <v/>
      </c>
      <c r="G248" s="81" t="str">
        <f t="shared" si="17"/>
        <v/>
      </c>
      <c r="H248" s="111"/>
      <c r="I248" s="110"/>
      <c r="J248" s="112" t="str">
        <f t="shared" si="18"/>
        <v/>
      </c>
      <c r="K248" s="149" t="str">
        <f t="shared" si="19"/>
        <v/>
      </c>
      <c r="L248" s="81"/>
      <c r="M248" s="81"/>
      <c r="N248" s="112" t="str">
        <f t="shared" si="20"/>
        <v/>
      </c>
    </row>
    <row r="249" spans="1:14" x14ac:dyDescent="0.95">
      <c r="A249" s="107"/>
      <c r="B249" s="108"/>
      <c r="C249" s="109"/>
      <c r="D249" s="109"/>
      <c r="E249" s="131" t="str">
        <f>IFERROR(VLOOKUP($C249,Seting!$N$2:$O$43,2,FALSE),"")</f>
        <v/>
      </c>
      <c r="F249" s="112" t="str">
        <f t="shared" si="16"/>
        <v/>
      </c>
      <c r="G249" s="81" t="str">
        <f t="shared" si="17"/>
        <v/>
      </c>
      <c r="H249" s="111"/>
      <c r="I249" s="110"/>
      <c r="J249" s="112" t="str">
        <f t="shared" si="18"/>
        <v/>
      </c>
      <c r="K249" s="149" t="str">
        <f t="shared" si="19"/>
        <v/>
      </c>
      <c r="L249" s="81"/>
      <c r="M249" s="81"/>
      <c r="N249" s="112" t="str">
        <f t="shared" si="20"/>
        <v/>
      </c>
    </row>
    <row r="250" spans="1:14" x14ac:dyDescent="0.95">
      <c r="A250" s="107"/>
      <c r="B250" s="108"/>
      <c r="C250" s="109"/>
      <c r="D250" s="109"/>
      <c r="E250" s="131" t="str">
        <f>IFERROR(VLOOKUP($C250,Seting!$N$2:$O$43,2,FALSE),"")</f>
        <v/>
      </c>
      <c r="F250" s="112" t="str">
        <f t="shared" si="16"/>
        <v/>
      </c>
      <c r="G250" s="81" t="str">
        <f t="shared" si="17"/>
        <v/>
      </c>
      <c r="H250" s="111"/>
      <c r="I250" s="110"/>
      <c r="J250" s="112" t="str">
        <f t="shared" si="18"/>
        <v/>
      </c>
      <c r="K250" s="149" t="str">
        <f t="shared" si="19"/>
        <v/>
      </c>
      <c r="L250" s="81"/>
      <c r="M250" s="81"/>
      <c r="N250" s="112" t="str">
        <f t="shared" si="20"/>
        <v/>
      </c>
    </row>
    <row r="251" spans="1:14" x14ac:dyDescent="0.95">
      <c r="A251" s="107"/>
      <c r="B251" s="108"/>
      <c r="C251" s="109"/>
      <c r="D251" s="109"/>
      <c r="E251" s="131" t="str">
        <f>IFERROR(VLOOKUP($C251,Seting!$N$2:$O$43,2,FALSE),"")</f>
        <v/>
      </c>
      <c r="F251" s="112" t="str">
        <f t="shared" si="16"/>
        <v/>
      </c>
      <c r="G251" s="81" t="str">
        <f t="shared" si="17"/>
        <v/>
      </c>
      <c r="H251" s="111"/>
      <c r="I251" s="110"/>
      <c r="J251" s="112" t="str">
        <f t="shared" si="18"/>
        <v/>
      </c>
      <c r="K251" s="149" t="str">
        <f t="shared" si="19"/>
        <v/>
      </c>
      <c r="L251" s="81"/>
      <c r="M251" s="81"/>
      <c r="N251" s="112" t="str">
        <f t="shared" si="20"/>
        <v/>
      </c>
    </row>
    <row r="252" spans="1:14" x14ac:dyDescent="0.95">
      <c r="A252" s="107"/>
      <c r="B252" s="108"/>
      <c r="C252" s="109"/>
      <c r="D252" s="109"/>
      <c r="E252" s="131" t="str">
        <f>IFERROR(VLOOKUP($C252,Seting!$N$2:$O$43,2,FALSE),"")</f>
        <v/>
      </c>
      <c r="F252" s="112" t="str">
        <f t="shared" si="16"/>
        <v/>
      </c>
      <c r="G252" s="81" t="str">
        <f t="shared" si="17"/>
        <v/>
      </c>
      <c r="H252" s="111"/>
      <c r="I252" s="110"/>
      <c r="J252" s="112" t="str">
        <f t="shared" si="18"/>
        <v/>
      </c>
      <c r="K252" s="149" t="str">
        <f t="shared" si="19"/>
        <v/>
      </c>
      <c r="L252" s="81"/>
      <c r="M252" s="81"/>
      <c r="N252" s="112" t="str">
        <f t="shared" si="20"/>
        <v/>
      </c>
    </row>
    <row r="253" spans="1:14" x14ac:dyDescent="0.95">
      <c r="A253" s="107"/>
      <c r="B253" s="108"/>
      <c r="C253" s="109"/>
      <c r="D253" s="109"/>
      <c r="E253" s="131" t="str">
        <f>IFERROR(VLOOKUP($C253,Seting!$N$2:$O$43,2,FALSE),"")</f>
        <v/>
      </c>
      <c r="F253" s="112" t="str">
        <f t="shared" si="16"/>
        <v/>
      </c>
      <c r="G253" s="81" t="str">
        <f t="shared" si="17"/>
        <v/>
      </c>
      <c r="H253" s="111"/>
      <c r="I253" s="110"/>
      <c r="J253" s="112" t="str">
        <f t="shared" si="18"/>
        <v/>
      </c>
      <c r="K253" s="149" t="str">
        <f t="shared" si="19"/>
        <v/>
      </c>
      <c r="L253" s="81"/>
      <c r="M253" s="81"/>
      <c r="N253" s="112" t="str">
        <f t="shared" si="20"/>
        <v/>
      </c>
    </row>
    <row r="254" spans="1:14" x14ac:dyDescent="0.95">
      <c r="A254" s="107"/>
      <c r="B254" s="108"/>
      <c r="C254" s="109"/>
      <c r="D254" s="109"/>
      <c r="E254" s="131" t="str">
        <f>IFERROR(VLOOKUP($C254,Seting!$N$2:$O$43,2,FALSE),"")</f>
        <v/>
      </c>
      <c r="F254" s="112" t="str">
        <f t="shared" si="16"/>
        <v/>
      </c>
      <c r="G254" s="81" t="str">
        <f t="shared" si="17"/>
        <v/>
      </c>
      <c r="H254" s="111"/>
      <c r="I254" s="110"/>
      <c r="J254" s="112" t="str">
        <f t="shared" si="18"/>
        <v/>
      </c>
      <c r="K254" s="149" t="str">
        <f t="shared" si="19"/>
        <v/>
      </c>
      <c r="L254" s="81"/>
      <c r="M254" s="81"/>
      <c r="N254" s="112" t="str">
        <f t="shared" si="20"/>
        <v/>
      </c>
    </row>
    <row r="255" spans="1:14" x14ac:dyDescent="0.95">
      <c r="A255" s="107"/>
      <c r="B255" s="108"/>
      <c r="C255" s="109"/>
      <c r="D255" s="109"/>
      <c r="E255" s="131" t="str">
        <f>IFERROR(VLOOKUP($C255,Seting!$N$2:$O$43,2,FALSE),"")</f>
        <v/>
      </c>
      <c r="F255" s="112" t="str">
        <f t="shared" si="16"/>
        <v/>
      </c>
      <c r="G255" s="81" t="str">
        <f t="shared" si="17"/>
        <v/>
      </c>
      <c r="H255" s="111"/>
      <c r="I255" s="110"/>
      <c r="J255" s="112" t="str">
        <f t="shared" si="18"/>
        <v/>
      </c>
      <c r="K255" s="149" t="str">
        <f t="shared" si="19"/>
        <v/>
      </c>
      <c r="L255" s="81"/>
      <c r="M255" s="81"/>
      <c r="N255" s="112" t="str">
        <f t="shared" si="20"/>
        <v/>
      </c>
    </row>
    <row r="256" spans="1:14" x14ac:dyDescent="0.95">
      <c r="A256" s="107"/>
      <c r="B256" s="108"/>
      <c r="C256" s="109"/>
      <c r="D256" s="109"/>
      <c r="E256" s="131" t="str">
        <f>IFERROR(VLOOKUP($C256,Seting!$N$2:$O$43,2,FALSE),"")</f>
        <v/>
      </c>
      <c r="F256" s="112" t="str">
        <f t="shared" si="16"/>
        <v/>
      </c>
      <c r="G256" s="81" t="str">
        <f t="shared" si="17"/>
        <v/>
      </c>
      <c r="H256" s="111"/>
      <c r="I256" s="110"/>
      <c r="J256" s="112" t="str">
        <f t="shared" si="18"/>
        <v/>
      </c>
      <c r="K256" s="149" t="str">
        <f t="shared" si="19"/>
        <v/>
      </c>
      <c r="L256" s="81"/>
      <c r="M256" s="81"/>
      <c r="N256" s="112" t="str">
        <f t="shared" si="20"/>
        <v/>
      </c>
    </row>
    <row r="257" spans="1:14" x14ac:dyDescent="0.95">
      <c r="A257" s="107"/>
      <c r="B257" s="108"/>
      <c r="C257" s="109"/>
      <c r="D257" s="109"/>
      <c r="E257" s="131" t="str">
        <f>IFERROR(VLOOKUP($C257,Seting!$N$2:$O$43,2,FALSE),"")</f>
        <v/>
      </c>
      <c r="F257" s="112" t="str">
        <f t="shared" si="16"/>
        <v/>
      </c>
      <c r="G257" s="81" t="str">
        <f t="shared" si="17"/>
        <v/>
      </c>
      <c r="H257" s="111"/>
      <c r="I257" s="110"/>
      <c r="J257" s="112" t="str">
        <f t="shared" si="18"/>
        <v/>
      </c>
      <c r="K257" s="149" t="str">
        <f t="shared" si="19"/>
        <v/>
      </c>
      <c r="L257" s="81"/>
      <c r="M257" s="81"/>
      <c r="N257" s="112" t="str">
        <f t="shared" si="20"/>
        <v/>
      </c>
    </row>
    <row r="258" spans="1:14" x14ac:dyDescent="0.95">
      <c r="A258" s="107"/>
      <c r="B258" s="108"/>
      <c r="C258" s="109"/>
      <c r="D258" s="109"/>
      <c r="E258" s="131" t="str">
        <f>IFERROR(VLOOKUP($C258,Seting!$N$2:$O$43,2,FALSE),"")</f>
        <v/>
      </c>
      <c r="F258" s="112" t="str">
        <f t="shared" si="16"/>
        <v/>
      </c>
      <c r="G258" s="81" t="str">
        <f t="shared" si="17"/>
        <v/>
      </c>
      <c r="H258" s="111"/>
      <c r="I258" s="110"/>
      <c r="J258" s="112" t="str">
        <f t="shared" si="18"/>
        <v/>
      </c>
      <c r="K258" s="149" t="str">
        <f t="shared" si="19"/>
        <v/>
      </c>
      <c r="L258" s="81"/>
      <c r="M258" s="81"/>
      <c r="N258" s="112" t="str">
        <f t="shared" si="20"/>
        <v/>
      </c>
    </row>
    <row r="259" spans="1:14" x14ac:dyDescent="0.95">
      <c r="A259" s="107"/>
      <c r="B259" s="108"/>
      <c r="C259" s="109"/>
      <c r="D259" s="109"/>
      <c r="E259" s="131" t="str">
        <f>IFERROR(VLOOKUP($C259,Seting!$N$2:$O$43,2,FALSE),"")</f>
        <v/>
      </c>
      <c r="F259" s="112" t="str">
        <f t="shared" si="16"/>
        <v/>
      </c>
      <c r="G259" s="81" t="str">
        <f t="shared" si="17"/>
        <v/>
      </c>
      <c r="H259" s="111"/>
      <c r="I259" s="110"/>
      <c r="J259" s="112" t="str">
        <f t="shared" si="18"/>
        <v/>
      </c>
      <c r="K259" s="149" t="str">
        <f t="shared" si="19"/>
        <v/>
      </c>
      <c r="L259" s="81"/>
      <c r="M259" s="81"/>
      <c r="N259" s="112" t="str">
        <f t="shared" si="20"/>
        <v/>
      </c>
    </row>
    <row r="260" spans="1:14" x14ac:dyDescent="0.95">
      <c r="A260" s="107"/>
      <c r="B260" s="108"/>
      <c r="C260" s="109"/>
      <c r="D260" s="109"/>
      <c r="E260" s="131" t="str">
        <f>IFERROR(VLOOKUP($C260,Seting!$N$2:$O$43,2,FALSE),"")</f>
        <v/>
      </c>
      <c r="F260" s="112" t="str">
        <f t="shared" si="16"/>
        <v/>
      </c>
      <c r="G260" s="81" t="str">
        <f t="shared" si="17"/>
        <v/>
      </c>
      <c r="H260" s="111"/>
      <c r="I260" s="110"/>
      <c r="J260" s="112" t="str">
        <f t="shared" si="18"/>
        <v/>
      </c>
      <c r="K260" s="149" t="str">
        <f t="shared" si="19"/>
        <v/>
      </c>
      <c r="L260" s="81"/>
      <c r="M260" s="81"/>
      <c r="N260" s="112" t="str">
        <f t="shared" si="20"/>
        <v/>
      </c>
    </row>
    <row r="261" spans="1:14" x14ac:dyDescent="0.95">
      <c r="A261" s="107"/>
      <c r="B261" s="108"/>
      <c r="C261" s="109"/>
      <c r="D261" s="109"/>
      <c r="E261" s="131" t="str">
        <f>IFERROR(VLOOKUP($C261,Seting!$N$2:$O$43,2,FALSE),"")</f>
        <v/>
      </c>
      <c r="F261" s="112" t="str">
        <f t="shared" si="16"/>
        <v/>
      </c>
      <c r="G261" s="81" t="str">
        <f t="shared" si="17"/>
        <v/>
      </c>
      <c r="H261" s="111"/>
      <c r="I261" s="110"/>
      <c r="J261" s="112" t="str">
        <f t="shared" si="18"/>
        <v/>
      </c>
      <c r="K261" s="149" t="str">
        <f t="shared" si="19"/>
        <v/>
      </c>
      <c r="L261" s="81"/>
      <c r="M261" s="81"/>
      <c r="N261" s="112" t="str">
        <f t="shared" si="20"/>
        <v/>
      </c>
    </row>
    <row r="262" spans="1:14" x14ac:dyDescent="0.95">
      <c r="A262" s="107"/>
      <c r="B262" s="108"/>
      <c r="C262" s="109"/>
      <c r="D262" s="109"/>
      <c r="E262" s="131" t="str">
        <f>IFERROR(VLOOKUP($C262,Seting!$N$2:$O$43,2,FALSE),"")</f>
        <v/>
      </c>
      <c r="F262" s="112" t="str">
        <f t="shared" si="16"/>
        <v/>
      </c>
      <c r="G262" s="81" t="str">
        <f t="shared" si="17"/>
        <v/>
      </c>
      <c r="H262" s="111"/>
      <c r="I262" s="110"/>
      <c r="J262" s="112" t="str">
        <f t="shared" si="18"/>
        <v/>
      </c>
      <c r="K262" s="149" t="str">
        <f t="shared" si="19"/>
        <v/>
      </c>
      <c r="L262" s="81"/>
      <c r="M262" s="81"/>
      <c r="N262" s="112" t="str">
        <f t="shared" si="20"/>
        <v/>
      </c>
    </row>
    <row r="263" spans="1:14" x14ac:dyDescent="0.95">
      <c r="A263" s="107"/>
      <c r="B263" s="108"/>
      <c r="C263" s="109"/>
      <c r="D263" s="109"/>
      <c r="E263" s="131" t="str">
        <f>IFERROR(VLOOKUP($C263,Seting!$N$2:$O$43,2,FALSE),"")</f>
        <v/>
      </c>
      <c r="F263" s="112" t="str">
        <f t="shared" si="16"/>
        <v/>
      </c>
      <c r="G263" s="81" t="str">
        <f t="shared" si="17"/>
        <v/>
      </c>
      <c r="H263" s="111"/>
      <c r="I263" s="110"/>
      <c r="J263" s="112" t="str">
        <f t="shared" si="18"/>
        <v/>
      </c>
      <c r="K263" s="149" t="str">
        <f t="shared" si="19"/>
        <v/>
      </c>
      <c r="L263" s="81"/>
      <c r="M263" s="81"/>
      <c r="N263" s="112" t="str">
        <f t="shared" si="20"/>
        <v/>
      </c>
    </row>
    <row r="264" spans="1:14" x14ac:dyDescent="0.95">
      <c r="A264" s="107"/>
      <c r="B264" s="108"/>
      <c r="C264" s="109"/>
      <c r="D264" s="109"/>
      <c r="E264" s="131" t="str">
        <f>IFERROR(VLOOKUP($C264,Seting!$N$2:$O$43,2,FALSE),"")</f>
        <v/>
      </c>
      <c r="F264" s="112" t="str">
        <f t="shared" si="16"/>
        <v/>
      </c>
      <c r="G264" s="81" t="str">
        <f t="shared" si="17"/>
        <v/>
      </c>
      <c r="H264" s="111"/>
      <c r="I264" s="110"/>
      <c r="J264" s="112" t="str">
        <f t="shared" si="18"/>
        <v/>
      </c>
      <c r="K264" s="149" t="str">
        <f t="shared" si="19"/>
        <v/>
      </c>
      <c r="L264" s="81"/>
      <c r="M264" s="81"/>
      <c r="N264" s="112" t="str">
        <f t="shared" si="20"/>
        <v/>
      </c>
    </row>
    <row r="265" spans="1:14" x14ac:dyDescent="0.95">
      <c r="A265" s="107"/>
      <c r="B265" s="108"/>
      <c r="C265" s="109"/>
      <c r="D265" s="109"/>
      <c r="E265" s="131" t="str">
        <f>IFERROR(VLOOKUP($C265,Seting!$N$2:$O$43,2,FALSE),"")</f>
        <v/>
      </c>
      <c r="F265" s="112" t="str">
        <f t="shared" ref="F265:F328" si="21">IFERROR((D265*E265),"")</f>
        <v/>
      </c>
      <c r="G265" s="81" t="str">
        <f t="shared" ref="G265:G328" si="22">IFERROR(IF(A265="","",IF(I265=F265,"រួចរាល់",IF(J265&lt;F265,"នៅខ្លះ",IF(J265=F265,"ជំពាក់ទាំងអស់")))),"")</f>
        <v/>
      </c>
      <c r="H265" s="111"/>
      <c r="I265" s="110"/>
      <c r="J265" s="112" t="str">
        <f t="shared" ref="J265:J328" si="23">IFERROR((F265-I265),"")</f>
        <v/>
      </c>
      <c r="K265" s="149" t="str">
        <f t="shared" ref="K265:K328" si="24">IF(A265="","",IF(J265&lt;=0,"រួចរាល់","នៅទេ"))</f>
        <v/>
      </c>
      <c r="L265" s="81"/>
      <c r="M265" s="81"/>
      <c r="N265" s="112" t="str">
        <f t="shared" si="20"/>
        <v/>
      </c>
    </row>
    <row r="266" spans="1:14" x14ac:dyDescent="0.95">
      <c r="A266" s="107"/>
      <c r="B266" s="108"/>
      <c r="C266" s="109"/>
      <c r="D266" s="109"/>
      <c r="E266" s="131" t="str">
        <f>IFERROR(VLOOKUP($C266,Seting!$N$2:$O$43,2,FALSE),"")</f>
        <v/>
      </c>
      <c r="F266" s="112" t="str">
        <f t="shared" si="21"/>
        <v/>
      </c>
      <c r="G266" s="81" t="str">
        <f t="shared" si="22"/>
        <v/>
      </c>
      <c r="H266" s="111"/>
      <c r="I266" s="110"/>
      <c r="J266" s="112" t="str">
        <f t="shared" si="23"/>
        <v/>
      </c>
      <c r="K266" s="149" t="str">
        <f t="shared" si="24"/>
        <v/>
      </c>
      <c r="L266" s="81"/>
      <c r="M266" s="81"/>
      <c r="N266" s="112" t="str">
        <f t="shared" si="20"/>
        <v/>
      </c>
    </row>
    <row r="267" spans="1:14" x14ac:dyDescent="0.95">
      <c r="A267" s="107"/>
      <c r="B267" s="108"/>
      <c r="C267" s="109"/>
      <c r="D267" s="109"/>
      <c r="E267" s="131" t="str">
        <f>IFERROR(VLOOKUP($C267,Seting!$N$2:$O$43,2,FALSE),"")</f>
        <v/>
      </c>
      <c r="F267" s="112" t="str">
        <f t="shared" si="21"/>
        <v/>
      </c>
      <c r="G267" s="81" t="str">
        <f t="shared" si="22"/>
        <v/>
      </c>
      <c r="H267" s="111"/>
      <c r="I267" s="110"/>
      <c r="J267" s="112" t="str">
        <f t="shared" si="23"/>
        <v/>
      </c>
      <c r="K267" s="149" t="str">
        <f t="shared" si="24"/>
        <v/>
      </c>
      <c r="L267" s="81"/>
      <c r="M267" s="81"/>
      <c r="N267" s="112" t="str">
        <f t="shared" si="20"/>
        <v/>
      </c>
    </row>
    <row r="268" spans="1:14" x14ac:dyDescent="0.95">
      <c r="A268" s="107"/>
      <c r="B268" s="108"/>
      <c r="C268" s="109"/>
      <c r="D268" s="109"/>
      <c r="E268" s="131" t="str">
        <f>IFERROR(VLOOKUP($C268,Seting!$N$2:$O$43,2,FALSE),"")</f>
        <v/>
      </c>
      <c r="F268" s="112" t="str">
        <f t="shared" si="21"/>
        <v/>
      </c>
      <c r="G268" s="81" t="str">
        <f t="shared" si="22"/>
        <v/>
      </c>
      <c r="H268" s="111"/>
      <c r="I268" s="110"/>
      <c r="J268" s="112" t="str">
        <f t="shared" si="23"/>
        <v/>
      </c>
      <c r="K268" s="149" t="str">
        <f t="shared" si="24"/>
        <v/>
      </c>
      <c r="L268" s="81"/>
      <c r="M268" s="81"/>
      <c r="N268" s="112" t="str">
        <f t="shared" si="20"/>
        <v/>
      </c>
    </row>
    <row r="269" spans="1:14" x14ac:dyDescent="0.95">
      <c r="A269" s="107"/>
      <c r="B269" s="108"/>
      <c r="C269" s="109"/>
      <c r="D269" s="109"/>
      <c r="E269" s="131" t="str">
        <f>IFERROR(VLOOKUP($C269,Seting!$N$2:$O$43,2,FALSE),"")</f>
        <v/>
      </c>
      <c r="F269" s="112" t="str">
        <f t="shared" si="21"/>
        <v/>
      </c>
      <c r="G269" s="81" t="str">
        <f t="shared" si="22"/>
        <v/>
      </c>
      <c r="H269" s="111"/>
      <c r="I269" s="110"/>
      <c r="J269" s="112" t="str">
        <f t="shared" si="23"/>
        <v/>
      </c>
      <c r="K269" s="149" t="str">
        <f t="shared" si="24"/>
        <v/>
      </c>
      <c r="L269" s="81"/>
      <c r="M269" s="81"/>
      <c r="N269" s="112" t="str">
        <f t="shared" si="20"/>
        <v/>
      </c>
    </row>
    <row r="270" spans="1:14" x14ac:dyDescent="0.95">
      <c r="A270" s="107"/>
      <c r="B270" s="108"/>
      <c r="C270" s="109"/>
      <c r="D270" s="109"/>
      <c r="E270" s="131" t="str">
        <f>IFERROR(VLOOKUP($C270,Seting!$N$2:$O$43,2,FALSE),"")</f>
        <v/>
      </c>
      <c r="F270" s="112" t="str">
        <f t="shared" si="21"/>
        <v/>
      </c>
      <c r="G270" s="81" t="str">
        <f t="shared" si="22"/>
        <v/>
      </c>
      <c r="H270" s="111"/>
      <c r="I270" s="110"/>
      <c r="J270" s="112" t="str">
        <f t="shared" si="23"/>
        <v/>
      </c>
      <c r="K270" s="149" t="str">
        <f t="shared" si="24"/>
        <v/>
      </c>
      <c r="L270" s="81"/>
      <c r="M270" s="81"/>
      <c r="N270" s="112" t="str">
        <f t="shared" si="20"/>
        <v/>
      </c>
    </row>
    <row r="271" spans="1:14" x14ac:dyDescent="0.95">
      <c r="A271" s="107"/>
      <c r="B271" s="108"/>
      <c r="C271" s="109"/>
      <c r="D271" s="109"/>
      <c r="E271" s="131" t="str">
        <f>IFERROR(VLOOKUP($C271,Seting!$N$2:$O$43,2,FALSE),"")</f>
        <v/>
      </c>
      <c r="F271" s="112" t="str">
        <f t="shared" si="21"/>
        <v/>
      </c>
      <c r="G271" s="81" t="str">
        <f t="shared" si="22"/>
        <v/>
      </c>
      <c r="H271" s="111"/>
      <c r="I271" s="110"/>
      <c r="J271" s="112" t="str">
        <f t="shared" si="23"/>
        <v/>
      </c>
      <c r="K271" s="149" t="str">
        <f t="shared" si="24"/>
        <v/>
      </c>
      <c r="L271" s="81"/>
      <c r="M271" s="81"/>
      <c r="N271" s="112" t="str">
        <f t="shared" si="20"/>
        <v/>
      </c>
    </row>
    <row r="272" spans="1:14" x14ac:dyDescent="0.95">
      <c r="A272" s="107"/>
      <c r="B272" s="108"/>
      <c r="C272" s="109"/>
      <c r="D272" s="109"/>
      <c r="E272" s="131" t="str">
        <f>IFERROR(VLOOKUP($C272,Seting!$N$2:$O$43,2,FALSE),"")</f>
        <v/>
      </c>
      <c r="F272" s="112" t="str">
        <f t="shared" si="21"/>
        <v/>
      </c>
      <c r="G272" s="81" t="str">
        <f t="shared" si="22"/>
        <v/>
      </c>
      <c r="H272" s="111"/>
      <c r="I272" s="110"/>
      <c r="J272" s="112" t="str">
        <f t="shared" si="23"/>
        <v/>
      </c>
      <c r="K272" s="149" t="str">
        <f t="shared" si="24"/>
        <v/>
      </c>
      <c r="L272" s="81"/>
      <c r="M272" s="81"/>
      <c r="N272" s="112" t="str">
        <f t="shared" si="20"/>
        <v/>
      </c>
    </row>
    <row r="273" spans="1:14" x14ac:dyDescent="0.95">
      <c r="A273" s="107"/>
      <c r="B273" s="108"/>
      <c r="C273" s="109"/>
      <c r="D273" s="109"/>
      <c r="E273" s="131" t="str">
        <f>IFERROR(VLOOKUP($C273,Seting!$N$2:$O$43,2,FALSE),"")</f>
        <v/>
      </c>
      <c r="F273" s="112" t="str">
        <f t="shared" si="21"/>
        <v/>
      </c>
      <c r="G273" s="81" t="str">
        <f t="shared" si="22"/>
        <v/>
      </c>
      <c r="H273" s="111"/>
      <c r="I273" s="110"/>
      <c r="J273" s="112" t="str">
        <f t="shared" si="23"/>
        <v/>
      </c>
      <c r="K273" s="149" t="str">
        <f t="shared" si="24"/>
        <v/>
      </c>
      <c r="L273" s="81"/>
      <c r="M273" s="81"/>
      <c r="N273" s="112" t="str">
        <f t="shared" si="20"/>
        <v/>
      </c>
    </row>
    <row r="274" spans="1:14" x14ac:dyDescent="0.95">
      <c r="A274" s="107"/>
      <c r="B274" s="108"/>
      <c r="C274" s="109"/>
      <c r="D274" s="109"/>
      <c r="E274" s="131" t="str">
        <f>IFERROR(VLOOKUP($C274,Seting!$N$2:$O$43,2,FALSE),"")</f>
        <v/>
      </c>
      <c r="F274" s="112" t="str">
        <f t="shared" si="21"/>
        <v/>
      </c>
      <c r="G274" s="81" t="str">
        <f t="shared" si="22"/>
        <v/>
      </c>
      <c r="H274" s="111"/>
      <c r="I274" s="110"/>
      <c r="J274" s="112" t="str">
        <f t="shared" si="23"/>
        <v/>
      </c>
      <c r="K274" s="149" t="str">
        <f t="shared" si="24"/>
        <v/>
      </c>
      <c r="L274" s="81"/>
      <c r="M274" s="81"/>
      <c r="N274" s="112" t="str">
        <f t="shared" si="20"/>
        <v/>
      </c>
    </row>
    <row r="275" spans="1:14" x14ac:dyDescent="0.95">
      <c r="A275" s="107"/>
      <c r="B275" s="108"/>
      <c r="C275" s="109"/>
      <c r="D275" s="109"/>
      <c r="E275" s="131" t="str">
        <f>IFERROR(VLOOKUP($C275,Seting!$N$2:$O$43,2,FALSE),"")</f>
        <v/>
      </c>
      <c r="F275" s="112" t="str">
        <f t="shared" si="21"/>
        <v/>
      </c>
      <c r="G275" s="81" t="str">
        <f t="shared" si="22"/>
        <v/>
      </c>
      <c r="H275" s="111"/>
      <c r="I275" s="110"/>
      <c r="J275" s="112" t="str">
        <f t="shared" si="23"/>
        <v/>
      </c>
      <c r="K275" s="149" t="str">
        <f t="shared" si="24"/>
        <v/>
      </c>
      <c r="L275" s="81"/>
      <c r="M275" s="81"/>
      <c r="N275" s="112" t="str">
        <f t="shared" si="20"/>
        <v/>
      </c>
    </row>
    <row r="276" spans="1:14" x14ac:dyDescent="0.95">
      <c r="A276" s="107"/>
      <c r="B276" s="108"/>
      <c r="C276" s="109"/>
      <c r="D276" s="109"/>
      <c r="E276" s="131" t="str">
        <f>IFERROR(VLOOKUP($C276,Seting!$N$2:$O$43,2,FALSE),"")</f>
        <v/>
      </c>
      <c r="F276" s="112" t="str">
        <f t="shared" si="21"/>
        <v/>
      </c>
      <c r="G276" s="81" t="str">
        <f t="shared" si="22"/>
        <v/>
      </c>
      <c r="H276" s="111"/>
      <c r="I276" s="110"/>
      <c r="J276" s="112" t="str">
        <f t="shared" si="23"/>
        <v/>
      </c>
      <c r="K276" s="149" t="str">
        <f t="shared" si="24"/>
        <v/>
      </c>
      <c r="L276" s="81"/>
      <c r="M276" s="81"/>
      <c r="N276" s="112" t="str">
        <f t="shared" si="20"/>
        <v/>
      </c>
    </row>
    <row r="277" spans="1:14" x14ac:dyDescent="0.95">
      <c r="A277" s="107"/>
      <c r="B277" s="108"/>
      <c r="C277" s="109"/>
      <c r="D277" s="109"/>
      <c r="E277" s="131" t="str">
        <f>IFERROR(VLOOKUP($C277,Seting!$N$2:$O$43,2,FALSE),"")</f>
        <v/>
      </c>
      <c r="F277" s="112" t="str">
        <f t="shared" si="21"/>
        <v/>
      </c>
      <c r="G277" s="81" t="str">
        <f t="shared" si="22"/>
        <v/>
      </c>
      <c r="H277" s="111"/>
      <c r="I277" s="110"/>
      <c r="J277" s="112" t="str">
        <f t="shared" si="23"/>
        <v/>
      </c>
      <c r="K277" s="149" t="str">
        <f t="shared" si="24"/>
        <v/>
      </c>
      <c r="L277" s="81"/>
      <c r="M277" s="81"/>
      <c r="N277" s="112" t="str">
        <f t="shared" si="20"/>
        <v/>
      </c>
    </row>
    <row r="278" spans="1:14" x14ac:dyDescent="0.95">
      <c r="A278" s="107"/>
      <c r="B278" s="108"/>
      <c r="C278" s="109"/>
      <c r="D278" s="109"/>
      <c r="E278" s="131" t="str">
        <f>IFERROR(VLOOKUP($C278,Seting!$N$2:$O$43,2,FALSE),"")</f>
        <v/>
      </c>
      <c r="F278" s="112" t="str">
        <f t="shared" si="21"/>
        <v/>
      </c>
      <c r="G278" s="81" t="str">
        <f t="shared" si="22"/>
        <v/>
      </c>
      <c r="H278" s="111"/>
      <c r="I278" s="110"/>
      <c r="J278" s="112" t="str">
        <f t="shared" si="23"/>
        <v/>
      </c>
      <c r="K278" s="149" t="str">
        <f t="shared" si="24"/>
        <v/>
      </c>
      <c r="L278" s="81"/>
      <c r="M278" s="81"/>
      <c r="N278" s="112" t="str">
        <f t="shared" si="20"/>
        <v/>
      </c>
    </row>
    <row r="279" spans="1:14" x14ac:dyDescent="0.95">
      <c r="A279" s="107"/>
      <c r="B279" s="108"/>
      <c r="C279" s="109"/>
      <c r="D279" s="109"/>
      <c r="E279" s="131" t="str">
        <f>IFERROR(VLOOKUP($C279,Seting!$N$2:$O$43,2,FALSE),"")</f>
        <v/>
      </c>
      <c r="F279" s="112" t="str">
        <f t="shared" si="21"/>
        <v/>
      </c>
      <c r="G279" s="81" t="str">
        <f t="shared" si="22"/>
        <v/>
      </c>
      <c r="H279" s="111"/>
      <c r="I279" s="110"/>
      <c r="J279" s="112" t="str">
        <f t="shared" si="23"/>
        <v/>
      </c>
      <c r="K279" s="149" t="str">
        <f t="shared" si="24"/>
        <v/>
      </c>
      <c r="L279" s="81"/>
      <c r="M279" s="81"/>
      <c r="N279" s="112" t="str">
        <f t="shared" si="20"/>
        <v/>
      </c>
    </row>
    <row r="280" spans="1:14" x14ac:dyDescent="0.95">
      <c r="A280" s="107"/>
      <c r="B280" s="108"/>
      <c r="C280" s="109"/>
      <c r="D280" s="109"/>
      <c r="E280" s="131" t="str">
        <f>IFERROR(VLOOKUP($C280,Seting!$N$2:$O$43,2,FALSE),"")</f>
        <v/>
      </c>
      <c r="F280" s="112" t="str">
        <f t="shared" si="21"/>
        <v/>
      </c>
      <c r="G280" s="81" t="str">
        <f t="shared" si="22"/>
        <v/>
      </c>
      <c r="H280" s="111"/>
      <c r="I280" s="110"/>
      <c r="J280" s="112" t="str">
        <f t="shared" si="23"/>
        <v/>
      </c>
      <c r="K280" s="149" t="str">
        <f t="shared" si="24"/>
        <v/>
      </c>
      <c r="L280" s="81"/>
      <c r="M280" s="81"/>
      <c r="N280" s="112" t="str">
        <f t="shared" si="20"/>
        <v/>
      </c>
    </row>
    <row r="281" spans="1:14" x14ac:dyDescent="0.95">
      <c r="A281" s="107"/>
      <c r="B281" s="108"/>
      <c r="C281" s="109"/>
      <c r="D281" s="109"/>
      <c r="E281" s="131" t="str">
        <f>IFERROR(VLOOKUP($C281,Seting!$N$2:$O$43,2,FALSE),"")</f>
        <v/>
      </c>
      <c r="F281" s="112" t="str">
        <f t="shared" si="21"/>
        <v/>
      </c>
      <c r="G281" s="81" t="str">
        <f t="shared" si="22"/>
        <v/>
      </c>
      <c r="H281" s="111"/>
      <c r="I281" s="110"/>
      <c r="J281" s="112" t="str">
        <f t="shared" si="23"/>
        <v/>
      </c>
      <c r="K281" s="149" t="str">
        <f t="shared" si="24"/>
        <v/>
      </c>
      <c r="L281" s="81"/>
      <c r="M281" s="81"/>
      <c r="N281" s="112" t="str">
        <f t="shared" ref="N281:N344" si="25">IF(L281="","",SUMIFS($J$5:$J$502,$B$5:$B$502,L281)+M281-O281)</f>
        <v/>
      </c>
    </row>
    <row r="282" spans="1:14" x14ac:dyDescent="0.95">
      <c r="A282" s="107"/>
      <c r="B282" s="108"/>
      <c r="C282" s="109"/>
      <c r="D282" s="109"/>
      <c r="E282" s="131" t="str">
        <f>IFERROR(VLOOKUP($C282,Seting!$N$2:$O$43,2,FALSE),"")</f>
        <v/>
      </c>
      <c r="F282" s="112" t="str">
        <f t="shared" si="21"/>
        <v/>
      </c>
      <c r="G282" s="81" t="str">
        <f t="shared" si="22"/>
        <v/>
      </c>
      <c r="H282" s="111"/>
      <c r="I282" s="110"/>
      <c r="J282" s="112" t="str">
        <f t="shared" si="23"/>
        <v/>
      </c>
      <c r="K282" s="149" t="str">
        <f t="shared" si="24"/>
        <v/>
      </c>
      <c r="L282" s="81"/>
      <c r="M282" s="81"/>
      <c r="N282" s="112" t="str">
        <f t="shared" si="25"/>
        <v/>
      </c>
    </row>
    <row r="283" spans="1:14" x14ac:dyDescent="0.95">
      <c r="A283" s="107"/>
      <c r="B283" s="108"/>
      <c r="C283" s="109"/>
      <c r="D283" s="109"/>
      <c r="E283" s="131" t="str">
        <f>IFERROR(VLOOKUP($C283,Seting!$N$2:$O$43,2,FALSE),"")</f>
        <v/>
      </c>
      <c r="F283" s="112" t="str">
        <f t="shared" si="21"/>
        <v/>
      </c>
      <c r="G283" s="81" t="str">
        <f t="shared" si="22"/>
        <v/>
      </c>
      <c r="H283" s="111"/>
      <c r="I283" s="110"/>
      <c r="J283" s="112" t="str">
        <f t="shared" si="23"/>
        <v/>
      </c>
      <c r="K283" s="149" t="str">
        <f t="shared" si="24"/>
        <v/>
      </c>
      <c r="L283" s="81"/>
      <c r="M283" s="81"/>
      <c r="N283" s="112" t="str">
        <f t="shared" si="25"/>
        <v/>
      </c>
    </row>
    <row r="284" spans="1:14" x14ac:dyDescent="0.95">
      <c r="A284" s="107"/>
      <c r="B284" s="108"/>
      <c r="C284" s="109"/>
      <c r="D284" s="109"/>
      <c r="E284" s="131" t="str">
        <f>IFERROR(VLOOKUP($C284,Seting!$N$2:$O$43,2,FALSE),"")</f>
        <v/>
      </c>
      <c r="F284" s="112" t="str">
        <f t="shared" si="21"/>
        <v/>
      </c>
      <c r="G284" s="81" t="str">
        <f t="shared" si="22"/>
        <v/>
      </c>
      <c r="H284" s="111"/>
      <c r="I284" s="110"/>
      <c r="J284" s="112" t="str">
        <f t="shared" si="23"/>
        <v/>
      </c>
      <c r="K284" s="149" t="str">
        <f t="shared" si="24"/>
        <v/>
      </c>
      <c r="L284" s="81"/>
      <c r="M284" s="81"/>
      <c r="N284" s="112" t="str">
        <f t="shared" si="25"/>
        <v/>
      </c>
    </row>
    <row r="285" spans="1:14" x14ac:dyDescent="0.95">
      <c r="A285" s="107"/>
      <c r="B285" s="108"/>
      <c r="C285" s="109"/>
      <c r="D285" s="109"/>
      <c r="E285" s="131" t="str">
        <f>IFERROR(VLOOKUP($C285,Seting!$N$2:$O$43,2,FALSE),"")</f>
        <v/>
      </c>
      <c r="F285" s="112" t="str">
        <f t="shared" si="21"/>
        <v/>
      </c>
      <c r="G285" s="81" t="str">
        <f t="shared" si="22"/>
        <v/>
      </c>
      <c r="H285" s="111"/>
      <c r="I285" s="110"/>
      <c r="J285" s="112" t="str">
        <f t="shared" si="23"/>
        <v/>
      </c>
      <c r="K285" s="149" t="str">
        <f t="shared" si="24"/>
        <v/>
      </c>
      <c r="L285" s="81"/>
      <c r="M285" s="81"/>
      <c r="N285" s="112" t="str">
        <f t="shared" si="25"/>
        <v/>
      </c>
    </row>
    <row r="286" spans="1:14" x14ac:dyDescent="0.95">
      <c r="A286" s="107"/>
      <c r="B286" s="108"/>
      <c r="C286" s="109"/>
      <c r="D286" s="109"/>
      <c r="E286" s="131" t="str">
        <f>IFERROR(VLOOKUP($C286,Seting!$N$2:$O$43,2,FALSE),"")</f>
        <v/>
      </c>
      <c r="F286" s="112" t="str">
        <f t="shared" si="21"/>
        <v/>
      </c>
      <c r="G286" s="81" t="str">
        <f t="shared" si="22"/>
        <v/>
      </c>
      <c r="H286" s="111"/>
      <c r="I286" s="110"/>
      <c r="J286" s="112" t="str">
        <f t="shared" si="23"/>
        <v/>
      </c>
      <c r="K286" s="149" t="str">
        <f t="shared" si="24"/>
        <v/>
      </c>
      <c r="L286" s="81"/>
      <c r="M286" s="81"/>
      <c r="N286" s="112" t="str">
        <f t="shared" si="25"/>
        <v/>
      </c>
    </row>
    <row r="287" spans="1:14" x14ac:dyDescent="0.95">
      <c r="A287" s="107"/>
      <c r="B287" s="108"/>
      <c r="C287" s="109"/>
      <c r="D287" s="109"/>
      <c r="E287" s="131" t="str">
        <f>IFERROR(VLOOKUP($C287,Seting!$N$2:$O$43,2,FALSE),"")</f>
        <v/>
      </c>
      <c r="F287" s="112" t="str">
        <f t="shared" si="21"/>
        <v/>
      </c>
      <c r="G287" s="81" t="str">
        <f t="shared" si="22"/>
        <v/>
      </c>
      <c r="H287" s="111"/>
      <c r="I287" s="110"/>
      <c r="J287" s="112" t="str">
        <f t="shared" si="23"/>
        <v/>
      </c>
      <c r="K287" s="149" t="str">
        <f t="shared" si="24"/>
        <v/>
      </c>
      <c r="L287" s="81"/>
      <c r="M287" s="81"/>
      <c r="N287" s="112" t="str">
        <f t="shared" si="25"/>
        <v/>
      </c>
    </row>
    <row r="288" spans="1:14" x14ac:dyDescent="0.95">
      <c r="A288" s="107"/>
      <c r="B288" s="108"/>
      <c r="C288" s="109"/>
      <c r="D288" s="109"/>
      <c r="E288" s="131" t="str">
        <f>IFERROR(VLOOKUP($C288,Seting!$N$2:$O$43,2,FALSE),"")</f>
        <v/>
      </c>
      <c r="F288" s="112" t="str">
        <f t="shared" si="21"/>
        <v/>
      </c>
      <c r="G288" s="81" t="str">
        <f t="shared" si="22"/>
        <v/>
      </c>
      <c r="H288" s="111"/>
      <c r="I288" s="110"/>
      <c r="J288" s="112" t="str">
        <f t="shared" si="23"/>
        <v/>
      </c>
      <c r="K288" s="149" t="str">
        <f t="shared" si="24"/>
        <v/>
      </c>
      <c r="L288" s="81"/>
      <c r="M288" s="81"/>
      <c r="N288" s="112" t="str">
        <f t="shared" si="25"/>
        <v/>
      </c>
    </row>
    <row r="289" spans="1:14" x14ac:dyDescent="0.95">
      <c r="A289" s="107"/>
      <c r="B289" s="108"/>
      <c r="C289" s="109"/>
      <c r="D289" s="109"/>
      <c r="E289" s="131" t="str">
        <f>IFERROR(VLOOKUP($C289,Seting!$N$2:$O$43,2,FALSE),"")</f>
        <v/>
      </c>
      <c r="F289" s="112" t="str">
        <f t="shared" si="21"/>
        <v/>
      </c>
      <c r="G289" s="81" t="str">
        <f t="shared" si="22"/>
        <v/>
      </c>
      <c r="H289" s="111"/>
      <c r="I289" s="110"/>
      <c r="J289" s="112" t="str">
        <f t="shared" si="23"/>
        <v/>
      </c>
      <c r="K289" s="149" t="str">
        <f t="shared" si="24"/>
        <v/>
      </c>
      <c r="L289" s="81"/>
      <c r="M289" s="81"/>
      <c r="N289" s="112" t="str">
        <f t="shared" si="25"/>
        <v/>
      </c>
    </row>
    <row r="290" spans="1:14" x14ac:dyDescent="0.95">
      <c r="A290" s="107"/>
      <c r="B290" s="108"/>
      <c r="C290" s="109"/>
      <c r="D290" s="109"/>
      <c r="E290" s="131" t="str">
        <f>IFERROR(VLOOKUP($C290,Seting!$N$2:$O$43,2,FALSE),"")</f>
        <v/>
      </c>
      <c r="F290" s="112" t="str">
        <f t="shared" si="21"/>
        <v/>
      </c>
      <c r="G290" s="81" t="str">
        <f t="shared" si="22"/>
        <v/>
      </c>
      <c r="H290" s="111"/>
      <c r="I290" s="110"/>
      <c r="J290" s="112" t="str">
        <f t="shared" si="23"/>
        <v/>
      </c>
      <c r="K290" s="149" t="str">
        <f t="shared" si="24"/>
        <v/>
      </c>
      <c r="L290" s="81"/>
      <c r="M290" s="81"/>
      <c r="N290" s="112" t="str">
        <f t="shared" si="25"/>
        <v/>
      </c>
    </row>
    <row r="291" spans="1:14" x14ac:dyDescent="0.95">
      <c r="A291" s="107"/>
      <c r="B291" s="108"/>
      <c r="C291" s="109"/>
      <c r="D291" s="109"/>
      <c r="E291" s="131" t="str">
        <f>IFERROR(VLOOKUP($C291,Seting!$N$2:$O$43,2,FALSE),"")</f>
        <v/>
      </c>
      <c r="F291" s="112" t="str">
        <f t="shared" si="21"/>
        <v/>
      </c>
      <c r="G291" s="81" t="str">
        <f t="shared" si="22"/>
        <v/>
      </c>
      <c r="H291" s="111"/>
      <c r="I291" s="110"/>
      <c r="J291" s="112" t="str">
        <f t="shared" si="23"/>
        <v/>
      </c>
      <c r="K291" s="149" t="str">
        <f t="shared" si="24"/>
        <v/>
      </c>
      <c r="L291" s="81"/>
      <c r="M291" s="81"/>
      <c r="N291" s="112" t="str">
        <f t="shared" si="25"/>
        <v/>
      </c>
    </row>
    <row r="292" spans="1:14" x14ac:dyDescent="0.95">
      <c r="A292" s="107"/>
      <c r="B292" s="108"/>
      <c r="C292" s="109"/>
      <c r="D292" s="109"/>
      <c r="E292" s="131" t="str">
        <f>IFERROR(VLOOKUP($C292,Seting!$N$2:$O$43,2,FALSE),"")</f>
        <v/>
      </c>
      <c r="F292" s="112" t="str">
        <f t="shared" si="21"/>
        <v/>
      </c>
      <c r="G292" s="81" t="str">
        <f t="shared" si="22"/>
        <v/>
      </c>
      <c r="H292" s="111"/>
      <c r="I292" s="110"/>
      <c r="J292" s="112" t="str">
        <f t="shared" si="23"/>
        <v/>
      </c>
      <c r="K292" s="149" t="str">
        <f t="shared" si="24"/>
        <v/>
      </c>
      <c r="L292" s="81"/>
      <c r="M292" s="81"/>
      <c r="N292" s="112" t="str">
        <f t="shared" si="25"/>
        <v/>
      </c>
    </row>
    <row r="293" spans="1:14" x14ac:dyDescent="0.95">
      <c r="A293" s="107"/>
      <c r="B293" s="108"/>
      <c r="C293" s="109"/>
      <c r="D293" s="109"/>
      <c r="E293" s="131" t="str">
        <f>IFERROR(VLOOKUP($C293,Seting!$N$2:$O$43,2,FALSE),"")</f>
        <v/>
      </c>
      <c r="F293" s="112" t="str">
        <f t="shared" si="21"/>
        <v/>
      </c>
      <c r="G293" s="81" t="str">
        <f t="shared" si="22"/>
        <v/>
      </c>
      <c r="H293" s="111"/>
      <c r="I293" s="110"/>
      <c r="J293" s="112" t="str">
        <f t="shared" si="23"/>
        <v/>
      </c>
      <c r="K293" s="149" t="str">
        <f t="shared" si="24"/>
        <v/>
      </c>
      <c r="L293" s="81"/>
      <c r="M293" s="81"/>
      <c r="N293" s="112" t="str">
        <f t="shared" si="25"/>
        <v/>
      </c>
    </row>
    <row r="294" spans="1:14" x14ac:dyDescent="0.95">
      <c r="A294" s="107"/>
      <c r="B294" s="108"/>
      <c r="C294" s="109"/>
      <c r="D294" s="109"/>
      <c r="E294" s="131" t="str">
        <f>IFERROR(VLOOKUP($C294,Seting!$N$2:$O$43,2,FALSE),"")</f>
        <v/>
      </c>
      <c r="F294" s="112" t="str">
        <f t="shared" si="21"/>
        <v/>
      </c>
      <c r="G294" s="81" t="str">
        <f t="shared" si="22"/>
        <v/>
      </c>
      <c r="H294" s="111"/>
      <c r="I294" s="110"/>
      <c r="J294" s="112" t="str">
        <f t="shared" si="23"/>
        <v/>
      </c>
      <c r="K294" s="149" t="str">
        <f t="shared" si="24"/>
        <v/>
      </c>
      <c r="L294" s="81"/>
      <c r="M294" s="81"/>
      <c r="N294" s="112" t="str">
        <f t="shared" si="25"/>
        <v/>
      </c>
    </row>
    <row r="295" spans="1:14" x14ac:dyDescent="0.95">
      <c r="A295" s="107"/>
      <c r="B295" s="108"/>
      <c r="C295" s="109"/>
      <c r="D295" s="109"/>
      <c r="E295" s="131" t="str">
        <f>IFERROR(VLOOKUP($C295,Seting!$N$2:$O$43,2,FALSE),"")</f>
        <v/>
      </c>
      <c r="F295" s="112" t="str">
        <f t="shared" si="21"/>
        <v/>
      </c>
      <c r="G295" s="81" t="str">
        <f t="shared" si="22"/>
        <v/>
      </c>
      <c r="H295" s="111"/>
      <c r="I295" s="110"/>
      <c r="J295" s="112" t="str">
        <f t="shared" si="23"/>
        <v/>
      </c>
      <c r="K295" s="149" t="str">
        <f t="shared" si="24"/>
        <v/>
      </c>
      <c r="L295" s="81"/>
      <c r="M295" s="81"/>
      <c r="N295" s="112" t="str">
        <f t="shared" si="25"/>
        <v/>
      </c>
    </row>
    <row r="296" spans="1:14" x14ac:dyDescent="0.95">
      <c r="A296" s="107"/>
      <c r="B296" s="108"/>
      <c r="C296" s="109"/>
      <c r="D296" s="109"/>
      <c r="E296" s="131" t="str">
        <f>IFERROR(VLOOKUP($C296,Seting!$N$2:$O$43,2,FALSE),"")</f>
        <v/>
      </c>
      <c r="F296" s="112" t="str">
        <f t="shared" si="21"/>
        <v/>
      </c>
      <c r="G296" s="81" t="str">
        <f t="shared" si="22"/>
        <v/>
      </c>
      <c r="H296" s="111"/>
      <c r="I296" s="110"/>
      <c r="J296" s="112" t="str">
        <f t="shared" si="23"/>
        <v/>
      </c>
      <c r="K296" s="149" t="str">
        <f t="shared" si="24"/>
        <v/>
      </c>
      <c r="L296" s="81"/>
      <c r="M296" s="81"/>
      <c r="N296" s="112" t="str">
        <f t="shared" si="25"/>
        <v/>
      </c>
    </row>
    <row r="297" spans="1:14" x14ac:dyDescent="0.95">
      <c r="A297" s="107"/>
      <c r="B297" s="108"/>
      <c r="C297" s="109"/>
      <c r="D297" s="109"/>
      <c r="E297" s="131" t="str">
        <f>IFERROR(VLOOKUP($C297,Seting!$N$2:$O$43,2,FALSE),"")</f>
        <v/>
      </c>
      <c r="F297" s="112" t="str">
        <f t="shared" si="21"/>
        <v/>
      </c>
      <c r="G297" s="81" t="str">
        <f t="shared" si="22"/>
        <v/>
      </c>
      <c r="H297" s="111"/>
      <c r="I297" s="110"/>
      <c r="J297" s="112" t="str">
        <f t="shared" si="23"/>
        <v/>
      </c>
      <c r="K297" s="149" t="str">
        <f t="shared" si="24"/>
        <v/>
      </c>
      <c r="L297" s="81"/>
      <c r="M297" s="81"/>
      <c r="N297" s="112" t="str">
        <f t="shared" si="25"/>
        <v/>
      </c>
    </row>
    <row r="298" spans="1:14" x14ac:dyDescent="0.95">
      <c r="A298" s="107"/>
      <c r="B298" s="108"/>
      <c r="C298" s="109"/>
      <c r="D298" s="109"/>
      <c r="E298" s="131" t="str">
        <f>IFERROR(VLOOKUP($C298,Seting!$N$2:$O$43,2,FALSE),"")</f>
        <v/>
      </c>
      <c r="F298" s="112" t="str">
        <f t="shared" si="21"/>
        <v/>
      </c>
      <c r="G298" s="81" t="str">
        <f t="shared" si="22"/>
        <v/>
      </c>
      <c r="H298" s="111"/>
      <c r="I298" s="110"/>
      <c r="J298" s="112" t="str">
        <f t="shared" si="23"/>
        <v/>
      </c>
      <c r="K298" s="149" t="str">
        <f t="shared" si="24"/>
        <v/>
      </c>
      <c r="L298" s="81"/>
      <c r="M298" s="81"/>
      <c r="N298" s="112" t="str">
        <f t="shared" si="25"/>
        <v/>
      </c>
    </row>
    <row r="299" spans="1:14" x14ac:dyDescent="0.95">
      <c r="A299" s="107"/>
      <c r="B299" s="108"/>
      <c r="C299" s="109"/>
      <c r="D299" s="109"/>
      <c r="E299" s="131" t="str">
        <f>IFERROR(VLOOKUP($C299,Seting!$N$2:$O$43,2,FALSE),"")</f>
        <v/>
      </c>
      <c r="F299" s="112" t="str">
        <f t="shared" si="21"/>
        <v/>
      </c>
      <c r="G299" s="81" t="str">
        <f t="shared" si="22"/>
        <v/>
      </c>
      <c r="H299" s="111"/>
      <c r="I299" s="110"/>
      <c r="J299" s="112" t="str">
        <f t="shared" si="23"/>
        <v/>
      </c>
      <c r="K299" s="149" t="str">
        <f t="shared" si="24"/>
        <v/>
      </c>
      <c r="L299" s="81"/>
      <c r="M299" s="81"/>
      <c r="N299" s="112" t="str">
        <f t="shared" si="25"/>
        <v/>
      </c>
    </row>
    <row r="300" spans="1:14" x14ac:dyDescent="0.95">
      <c r="A300" s="107"/>
      <c r="B300" s="108"/>
      <c r="C300" s="109"/>
      <c r="D300" s="109"/>
      <c r="E300" s="131" t="str">
        <f>IFERROR(VLOOKUP($C300,Seting!$N$2:$O$43,2,FALSE),"")</f>
        <v/>
      </c>
      <c r="F300" s="112" t="str">
        <f t="shared" si="21"/>
        <v/>
      </c>
      <c r="G300" s="81" t="str">
        <f t="shared" si="22"/>
        <v/>
      </c>
      <c r="H300" s="111"/>
      <c r="I300" s="110"/>
      <c r="J300" s="112" t="str">
        <f t="shared" si="23"/>
        <v/>
      </c>
      <c r="K300" s="149" t="str">
        <f t="shared" si="24"/>
        <v/>
      </c>
      <c r="L300" s="81"/>
      <c r="M300" s="81"/>
      <c r="N300" s="112" t="str">
        <f t="shared" si="25"/>
        <v/>
      </c>
    </row>
    <row r="301" spans="1:14" x14ac:dyDescent="0.95">
      <c r="A301" s="107"/>
      <c r="B301" s="108"/>
      <c r="C301" s="109"/>
      <c r="D301" s="109"/>
      <c r="E301" s="131" t="str">
        <f>IFERROR(VLOOKUP($C301,Seting!$N$2:$O$43,2,FALSE),"")</f>
        <v/>
      </c>
      <c r="F301" s="112" t="str">
        <f t="shared" si="21"/>
        <v/>
      </c>
      <c r="G301" s="81" t="str">
        <f t="shared" si="22"/>
        <v/>
      </c>
      <c r="H301" s="111"/>
      <c r="I301" s="110"/>
      <c r="J301" s="112" t="str">
        <f t="shared" si="23"/>
        <v/>
      </c>
      <c r="K301" s="149" t="str">
        <f t="shared" si="24"/>
        <v/>
      </c>
      <c r="L301" s="81"/>
      <c r="M301" s="81"/>
      <c r="N301" s="112" t="str">
        <f t="shared" si="25"/>
        <v/>
      </c>
    </row>
    <row r="302" spans="1:14" x14ac:dyDescent="0.95">
      <c r="A302" s="107"/>
      <c r="B302" s="108"/>
      <c r="C302" s="109"/>
      <c r="D302" s="109"/>
      <c r="E302" s="131" t="str">
        <f>IFERROR(VLOOKUP($C302,Seting!$N$2:$O$43,2,FALSE),"")</f>
        <v/>
      </c>
      <c r="F302" s="112" t="str">
        <f t="shared" si="21"/>
        <v/>
      </c>
      <c r="G302" s="81" t="str">
        <f t="shared" si="22"/>
        <v/>
      </c>
      <c r="H302" s="111"/>
      <c r="I302" s="110"/>
      <c r="J302" s="112" t="str">
        <f t="shared" si="23"/>
        <v/>
      </c>
      <c r="K302" s="149" t="str">
        <f t="shared" si="24"/>
        <v/>
      </c>
      <c r="L302" s="81"/>
      <c r="M302" s="81"/>
      <c r="N302" s="112" t="str">
        <f t="shared" si="25"/>
        <v/>
      </c>
    </row>
    <row r="303" spans="1:14" x14ac:dyDescent="0.95">
      <c r="A303" s="107"/>
      <c r="B303" s="108"/>
      <c r="C303" s="109"/>
      <c r="D303" s="109"/>
      <c r="E303" s="131" t="str">
        <f>IFERROR(VLOOKUP($C303,Seting!$N$2:$O$43,2,FALSE),"")</f>
        <v/>
      </c>
      <c r="F303" s="112" t="str">
        <f t="shared" si="21"/>
        <v/>
      </c>
      <c r="G303" s="81" t="str">
        <f t="shared" si="22"/>
        <v/>
      </c>
      <c r="H303" s="111"/>
      <c r="I303" s="110"/>
      <c r="J303" s="112" t="str">
        <f t="shared" si="23"/>
        <v/>
      </c>
      <c r="K303" s="149" t="str">
        <f t="shared" si="24"/>
        <v/>
      </c>
      <c r="L303" s="81"/>
      <c r="M303" s="81"/>
      <c r="N303" s="112" t="str">
        <f t="shared" si="25"/>
        <v/>
      </c>
    </row>
    <row r="304" spans="1:14" x14ac:dyDescent="0.95">
      <c r="A304" s="107"/>
      <c r="B304" s="108"/>
      <c r="C304" s="109"/>
      <c r="D304" s="109"/>
      <c r="E304" s="131" t="str">
        <f>IFERROR(VLOOKUP($C304,Seting!$N$2:$O$43,2,FALSE),"")</f>
        <v/>
      </c>
      <c r="F304" s="112" t="str">
        <f t="shared" si="21"/>
        <v/>
      </c>
      <c r="G304" s="81" t="str">
        <f t="shared" si="22"/>
        <v/>
      </c>
      <c r="H304" s="111"/>
      <c r="I304" s="110"/>
      <c r="J304" s="112" t="str">
        <f t="shared" si="23"/>
        <v/>
      </c>
      <c r="K304" s="149" t="str">
        <f t="shared" si="24"/>
        <v/>
      </c>
      <c r="L304" s="81"/>
      <c r="M304" s="81"/>
      <c r="N304" s="112" t="str">
        <f t="shared" si="25"/>
        <v/>
      </c>
    </row>
    <row r="305" spans="1:14" x14ac:dyDescent="0.95">
      <c r="A305" s="107"/>
      <c r="B305" s="108"/>
      <c r="C305" s="109"/>
      <c r="D305" s="109"/>
      <c r="E305" s="131" t="str">
        <f>IFERROR(VLOOKUP($C305,Seting!$N$2:$O$43,2,FALSE),"")</f>
        <v/>
      </c>
      <c r="F305" s="112" t="str">
        <f t="shared" si="21"/>
        <v/>
      </c>
      <c r="G305" s="81" t="str">
        <f t="shared" si="22"/>
        <v/>
      </c>
      <c r="H305" s="111"/>
      <c r="I305" s="110"/>
      <c r="J305" s="112" t="str">
        <f t="shared" si="23"/>
        <v/>
      </c>
      <c r="K305" s="149" t="str">
        <f t="shared" si="24"/>
        <v/>
      </c>
      <c r="L305" s="81"/>
      <c r="M305" s="81"/>
      <c r="N305" s="112" t="str">
        <f t="shared" si="25"/>
        <v/>
      </c>
    </row>
    <row r="306" spans="1:14" x14ac:dyDescent="0.95">
      <c r="A306" s="107"/>
      <c r="B306" s="108"/>
      <c r="C306" s="109"/>
      <c r="D306" s="109"/>
      <c r="E306" s="131" t="str">
        <f>IFERROR(VLOOKUP($C306,Seting!$N$2:$O$43,2,FALSE),"")</f>
        <v/>
      </c>
      <c r="F306" s="112" t="str">
        <f t="shared" si="21"/>
        <v/>
      </c>
      <c r="G306" s="81" t="str">
        <f t="shared" si="22"/>
        <v/>
      </c>
      <c r="H306" s="111"/>
      <c r="I306" s="110"/>
      <c r="J306" s="112" t="str">
        <f t="shared" si="23"/>
        <v/>
      </c>
      <c r="K306" s="149" t="str">
        <f t="shared" si="24"/>
        <v/>
      </c>
      <c r="L306" s="81"/>
      <c r="M306" s="81"/>
      <c r="N306" s="112" t="str">
        <f t="shared" si="25"/>
        <v/>
      </c>
    </row>
    <row r="307" spans="1:14" x14ac:dyDescent="0.95">
      <c r="A307" s="107"/>
      <c r="B307" s="108"/>
      <c r="C307" s="109"/>
      <c r="D307" s="109"/>
      <c r="E307" s="131" t="str">
        <f>IFERROR(VLOOKUP($C307,Seting!$N$2:$O$43,2,FALSE),"")</f>
        <v/>
      </c>
      <c r="F307" s="112" t="str">
        <f t="shared" si="21"/>
        <v/>
      </c>
      <c r="G307" s="81" t="str">
        <f t="shared" si="22"/>
        <v/>
      </c>
      <c r="H307" s="111"/>
      <c r="I307" s="110"/>
      <c r="J307" s="112" t="str">
        <f t="shared" si="23"/>
        <v/>
      </c>
      <c r="K307" s="149" t="str">
        <f t="shared" si="24"/>
        <v/>
      </c>
      <c r="L307" s="81"/>
      <c r="M307" s="81"/>
      <c r="N307" s="112" t="str">
        <f t="shared" si="25"/>
        <v/>
      </c>
    </row>
    <row r="308" spans="1:14" x14ac:dyDescent="0.95">
      <c r="A308" s="107"/>
      <c r="B308" s="108"/>
      <c r="C308" s="109"/>
      <c r="D308" s="109"/>
      <c r="E308" s="131" t="str">
        <f>IFERROR(VLOOKUP($C308,Seting!$N$2:$O$43,2,FALSE),"")</f>
        <v/>
      </c>
      <c r="F308" s="112" t="str">
        <f t="shared" si="21"/>
        <v/>
      </c>
      <c r="G308" s="81" t="str">
        <f t="shared" si="22"/>
        <v/>
      </c>
      <c r="H308" s="111"/>
      <c r="I308" s="110"/>
      <c r="J308" s="112" t="str">
        <f t="shared" si="23"/>
        <v/>
      </c>
      <c r="K308" s="149" t="str">
        <f t="shared" si="24"/>
        <v/>
      </c>
      <c r="L308" s="81"/>
      <c r="M308" s="81"/>
      <c r="N308" s="112" t="str">
        <f t="shared" si="25"/>
        <v/>
      </c>
    </row>
    <row r="309" spans="1:14" x14ac:dyDescent="0.95">
      <c r="A309" s="107"/>
      <c r="B309" s="108"/>
      <c r="C309" s="109"/>
      <c r="D309" s="109"/>
      <c r="E309" s="131" t="str">
        <f>IFERROR(VLOOKUP($C309,Seting!$N$2:$O$43,2,FALSE),"")</f>
        <v/>
      </c>
      <c r="F309" s="112" t="str">
        <f t="shared" si="21"/>
        <v/>
      </c>
      <c r="G309" s="81" t="str">
        <f t="shared" si="22"/>
        <v/>
      </c>
      <c r="H309" s="111"/>
      <c r="I309" s="110"/>
      <c r="J309" s="112" t="str">
        <f t="shared" si="23"/>
        <v/>
      </c>
      <c r="K309" s="149" t="str">
        <f t="shared" si="24"/>
        <v/>
      </c>
      <c r="L309" s="81"/>
      <c r="M309" s="81"/>
      <c r="N309" s="112" t="str">
        <f t="shared" si="25"/>
        <v/>
      </c>
    </row>
    <row r="310" spans="1:14" x14ac:dyDescent="0.95">
      <c r="A310" s="107"/>
      <c r="B310" s="108"/>
      <c r="C310" s="109"/>
      <c r="D310" s="109"/>
      <c r="E310" s="131" t="str">
        <f>IFERROR(VLOOKUP($C310,Seting!$N$2:$O$43,2,FALSE),"")</f>
        <v/>
      </c>
      <c r="F310" s="112" t="str">
        <f t="shared" si="21"/>
        <v/>
      </c>
      <c r="G310" s="81" t="str">
        <f t="shared" si="22"/>
        <v/>
      </c>
      <c r="H310" s="111"/>
      <c r="I310" s="110"/>
      <c r="J310" s="112" t="str">
        <f t="shared" si="23"/>
        <v/>
      </c>
      <c r="K310" s="149" t="str">
        <f t="shared" si="24"/>
        <v/>
      </c>
      <c r="L310" s="81"/>
      <c r="M310" s="81"/>
      <c r="N310" s="112" t="str">
        <f t="shared" si="25"/>
        <v/>
      </c>
    </row>
    <row r="311" spans="1:14" x14ac:dyDescent="0.95">
      <c r="A311" s="107"/>
      <c r="B311" s="108"/>
      <c r="C311" s="109"/>
      <c r="D311" s="109"/>
      <c r="E311" s="131" t="str">
        <f>IFERROR(VLOOKUP($C311,Seting!$N$2:$O$43,2,FALSE),"")</f>
        <v/>
      </c>
      <c r="F311" s="112" t="str">
        <f t="shared" si="21"/>
        <v/>
      </c>
      <c r="G311" s="81" t="str">
        <f t="shared" si="22"/>
        <v/>
      </c>
      <c r="H311" s="111"/>
      <c r="I311" s="110"/>
      <c r="J311" s="112" t="str">
        <f t="shared" si="23"/>
        <v/>
      </c>
      <c r="K311" s="149" t="str">
        <f t="shared" si="24"/>
        <v/>
      </c>
      <c r="L311" s="81"/>
      <c r="M311" s="81"/>
      <c r="N311" s="112" t="str">
        <f t="shared" si="25"/>
        <v/>
      </c>
    </row>
    <row r="312" spans="1:14" x14ac:dyDescent="0.95">
      <c r="A312" s="107"/>
      <c r="B312" s="108"/>
      <c r="C312" s="109"/>
      <c r="D312" s="109"/>
      <c r="E312" s="131" t="str">
        <f>IFERROR(VLOOKUP($C312,Seting!$N$2:$O$43,2,FALSE),"")</f>
        <v/>
      </c>
      <c r="F312" s="112" t="str">
        <f t="shared" si="21"/>
        <v/>
      </c>
      <c r="G312" s="81" t="str">
        <f t="shared" si="22"/>
        <v/>
      </c>
      <c r="H312" s="111"/>
      <c r="I312" s="110"/>
      <c r="J312" s="112" t="str">
        <f t="shared" si="23"/>
        <v/>
      </c>
      <c r="K312" s="149" t="str">
        <f t="shared" si="24"/>
        <v/>
      </c>
      <c r="L312" s="81"/>
      <c r="M312" s="81"/>
      <c r="N312" s="112" t="str">
        <f t="shared" si="25"/>
        <v/>
      </c>
    </row>
    <row r="313" spans="1:14" x14ac:dyDescent="0.95">
      <c r="A313" s="107"/>
      <c r="B313" s="108"/>
      <c r="C313" s="109"/>
      <c r="D313" s="109"/>
      <c r="E313" s="131" t="str">
        <f>IFERROR(VLOOKUP($C313,Seting!$N$2:$O$43,2,FALSE),"")</f>
        <v/>
      </c>
      <c r="F313" s="112" t="str">
        <f t="shared" si="21"/>
        <v/>
      </c>
      <c r="G313" s="81" t="str">
        <f t="shared" si="22"/>
        <v/>
      </c>
      <c r="H313" s="111"/>
      <c r="I313" s="110"/>
      <c r="J313" s="112" t="str">
        <f t="shared" si="23"/>
        <v/>
      </c>
      <c r="K313" s="149" t="str">
        <f t="shared" si="24"/>
        <v/>
      </c>
      <c r="L313" s="81"/>
      <c r="M313" s="81"/>
      <c r="N313" s="112" t="str">
        <f t="shared" si="25"/>
        <v/>
      </c>
    </row>
    <row r="314" spans="1:14" x14ac:dyDescent="0.95">
      <c r="A314" s="107"/>
      <c r="B314" s="108"/>
      <c r="C314" s="109"/>
      <c r="D314" s="109"/>
      <c r="E314" s="131" t="str">
        <f>IFERROR(VLOOKUP($C314,Seting!$N$2:$O$43,2,FALSE),"")</f>
        <v/>
      </c>
      <c r="F314" s="112" t="str">
        <f t="shared" si="21"/>
        <v/>
      </c>
      <c r="G314" s="81" t="str">
        <f t="shared" si="22"/>
        <v/>
      </c>
      <c r="H314" s="111"/>
      <c r="I314" s="110"/>
      <c r="J314" s="112" t="str">
        <f t="shared" si="23"/>
        <v/>
      </c>
      <c r="K314" s="149" t="str">
        <f t="shared" si="24"/>
        <v/>
      </c>
      <c r="L314" s="81"/>
      <c r="M314" s="81"/>
      <c r="N314" s="112" t="str">
        <f t="shared" si="25"/>
        <v/>
      </c>
    </row>
    <row r="315" spans="1:14" x14ac:dyDescent="0.95">
      <c r="A315" s="107"/>
      <c r="B315" s="108"/>
      <c r="C315" s="109"/>
      <c r="D315" s="109"/>
      <c r="E315" s="131" t="str">
        <f>IFERROR(VLOOKUP($C315,Seting!$N$2:$O$43,2,FALSE),"")</f>
        <v/>
      </c>
      <c r="F315" s="112" t="str">
        <f t="shared" si="21"/>
        <v/>
      </c>
      <c r="G315" s="81" t="str">
        <f t="shared" si="22"/>
        <v/>
      </c>
      <c r="H315" s="111"/>
      <c r="I315" s="110"/>
      <c r="J315" s="112" t="str">
        <f t="shared" si="23"/>
        <v/>
      </c>
      <c r="K315" s="149" t="str">
        <f t="shared" si="24"/>
        <v/>
      </c>
      <c r="L315" s="81"/>
      <c r="M315" s="81"/>
      <c r="N315" s="112" t="str">
        <f t="shared" si="25"/>
        <v/>
      </c>
    </row>
    <row r="316" spans="1:14" x14ac:dyDescent="0.95">
      <c r="A316" s="107"/>
      <c r="B316" s="108"/>
      <c r="C316" s="109"/>
      <c r="D316" s="109"/>
      <c r="E316" s="131" t="str">
        <f>IFERROR(VLOOKUP($C316,Seting!$N$2:$O$43,2,FALSE),"")</f>
        <v/>
      </c>
      <c r="F316" s="112" t="str">
        <f t="shared" si="21"/>
        <v/>
      </c>
      <c r="G316" s="81" t="str">
        <f t="shared" si="22"/>
        <v/>
      </c>
      <c r="H316" s="111"/>
      <c r="I316" s="110"/>
      <c r="J316" s="112" t="str">
        <f t="shared" si="23"/>
        <v/>
      </c>
      <c r="K316" s="149" t="str">
        <f t="shared" si="24"/>
        <v/>
      </c>
      <c r="L316" s="81"/>
      <c r="M316" s="81"/>
      <c r="N316" s="112" t="str">
        <f t="shared" si="25"/>
        <v/>
      </c>
    </row>
    <row r="317" spans="1:14" x14ac:dyDescent="0.95">
      <c r="A317" s="107"/>
      <c r="B317" s="108"/>
      <c r="C317" s="109"/>
      <c r="D317" s="109"/>
      <c r="E317" s="131" t="str">
        <f>IFERROR(VLOOKUP($C317,Seting!$N$2:$O$43,2,FALSE),"")</f>
        <v/>
      </c>
      <c r="F317" s="112" t="str">
        <f t="shared" si="21"/>
        <v/>
      </c>
      <c r="G317" s="81" t="str">
        <f t="shared" si="22"/>
        <v/>
      </c>
      <c r="H317" s="111"/>
      <c r="I317" s="110"/>
      <c r="J317" s="112" t="str">
        <f t="shared" si="23"/>
        <v/>
      </c>
      <c r="K317" s="149" t="str">
        <f t="shared" si="24"/>
        <v/>
      </c>
      <c r="L317" s="81"/>
      <c r="M317" s="81"/>
      <c r="N317" s="112" t="str">
        <f t="shared" si="25"/>
        <v/>
      </c>
    </row>
    <row r="318" spans="1:14" x14ac:dyDescent="0.95">
      <c r="A318" s="107"/>
      <c r="B318" s="108"/>
      <c r="C318" s="109"/>
      <c r="D318" s="109"/>
      <c r="E318" s="131" t="str">
        <f>IFERROR(VLOOKUP($C318,Seting!$N$2:$O$43,2,FALSE),"")</f>
        <v/>
      </c>
      <c r="F318" s="112" t="str">
        <f t="shared" si="21"/>
        <v/>
      </c>
      <c r="G318" s="81" t="str">
        <f t="shared" si="22"/>
        <v/>
      </c>
      <c r="H318" s="111"/>
      <c r="I318" s="110"/>
      <c r="J318" s="112" t="str">
        <f t="shared" si="23"/>
        <v/>
      </c>
      <c r="K318" s="149" t="str">
        <f t="shared" si="24"/>
        <v/>
      </c>
      <c r="L318" s="81"/>
      <c r="M318" s="81"/>
      <c r="N318" s="112" t="str">
        <f t="shared" si="25"/>
        <v/>
      </c>
    </row>
    <row r="319" spans="1:14" x14ac:dyDescent="0.95">
      <c r="A319" s="107"/>
      <c r="B319" s="108"/>
      <c r="C319" s="109"/>
      <c r="D319" s="109"/>
      <c r="E319" s="131" t="str">
        <f>IFERROR(VLOOKUP($C319,Seting!$N$2:$O$43,2,FALSE),"")</f>
        <v/>
      </c>
      <c r="F319" s="112" t="str">
        <f t="shared" si="21"/>
        <v/>
      </c>
      <c r="G319" s="81" t="str">
        <f t="shared" si="22"/>
        <v/>
      </c>
      <c r="H319" s="111"/>
      <c r="I319" s="110"/>
      <c r="J319" s="112" t="str">
        <f t="shared" si="23"/>
        <v/>
      </c>
      <c r="K319" s="149" t="str">
        <f t="shared" si="24"/>
        <v/>
      </c>
      <c r="L319" s="81"/>
      <c r="M319" s="81"/>
      <c r="N319" s="112" t="str">
        <f t="shared" si="25"/>
        <v/>
      </c>
    </row>
    <row r="320" spans="1:14" x14ac:dyDescent="0.95">
      <c r="A320" s="107"/>
      <c r="B320" s="108"/>
      <c r="C320" s="109"/>
      <c r="D320" s="109"/>
      <c r="E320" s="131" t="str">
        <f>IFERROR(VLOOKUP($C320,Seting!$N$2:$O$43,2,FALSE),"")</f>
        <v/>
      </c>
      <c r="F320" s="112" t="str">
        <f t="shared" si="21"/>
        <v/>
      </c>
      <c r="G320" s="81" t="str">
        <f t="shared" si="22"/>
        <v/>
      </c>
      <c r="H320" s="111"/>
      <c r="I320" s="110"/>
      <c r="J320" s="112" t="str">
        <f t="shared" si="23"/>
        <v/>
      </c>
      <c r="K320" s="149" t="str">
        <f t="shared" si="24"/>
        <v/>
      </c>
      <c r="L320" s="81"/>
      <c r="M320" s="81"/>
      <c r="N320" s="112" t="str">
        <f t="shared" si="25"/>
        <v/>
      </c>
    </row>
    <row r="321" spans="1:14" x14ac:dyDescent="0.95">
      <c r="A321" s="107"/>
      <c r="B321" s="108"/>
      <c r="C321" s="109"/>
      <c r="D321" s="109"/>
      <c r="E321" s="131" t="str">
        <f>IFERROR(VLOOKUP($C321,Seting!$N$2:$O$43,2,FALSE),"")</f>
        <v/>
      </c>
      <c r="F321" s="112" t="str">
        <f t="shared" si="21"/>
        <v/>
      </c>
      <c r="G321" s="81" t="str">
        <f t="shared" si="22"/>
        <v/>
      </c>
      <c r="H321" s="111"/>
      <c r="I321" s="110"/>
      <c r="J321" s="112" t="str">
        <f t="shared" si="23"/>
        <v/>
      </c>
      <c r="K321" s="149" t="str">
        <f t="shared" si="24"/>
        <v/>
      </c>
      <c r="L321" s="81"/>
      <c r="M321" s="81"/>
      <c r="N321" s="112" t="str">
        <f t="shared" si="25"/>
        <v/>
      </c>
    </row>
    <row r="322" spans="1:14" x14ac:dyDescent="0.95">
      <c r="A322" s="107"/>
      <c r="B322" s="108"/>
      <c r="C322" s="109"/>
      <c r="D322" s="109"/>
      <c r="E322" s="131" t="str">
        <f>IFERROR(VLOOKUP($C322,Seting!$N$2:$O$43,2,FALSE),"")</f>
        <v/>
      </c>
      <c r="F322" s="112" t="str">
        <f t="shared" si="21"/>
        <v/>
      </c>
      <c r="G322" s="81" t="str">
        <f t="shared" si="22"/>
        <v/>
      </c>
      <c r="H322" s="111"/>
      <c r="I322" s="110"/>
      <c r="J322" s="112" t="str">
        <f t="shared" si="23"/>
        <v/>
      </c>
      <c r="K322" s="149" t="str">
        <f t="shared" si="24"/>
        <v/>
      </c>
      <c r="L322" s="81"/>
      <c r="M322" s="81"/>
      <c r="N322" s="112" t="str">
        <f t="shared" si="25"/>
        <v/>
      </c>
    </row>
    <row r="323" spans="1:14" x14ac:dyDescent="0.95">
      <c r="A323" s="107"/>
      <c r="B323" s="108"/>
      <c r="C323" s="109"/>
      <c r="D323" s="109"/>
      <c r="E323" s="131" t="str">
        <f>IFERROR(VLOOKUP($C323,Seting!$N$2:$O$43,2,FALSE),"")</f>
        <v/>
      </c>
      <c r="F323" s="112" t="str">
        <f t="shared" si="21"/>
        <v/>
      </c>
      <c r="G323" s="81" t="str">
        <f t="shared" si="22"/>
        <v/>
      </c>
      <c r="H323" s="111"/>
      <c r="I323" s="110"/>
      <c r="J323" s="112" t="str">
        <f t="shared" si="23"/>
        <v/>
      </c>
      <c r="K323" s="149" t="str">
        <f t="shared" si="24"/>
        <v/>
      </c>
      <c r="L323" s="81"/>
      <c r="M323" s="81"/>
      <c r="N323" s="112" t="str">
        <f t="shared" si="25"/>
        <v/>
      </c>
    </row>
    <row r="324" spans="1:14" x14ac:dyDescent="0.95">
      <c r="A324" s="107"/>
      <c r="B324" s="108"/>
      <c r="C324" s="109"/>
      <c r="D324" s="109"/>
      <c r="E324" s="131" t="str">
        <f>IFERROR(VLOOKUP($C324,Seting!$N$2:$O$43,2,FALSE),"")</f>
        <v/>
      </c>
      <c r="F324" s="112" t="str">
        <f t="shared" si="21"/>
        <v/>
      </c>
      <c r="G324" s="81" t="str">
        <f t="shared" si="22"/>
        <v/>
      </c>
      <c r="H324" s="111"/>
      <c r="I324" s="110"/>
      <c r="J324" s="112" t="str">
        <f t="shared" si="23"/>
        <v/>
      </c>
      <c r="K324" s="149" t="str">
        <f t="shared" si="24"/>
        <v/>
      </c>
      <c r="L324" s="81"/>
      <c r="M324" s="81"/>
      <c r="N324" s="112" t="str">
        <f t="shared" si="25"/>
        <v/>
      </c>
    </row>
    <row r="325" spans="1:14" x14ac:dyDescent="0.95">
      <c r="A325" s="107"/>
      <c r="B325" s="108"/>
      <c r="C325" s="109"/>
      <c r="D325" s="109"/>
      <c r="E325" s="131" t="str">
        <f>IFERROR(VLOOKUP($C325,Seting!$N$2:$O$43,2,FALSE),"")</f>
        <v/>
      </c>
      <c r="F325" s="112" t="str">
        <f t="shared" si="21"/>
        <v/>
      </c>
      <c r="G325" s="81" t="str">
        <f t="shared" si="22"/>
        <v/>
      </c>
      <c r="H325" s="111"/>
      <c r="I325" s="110"/>
      <c r="J325" s="112" t="str">
        <f t="shared" si="23"/>
        <v/>
      </c>
      <c r="K325" s="149" t="str">
        <f t="shared" si="24"/>
        <v/>
      </c>
      <c r="L325" s="81"/>
      <c r="M325" s="81"/>
      <c r="N325" s="112" t="str">
        <f t="shared" si="25"/>
        <v/>
      </c>
    </row>
    <row r="326" spans="1:14" x14ac:dyDescent="0.95">
      <c r="A326" s="107"/>
      <c r="B326" s="108"/>
      <c r="C326" s="109"/>
      <c r="D326" s="109"/>
      <c r="E326" s="131" t="str">
        <f>IFERROR(VLOOKUP($C326,Seting!$N$2:$O$43,2,FALSE),"")</f>
        <v/>
      </c>
      <c r="F326" s="112" t="str">
        <f t="shared" si="21"/>
        <v/>
      </c>
      <c r="G326" s="81" t="str">
        <f t="shared" si="22"/>
        <v/>
      </c>
      <c r="H326" s="111"/>
      <c r="I326" s="110"/>
      <c r="J326" s="112" t="str">
        <f t="shared" si="23"/>
        <v/>
      </c>
      <c r="K326" s="149" t="str">
        <f t="shared" si="24"/>
        <v/>
      </c>
      <c r="L326" s="81"/>
      <c r="M326" s="81"/>
      <c r="N326" s="112" t="str">
        <f t="shared" si="25"/>
        <v/>
      </c>
    </row>
    <row r="327" spans="1:14" x14ac:dyDescent="0.95">
      <c r="A327" s="107"/>
      <c r="B327" s="108"/>
      <c r="C327" s="109"/>
      <c r="D327" s="109"/>
      <c r="E327" s="131" t="str">
        <f>IFERROR(VLOOKUP($C327,Seting!$N$2:$O$43,2,FALSE),"")</f>
        <v/>
      </c>
      <c r="F327" s="112" t="str">
        <f t="shared" si="21"/>
        <v/>
      </c>
      <c r="G327" s="81" t="str">
        <f t="shared" si="22"/>
        <v/>
      </c>
      <c r="H327" s="111"/>
      <c r="I327" s="110"/>
      <c r="J327" s="112" t="str">
        <f t="shared" si="23"/>
        <v/>
      </c>
      <c r="K327" s="149" t="str">
        <f t="shared" si="24"/>
        <v/>
      </c>
      <c r="L327" s="81"/>
      <c r="M327" s="81"/>
      <c r="N327" s="112" t="str">
        <f t="shared" si="25"/>
        <v/>
      </c>
    </row>
    <row r="328" spans="1:14" x14ac:dyDescent="0.95">
      <c r="A328" s="107"/>
      <c r="B328" s="108"/>
      <c r="C328" s="109"/>
      <c r="D328" s="109"/>
      <c r="E328" s="131" t="str">
        <f>IFERROR(VLOOKUP($C328,Seting!$N$2:$O$43,2,FALSE),"")</f>
        <v/>
      </c>
      <c r="F328" s="112" t="str">
        <f t="shared" si="21"/>
        <v/>
      </c>
      <c r="G328" s="81" t="str">
        <f t="shared" si="22"/>
        <v/>
      </c>
      <c r="H328" s="111"/>
      <c r="I328" s="110"/>
      <c r="J328" s="112" t="str">
        <f t="shared" si="23"/>
        <v/>
      </c>
      <c r="K328" s="149" t="str">
        <f t="shared" si="24"/>
        <v/>
      </c>
      <c r="L328" s="81"/>
      <c r="M328" s="81"/>
      <c r="N328" s="112" t="str">
        <f t="shared" si="25"/>
        <v/>
      </c>
    </row>
    <row r="329" spans="1:14" x14ac:dyDescent="0.95">
      <c r="A329" s="107"/>
      <c r="B329" s="108"/>
      <c r="C329" s="109"/>
      <c r="D329" s="109"/>
      <c r="E329" s="131" t="str">
        <f>IFERROR(VLOOKUP($C329,Seting!$N$2:$O$43,2,FALSE),"")</f>
        <v/>
      </c>
      <c r="F329" s="112" t="str">
        <f t="shared" ref="F329:F392" si="26">IFERROR((D329*E329),"")</f>
        <v/>
      </c>
      <c r="G329" s="81" t="str">
        <f t="shared" ref="G329:G392" si="27">IFERROR(IF(A329="","",IF(I329=F329,"រួចរាល់",IF(J329&lt;F329,"នៅខ្លះ",IF(J329=F329,"ជំពាក់ទាំងអស់")))),"")</f>
        <v/>
      </c>
      <c r="H329" s="111"/>
      <c r="I329" s="110"/>
      <c r="J329" s="112" t="str">
        <f t="shared" ref="J329:J392" si="28">IFERROR((F329-I329),"")</f>
        <v/>
      </c>
      <c r="K329" s="149" t="str">
        <f t="shared" ref="K329:K392" si="29">IF(A329="","",IF(J329&lt;=0,"រួចរាល់","នៅទេ"))</f>
        <v/>
      </c>
      <c r="L329" s="81"/>
      <c r="M329" s="81"/>
      <c r="N329" s="112" t="str">
        <f t="shared" si="25"/>
        <v/>
      </c>
    </row>
    <row r="330" spans="1:14" x14ac:dyDescent="0.95">
      <c r="A330" s="107"/>
      <c r="B330" s="108"/>
      <c r="C330" s="109"/>
      <c r="D330" s="109"/>
      <c r="E330" s="131" t="str">
        <f>IFERROR(VLOOKUP($C330,Seting!$N$2:$O$43,2,FALSE),"")</f>
        <v/>
      </c>
      <c r="F330" s="112" t="str">
        <f t="shared" si="26"/>
        <v/>
      </c>
      <c r="G330" s="81" t="str">
        <f t="shared" si="27"/>
        <v/>
      </c>
      <c r="H330" s="111"/>
      <c r="I330" s="110"/>
      <c r="J330" s="112" t="str">
        <f t="shared" si="28"/>
        <v/>
      </c>
      <c r="K330" s="149" t="str">
        <f t="shared" si="29"/>
        <v/>
      </c>
      <c r="L330" s="81"/>
      <c r="M330" s="81"/>
      <c r="N330" s="112" t="str">
        <f t="shared" si="25"/>
        <v/>
      </c>
    </row>
    <row r="331" spans="1:14" x14ac:dyDescent="0.95">
      <c r="A331" s="107"/>
      <c r="B331" s="108"/>
      <c r="C331" s="109"/>
      <c r="D331" s="109"/>
      <c r="E331" s="131" t="str">
        <f>IFERROR(VLOOKUP($C331,Seting!$N$2:$O$43,2,FALSE),"")</f>
        <v/>
      </c>
      <c r="F331" s="112" t="str">
        <f t="shared" si="26"/>
        <v/>
      </c>
      <c r="G331" s="81" t="str">
        <f t="shared" si="27"/>
        <v/>
      </c>
      <c r="H331" s="111"/>
      <c r="I331" s="110"/>
      <c r="J331" s="112" t="str">
        <f t="shared" si="28"/>
        <v/>
      </c>
      <c r="K331" s="149" t="str">
        <f t="shared" si="29"/>
        <v/>
      </c>
      <c r="L331" s="81"/>
      <c r="M331" s="81"/>
      <c r="N331" s="112" t="str">
        <f t="shared" si="25"/>
        <v/>
      </c>
    </row>
    <row r="332" spans="1:14" x14ac:dyDescent="0.95">
      <c r="A332" s="107"/>
      <c r="B332" s="108"/>
      <c r="C332" s="109"/>
      <c r="D332" s="109"/>
      <c r="E332" s="131" t="str">
        <f>IFERROR(VLOOKUP($C332,Seting!$N$2:$O$43,2,FALSE),"")</f>
        <v/>
      </c>
      <c r="F332" s="112" t="str">
        <f t="shared" si="26"/>
        <v/>
      </c>
      <c r="G332" s="81" t="str">
        <f t="shared" si="27"/>
        <v/>
      </c>
      <c r="H332" s="111"/>
      <c r="I332" s="110"/>
      <c r="J332" s="112" t="str">
        <f t="shared" si="28"/>
        <v/>
      </c>
      <c r="K332" s="149" t="str">
        <f t="shared" si="29"/>
        <v/>
      </c>
      <c r="L332" s="81"/>
      <c r="M332" s="81"/>
      <c r="N332" s="112" t="str">
        <f t="shared" si="25"/>
        <v/>
      </c>
    </row>
    <row r="333" spans="1:14" x14ac:dyDescent="0.95">
      <c r="A333" s="107"/>
      <c r="B333" s="108"/>
      <c r="C333" s="109"/>
      <c r="D333" s="109"/>
      <c r="E333" s="131" t="str">
        <f>IFERROR(VLOOKUP($C333,Seting!$N$2:$O$43,2,FALSE),"")</f>
        <v/>
      </c>
      <c r="F333" s="112" t="str">
        <f t="shared" si="26"/>
        <v/>
      </c>
      <c r="G333" s="81" t="str">
        <f t="shared" si="27"/>
        <v/>
      </c>
      <c r="H333" s="111"/>
      <c r="I333" s="110"/>
      <c r="J333" s="112" t="str">
        <f t="shared" si="28"/>
        <v/>
      </c>
      <c r="K333" s="149" t="str">
        <f t="shared" si="29"/>
        <v/>
      </c>
      <c r="L333" s="81"/>
      <c r="M333" s="81"/>
      <c r="N333" s="112" t="str">
        <f t="shared" si="25"/>
        <v/>
      </c>
    </row>
    <row r="334" spans="1:14" x14ac:dyDescent="0.95">
      <c r="A334" s="107"/>
      <c r="B334" s="108"/>
      <c r="C334" s="109"/>
      <c r="D334" s="109"/>
      <c r="E334" s="131" t="str">
        <f>IFERROR(VLOOKUP($C334,Seting!$N$2:$O$43,2,FALSE),"")</f>
        <v/>
      </c>
      <c r="F334" s="112" t="str">
        <f t="shared" si="26"/>
        <v/>
      </c>
      <c r="G334" s="81" t="str">
        <f t="shared" si="27"/>
        <v/>
      </c>
      <c r="H334" s="111"/>
      <c r="I334" s="110"/>
      <c r="J334" s="112" t="str">
        <f t="shared" si="28"/>
        <v/>
      </c>
      <c r="K334" s="149" t="str">
        <f t="shared" si="29"/>
        <v/>
      </c>
      <c r="L334" s="81"/>
      <c r="M334" s="81"/>
      <c r="N334" s="112" t="str">
        <f t="shared" si="25"/>
        <v/>
      </c>
    </row>
    <row r="335" spans="1:14" x14ac:dyDescent="0.95">
      <c r="A335" s="107"/>
      <c r="B335" s="108"/>
      <c r="C335" s="109"/>
      <c r="D335" s="109"/>
      <c r="E335" s="131" t="str">
        <f>IFERROR(VLOOKUP($C335,Seting!$N$2:$O$43,2,FALSE),"")</f>
        <v/>
      </c>
      <c r="F335" s="112" t="str">
        <f t="shared" si="26"/>
        <v/>
      </c>
      <c r="G335" s="81" t="str">
        <f t="shared" si="27"/>
        <v/>
      </c>
      <c r="H335" s="111"/>
      <c r="I335" s="110"/>
      <c r="J335" s="112" t="str">
        <f t="shared" si="28"/>
        <v/>
      </c>
      <c r="K335" s="149" t="str">
        <f t="shared" si="29"/>
        <v/>
      </c>
      <c r="L335" s="81"/>
      <c r="M335" s="81"/>
      <c r="N335" s="112" t="str">
        <f t="shared" si="25"/>
        <v/>
      </c>
    </row>
    <row r="336" spans="1:14" x14ac:dyDescent="0.95">
      <c r="A336" s="107"/>
      <c r="B336" s="108"/>
      <c r="C336" s="109"/>
      <c r="D336" s="109"/>
      <c r="E336" s="131" t="str">
        <f>IFERROR(VLOOKUP($C336,Seting!$N$2:$O$43,2,FALSE),"")</f>
        <v/>
      </c>
      <c r="F336" s="112" t="str">
        <f t="shared" si="26"/>
        <v/>
      </c>
      <c r="G336" s="81" t="str">
        <f t="shared" si="27"/>
        <v/>
      </c>
      <c r="H336" s="111"/>
      <c r="I336" s="110"/>
      <c r="J336" s="112" t="str">
        <f t="shared" si="28"/>
        <v/>
      </c>
      <c r="K336" s="149" t="str">
        <f t="shared" si="29"/>
        <v/>
      </c>
      <c r="L336" s="81"/>
      <c r="M336" s="81"/>
      <c r="N336" s="112" t="str">
        <f t="shared" si="25"/>
        <v/>
      </c>
    </row>
    <row r="337" spans="1:14" x14ac:dyDescent="0.95">
      <c r="A337" s="107"/>
      <c r="B337" s="108"/>
      <c r="C337" s="109"/>
      <c r="D337" s="109"/>
      <c r="E337" s="131" t="str">
        <f>IFERROR(VLOOKUP($C337,Seting!$N$2:$O$43,2,FALSE),"")</f>
        <v/>
      </c>
      <c r="F337" s="112" t="str">
        <f t="shared" si="26"/>
        <v/>
      </c>
      <c r="G337" s="81" t="str">
        <f t="shared" si="27"/>
        <v/>
      </c>
      <c r="H337" s="111"/>
      <c r="I337" s="110"/>
      <c r="J337" s="112" t="str">
        <f t="shared" si="28"/>
        <v/>
      </c>
      <c r="K337" s="149" t="str">
        <f t="shared" si="29"/>
        <v/>
      </c>
      <c r="L337" s="81"/>
      <c r="M337" s="81"/>
      <c r="N337" s="112" t="str">
        <f t="shared" si="25"/>
        <v/>
      </c>
    </row>
    <row r="338" spans="1:14" x14ac:dyDescent="0.95">
      <c r="A338" s="107"/>
      <c r="B338" s="108"/>
      <c r="C338" s="109"/>
      <c r="D338" s="109"/>
      <c r="E338" s="131" t="str">
        <f>IFERROR(VLOOKUP($C338,Seting!$N$2:$O$43,2,FALSE),"")</f>
        <v/>
      </c>
      <c r="F338" s="112" t="str">
        <f t="shared" si="26"/>
        <v/>
      </c>
      <c r="G338" s="81" t="str">
        <f t="shared" si="27"/>
        <v/>
      </c>
      <c r="H338" s="111"/>
      <c r="I338" s="110"/>
      <c r="J338" s="112" t="str">
        <f t="shared" si="28"/>
        <v/>
      </c>
      <c r="K338" s="149" t="str">
        <f t="shared" si="29"/>
        <v/>
      </c>
      <c r="L338" s="81"/>
      <c r="M338" s="81"/>
      <c r="N338" s="112" t="str">
        <f t="shared" si="25"/>
        <v/>
      </c>
    </row>
    <row r="339" spans="1:14" x14ac:dyDescent="0.95">
      <c r="A339" s="107"/>
      <c r="B339" s="108"/>
      <c r="C339" s="109"/>
      <c r="D339" s="109"/>
      <c r="E339" s="131" t="str">
        <f>IFERROR(VLOOKUP($C339,Seting!$N$2:$O$43,2,FALSE),"")</f>
        <v/>
      </c>
      <c r="F339" s="112" t="str">
        <f t="shared" si="26"/>
        <v/>
      </c>
      <c r="G339" s="81" t="str">
        <f t="shared" si="27"/>
        <v/>
      </c>
      <c r="H339" s="111"/>
      <c r="I339" s="110"/>
      <c r="J339" s="112" t="str">
        <f t="shared" si="28"/>
        <v/>
      </c>
      <c r="K339" s="149" t="str">
        <f t="shared" si="29"/>
        <v/>
      </c>
      <c r="L339" s="81"/>
      <c r="M339" s="81"/>
      <c r="N339" s="112" t="str">
        <f t="shared" si="25"/>
        <v/>
      </c>
    </row>
    <row r="340" spans="1:14" x14ac:dyDescent="0.95">
      <c r="A340" s="107"/>
      <c r="B340" s="108"/>
      <c r="C340" s="109"/>
      <c r="D340" s="109"/>
      <c r="E340" s="131" t="str">
        <f>IFERROR(VLOOKUP($C340,Seting!$N$2:$O$43,2,FALSE),"")</f>
        <v/>
      </c>
      <c r="F340" s="112" t="str">
        <f t="shared" si="26"/>
        <v/>
      </c>
      <c r="G340" s="81" t="str">
        <f t="shared" si="27"/>
        <v/>
      </c>
      <c r="H340" s="111"/>
      <c r="I340" s="110"/>
      <c r="J340" s="112" t="str">
        <f t="shared" si="28"/>
        <v/>
      </c>
      <c r="K340" s="149" t="str">
        <f t="shared" si="29"/>
        <v/>
      </c>
      <c r="L340" s="81"/>
      <c r="M340" s="81"/>
      <c r="N340" s="112" t="str">
        <f t="shared" si="25"/>
        <v/>
      </c>
    </row>
    <row r="341" spans="1:14" x14ac:dyDescent="0.95">
      <c r="A341" s="107"/>
      <c r="B341" s="108"/>
      <c r="C341" s="109"/>
      <c r="D341" s="109"/>
      <c r="E341" s="131" t="str">
        <f>IFERROR(VLOOKUP($C341,Seting!$N$2:$O$43,2,FALSE),"")</f>
        <v/>
      </c>
      <c r="F341" s="112" t="str">
        <f t="shared" si="26"/>
        <v/>
      </c>
      <c r="G341" s="81" t="str">
        <f t="shared" si="27"/>
        <v/>
      </c>
      <c r="H341" s="111"/>
      <c r="I341" s="110"/>
      <c r="J341" s="112" t="str">
        <f t="shared" si="28"/>
        <v/>
      </c>
      <c r="K341" s="149" t="str">
        <f t="shared" si="29"/>
        <v/>
      </c>
      <c r="L341" s="81"/>
      <c r="M341" s="81"/>
      <c r="N341" s="112" t="str">
        <f t="shared" si="25"/>
        <v/>
      </c>
    </row>
    <row r="342" spans="1:14" x14ac:dyDescent="0.95">
      <c r="A342" s="107"/>
      <c r="B342" s="108"/>
      <c r="C342" s="109"/>
      <c r="D342" s="109"/>
      <c r="E342" s="131" t="str">
        <f>IFERROR(VLOOKUP($C342,Seting!$N$2:$O$43,2,FALSE),"")</f>
        <v/>
      </c>
      <c r="F342" s="112" t="str">
        <f t="shared" si="26"/>
        <v/>
      </c>
      <c r="G342" s="81" t="str">
        <f t="shared" si="27"/>
        <v/>
      </c>
      <c r="H342" s="111"/>
      <c r="I342" s="110"/>
      <c r="J342" s="112" t="str">
        <f t="shared" si="28"/>
        <v/>
      </c>
      <c r="K342" s="149" t="str">
        <f t="shared" si="29"/>
        <v/>
      </c>
      <c r="L342" s="81"/>
      <c r="M342" s="81"/>
      <c r="N342" s="112" t="str">
        <f t="shared" si="25"/>
        <v/>
      </c>
    </row>
    <row r="343" spans="1:14" x14ac:dyDescent="0.95">
      <c r="A343" s="107"/>
      <c r="B343" s="108"/>
      <c r="C343" s="109"/>
      <c r="D343" s="109"/>
      <c r="E343" s="131" t="str">
        <f>IFERROR(VLOOKUP($C343,Seting!$N$2:$O$43,2,FALSE),"")</f>
        <v/>
      </c>
      <c r="F343" s="112" t="str">
        <f t="shared" si="26"/>
        <v/>
      </c>
      <c r="G343" s="81" t="str">
        <f t="shared" si="27"/>
        <v/>
      </c>
      <c r="H343" s="111"/>
      <c r="I343" s="110"/>
      <c r="J343" s="112" t="str">
        <f t="shared" si="28"/>
        <v/>
      </c>
      <c r="K343" s="149" t="str">
        <f t="shared" si="29"/>
        <v/>
      </c>
      <c r="L343" s="81"/>
      <c r="M343" s="81"/>
      <c r="N343" s="112" t="str">
        <f t="shared" si="25"/>
        <v/>
      </c>
    </row>
    <row r="344" spans="1:14" x14ac:dyDescent="0.95">
      <c r="A344" s="107"/>
      <c r="B344" s="108"/>
      <c r="C344" s="109"/>
      <c r="D344" s="109"/>
      <c r="E344" s="131" t="str">
        <f>IFERROR(VLOOKUP($C344,Seting!$N$2:$O$43,2,FALSE),"")</f>
        <v/>
      </c>
      <c r="F344" s="112" t="str">
        <f t="shared" si="26"/>
        <v/>
      </c>
      <c r="G344" s="81" t="str">
        <f t="shared" si="27"/>
        <v/>
      </c>
      <c r="H344" s="111"/>
      <c r="I344" s="110"/>
      <c r="J344" s="112" t="str">
        <f t="shared" si="28"/>
        <v/>
      </c>
      <c r="K344" s="149" t="str">
        <f t="shared" si="29"/>
        <v/>
      </c>
      <c r="L344" s="81"/>
      <c r="M344" s="81"/>
      <c r="N344" s="112" t="str">
        <f t="shared" si="25"/>
        <v/>
      </c>
    </row>
    <row r="345" spans="1:14" x14ac:dyDescent="0.95">
      <c r="A345" s="107"/>
      <c r="B345" s="108"/>
      <c r="C345" s="109"/>
      <c r="D345" s="109"/>
      <c r="E345" s="131" t="str">
        <f>IFERROR(VLOOKUP($C345,Seting!$N$2:$O$43,2,FALSE),"")</f>
        <v/>
      </c>
      <c r="F345" s="112" t="str">
        <f t="shared" si="26"/>
        <v/>
      </c>
      <c r="G345" s="81" t="str">
        <f t="shared" si="27"/>
        <v/>
      </c>
      <c r="H345" s="111"/>
      <c r="I345" s="110"/>
      <c r="J345" s="112" t="str">
        <f t="shared" si="28"/>
        <v/>
      </c>
      <c r="K345" s="149" t="str">
        <f t="shared" si="29"/>
        <v/>
      </c>
      <c r="L345" s="81"/>
      <c r="M345" s="81"/>
      <c r="N345" s="112" t="str">
        <f t="shared" ref="N345:N408" si="30">IF(L345="","",SUMIFS($J$5:$J$502,$B$5:$B$502,L345)+M345-O345)</f>
        <v/>
      </c>
    </row>
    <row r="346" spans="1:14" x14ac:dyDescent="0.95">
      <c r="A346" s="107"/>
      <c r="B346" s="108"/>
      <c r="C346" s="109"/>
      <c r="D346" s="109"/>
      <c r="E346" s="131" t="str">
        <f>IFERROR(VLOOKUP($C346,Seting!$N$2:$O$43,2,FALSE),"")</f>
        <v/>
      </c>
      <c r="F346" s="112" t="str">
        <f t="shared" si="26"/>
        <v/>
      </c>
      <c r="G346" s="81" t="str">
        <f t="shared" si="27"/>
        <v/>
      </c>
      <c r="H346" s="111"/>
      <c r="I346" s="110"/>
      <c r="J346" s="112" t="str">
        <f t="shared" si="28"/>
        <v/>
      </c>
      <c r="K346" s="149" t="str">
        <f t="shared" si="29"/>
        <v/>
      </c>
      <c r="L346" s="81"/>
      <c r="M346" s="81"/>
      <c r="N346" s="112" t="str">
        <f t="shared" si="30"/>
        <v/>
      </c>
    </row>
    <row r="347" spans="1:14" x14ac:dyDescent="0.95">
      <c r="A347" s="107"/>
      <c r="B347" s="108"/>
      <c r="C347" s="109"/>
      <c r="D347" s="109"/>
      <c r="E347" s="131" t="str">
        <f>IFERROR(VLOOKUP($C347,Seting!$N$2:$O$43,2,FALSE),"")</f>
        <v/>
      </c>
      <c r="F347" s="112" t="str">
        <f t="shared" si="26"/>
        <v/>
      </c>
      <c r="G347" s="81" t="str">
        <f t="shared" si="27"/>
        <v/>
      </c>
      <c r="H347" s="111"/>
      <c r="I347" s="110"/>
      <c r="J347" s="112" t="str">
        <f t="shared" si="28"/>
        <v/>
      </c>
      <c r="K347" s="149" t="str">
        <f t="shared" si="29"/>
        <v/>
      </c>
      <c r="L347" s="81"/>
      <c r="M347" s="81"/>
      <c r="N347" s="112" t="str">
        <f t="shared" si="30"/>
        <v/>
      </c>
    </row>
    <row r="348" spans="1:14" x14ac:dyDescent="0.95">
      <c r="A348" s="107"/>
      <c r="B348" s="108"/>
      <c r="C348" s="109"/>
      <c r="D348" s="109"/>
      <c r="E348" s="131" t="str">
        <f>IFERROR(VLOOKUP($C348,Seting!$N$2:$O$43,2,FALSE),"")</f>
        <v/>
      </c>
      <c r="F348" s="112" t="str">
        <f t="shared" si="26"/>
        <v/>
      </c>
      <c r="G348" s="81" t="str">
        <f t="shared" si="27"/>
        <v/>
      </c>
      <c r="H348" s="111"/>
      <c r="I348" s="110"/>
      <c r="J348" s="112" t="str">
        <f t="shared" si="28"/>
        <v/>
      </c>
      <c r="K348" s="149" t="str">
        <f t="shared" si="29"/>
        <v/>
      </c>
      <c r="L348" s="81"/>
      <c r="M348" s="81"/>
      <c r="N348" s="112" t="str">
        <f t="shared" si="30"/>
        <v/>
      </c>
    </row>
    <row r="349" spans="1:14" x14ac:dyDescent="0.95">
      <c r="A349" s="107"/>
      <c r="B349" s="108"/>
      <c r="C349" s="109"/>
      <c r="D349" s="109"/>
      <c r="E349" s="131" t="str">
        <f>IFERROR(VLOOKUP($C349,Seting!$N$2:$O$43,2,FALSE),"")</f>
        <v/>
      </c>
      <c r="F349" s="112" t="str">
        <f t="shared" si="26"/>
        <v/>
      </c>
      <c r="G349" s="81" t="str">
        <f t="shared" si="27"/>
        <v/>
      </c>
      <c r="H349" s="111"/>
      <c r="I349" s="110"/>
      <c r="J349" s="112" t="str">
        <f t="shared" si="28"/>
        <v/>
      </c>
      <c r="K349" s="149" t="str">
        <f t="shared" si="29"/>
        <v/>
      </c>
      <c r="L349" s="81"/>
      <c r="M349" s="81"/>
      <c r="N349" s="112" t="str">
        <f t="shared" si="30"/>
        <v/>
      </c>
    </row>
    <row r="350" spans="1:14" x14ac:dyDescent="0.95">
      <c r="A350" s="107"/>
      <c r="B350" s="108"/>
      <c r="C350" s="109"/>
      <c r="D350" s="109"/>
      <c r="E350" s="131" t="str">
        <f>IFERROR(VLOOKUP($C350,Seting!$N$2:$O$43,2,FALSE),"")</f>
        <v/>
      </c>
      <c r="F350" s="112" t="str">
        <f t="shared" si="26"/>
        <v/>
      </c>
      <c r="G350" s="81" t="str">
        <f t="shared" si="27"/>
        <v/>
      </c>
      <c r="H350" s="111"/>
      <c r="I350" s="110"/>
      <c r="J350" s="112" t="str">
        <f t="shared" si="28"/>
        <v/>
      </c>
      <c r="K350" s="149" t="str">
        <f t="shared" si="29"/>
        <v/>
      </c>
      <c r="L350" s="81"/>
      <c r="M350" s="81"/>
      <c r="N350" s="112" t="str">
        <f t="shared" si="30"/>
        <v/>
      </c>
    </row>
    <row r="351" spans="1:14" x14ac:dyDescent="0.95">
      <c r="A351" s="107"/>
      <c r="B351" s="108"/>
      <c r="C351" s="109"/>
      <c r="D351" s="109"/>
      <c r="E351" s="131" t="str">
        <f>IFERROR(VLOOKUP($C351,Seting!$N$2:$O$43,2,FALSE),"")</f>
        <v/>
      </c>
      <c r="F351" s="112" t="str">
        <f t="shared" si="26"/>
        <v/>
      </c>
      <c r="G351" s="81" t="str">
        <f t="shared" si="27"/>
        <v/>
      </c>
      <c r="H351" s="111"/>
      <c r="I351" s="110"/>
      <c r="J351" s="112" t="str">
        <f t="shared" si="28"/>
        <v/>
      </c>
      <c r="K351" s="149" t="str">
        <f t="shared" si="29"/>
        <v/>
      </c>
      <c r="L351" s="81"/>
      <c r="M351" s="81"/>
      <c r="N351" s="112" t="str">
        <f t="shared" si="30"/>
        <v/>
      </c>
    </row>
    <row r="352" spans="1:14" x14ac:dyDescent="0.95">
      <c r="A352" s="107"/>
      <c r="B352" s="108"/>
      <c r="C352" s="109"/>
      <c r="D352" s="109"/>
      <c r="E352" s="131" t="str">
        <f>IFERROR(VLOOKUP($C352,Seting!$N$2:$O$43,2,FALSE),"")</f>
        <v/>
      </c>
      <c r="F352" s="112" t="str">
        <f t="shared" si="26"/>
        <v/>
      </c>
      <c r="G352" s="81" t="str">
        <f t="shared" si="27"/>
        <v/>
      </c>
      <c r="H352" s="111"/>
      <c r="I352" s="110"/>
      <c r="J352" s="112" t="str">
        <f t="shared" si="28"/>
        <v/>
      </c>
      <c r="K352" s="149" t="str">
        <f t="shared" si="29"/>
        <v/>
      </c>
      <c r="L352" s="81"/>
      <c r="M352" s="81"/>
      <c r="N352" s="112" t="str">
        <f t="shared" si="30"/>
        <v/>
      </c>
    </row>
    <row r="353" spans="1:14" x14ac:dyDescent="0.95">
      <c r="A353" s="107"/>
      <c r="B353" s="108"/>
      <c r="C353" s="109"/>
      <c r="D353" s="109"/>
      <c r="E353" s="131" t="str">
        <f>IFERROR(VLOOKUP($C353,Seting!$N$2:$O$43,2,FALSE),"")</f>
        <v/>
      </c>
      <c r="F353" s="112" t="str">
        <f t="shared" si="26"/>
        <v/>
      </c>
      <c r="G353" s="81" t="str">
        <f t="shared" si="27"/>
        <v/>
      </c>
      <c r="H353" s="111"/>
      <c r="I353" s="110"/>
      <c r="J353" s="112" t="str">
        <f t="shared" si="28"/>
        <v/>
      </c>
      <c r="K353" s="149" t="str">
        <f t="shared" si="29"/>
        <v/>
      </c>
      <c r="L353" s="81"/>
      <c r="M353" s="81"/>
      <c r="N353" s="112" t="str">
        <f t="shared" si="30"/>
        <v/>
      </c>
    </row>
    <row r="354" spans="1:14" x14ac:dyDescent="0.95">
      <c r="A354" s="107"/>
      <c r="B354" s="108"/>
      <c r="C354" s="109"/>
      <c r="D354" s="109"/>
      <c r="E354" s="131" t="str">
        <f>IFERROR(VLOOKUP($C354,Seting!$N$2:$O$43,2,FALSE),"")</f>
        <v/>
      </c>
      <c r="F354" s="112" t="str">
        <f t="shared" si="26"/>
        <v/>
      </c>
      <c r="G354" s="81" t="str">
        <f t="shared" si="27"/>
        <v/>
      </c>
      <c r="H354" s="111"/>
      <c r="I354" s="110"/>
      <c r="J354" s="112" t="str">
        <f t="shared" si="28"/>
        <v/>
      </c>
      <c r="K354" s="149" t="str">
        <f t="shared" si="29"/>
        <v/>
      </c>
      <c r="L354" s="81"/>
      <c r="M354" s="81"/>
      <c r="N354" s="112" t="str">
        <f t="shared" si="30"/>
        <v/>
      </c>
    </row>
    <row r="355" spans="1:14" x14ac:dyDescent="0.95">
      <c r="A355" s="107"/>
      <c r="B355" s="108"/>
      <c r="C355" s="109"/>
      <c r="D355" s="109"/>
      <c r="E355" s="131" t="str">
        <f>IFERROR(VLOOKUP($C355,Seting!$N$2:$O$43,2,FALSE),"")</f>
        <v/>
      </c>
      <c r="F355" s="112" t="str">
        <f t="shared" si="26"/>
        <v/>
      </c>
      <c r="G355" s="81" t="str">
        <f t="shared" si="27"/>
        <v/>
      </c>
      <c r="H355" s="111"/>
      <c r="I355" s="110"/>
      <c r="J355" s="112" t="str">
        <f t="shared" si="28"/>
        <v/>
      </c>
      <c r="K355" s="149" t="str">
        <f t="shared" si="29"/>
        <v/>
      </c>
      <c r="L355" s="81"/>
      <c r="M355" s="81"/>
      <c r="N355" s="112" t="str">
        <f t="shared" si="30"/>
        <v/>
      </c>
    </row>
    <row r="356" spans="1:14" x14ac:dyDescent="0.95">
      <c r="A356" s="107"/>
      <c r="B356" s="108"/>
      <c r="C356" s="109"/>
      <c r="D356" s="109"/>
      <c r="E356" s="131" t="str">
        <f>IFERROR(VLOOKUP($C356,Seting!$N$2:$O$43,2,FALSE),"")</f>
        <v/>
      </c>
      <c r="F356" s="112" t="str">
        <f t="shared" si="26"/>
        <v/>
      </c>
      <c r="G356" s="81" t="str">
        <f t="shared" si="27"/>
        <v/>
      </c>
      <c r="H356" s="111"/>
      <c r="I356" s="110"/>
      <c r="J356" s="112" t="str">
        <f t="shared" si="28"/>
        <v/>
      </c>
      <c r="K356" s="149" t="str">
        <f t="shared" si="29"/>
        <v/>
      </c>
      <c r="L356" s="81"/>
      <c r="M356" s="81"/>
      <c r="N356" s="112" t="str">
        <f t="shared" si="30"/>
        <v/>
      </c>
    </row>
    <row r="357" spans="1:14" x14ac:dyDescent="0.95">
      <c r="A357" s="107"/>
      <c r="B357" s="108"/>
      <c r="C357" s="109"/>
      <c r="D357" s="109"/>
      <c r="E357" s="131" t="str">
        <f>IFERROR(VLOOKUP($C357,Seting!$N$2:$O$43,2,FALSE),"")</f>
        <v/>
      </c>
      <c r="F357" s="112" t="str">
        <f t="shared" si="26"/>
        <v/>
      </c>
      <c r="G357" s="81" t="str">
        <f t="shared" si="27"/>
        <v/>
      </c>
      <c r="H357" s="111"/>
      <c r="I357" s="110"/>
      <c r="J357" s="112" t="str">
        <f t="shared" si="28"/>
        <v/>
      </c>
      <c r="K357" s="149" t="str">
        <f t="shared" si="29"/>
        <v/>
      </c>
      <c r="L357" s="81"/>
      <c r="M357" s="81"/>
      <c r="N357" s="112" t="str">
        <f t="shared" si="30"/>
        <v/>
      </c>
    </row>
    <row r="358" spans="1:14" x14ac:dyDescent="0.95">
      <c r="A358" s="107"/>
      <c r="B358" s="108"/>
      <c r="C358" s="109"/>
      <c r="D358" s="109"/>
      <c r="E358" s="131" t="str">
        <f>IFERROR(VLOOKUP($C358,Seting!$N$2:$O$43,2,FALSE),"")</f>
        <v/>
      </c>
      <c r="F358" s="112" t="str">
        <f t="shared" si="26"/>
        <v/>
      </c>
      <c r="G358" s="81" t="str">
        <f t="shared" si="27"/>
        <v/>
      </c>
      <c r="H358" s="111"/>
      <c r="I358" s="110"/>
      <c r="J358" s="112" t="str">
        <f t="shared" si="28"/>
        <v/>
      </c>
      <c r="K358" s="149" t="str">
        <f t="shared" si="29"/>
        <v/>
      </c>
      <c r="L358" s="81"/>
      <c r="M358" s="81"/>
      <c r="N358" s="112" t="str">
        <f t="shared" si="30"/>
        <v/>
      </c>
    </row>
    <row r="359" spans="1:14" x14ac:dyDescent="0.95">
      <c r="A359" s="107"/>
      <c r="B359" s="108"/>
      <c r="C359" s="109"/>
      <c r="D359" s="109"/>
      <c r="E359" s="131" t="str">
        <f>IFERROR(VLOOKUP($C359,Seting!$N$2:$O$43,2,FALSE),"")</f>
        <v/>
      </c>
      <c r="F359" s="112" t="str">
        <f t="shared" si="26"/>
        <v/>
      </c>
      <c r="G359" s="81" t="str">
        <f t="shared" si="27"/>
        <v/>
      </c>
      <c r="H359" s="111"/>
      <c r="I359" s="110"/>
      <c r="J359" s="112" t="str">
        <f t="shared" si="28"/>
        <v/>
      </c>
      <c r="K359" s="149" t="str">
        <f t="shared" si="29"/>
        <v/>
      </c>
      <c r="L359" s="81"/>
      <c r="M359" s="81"/>
      <c r="N359" s="112" t="str">
        <f t="shared" si="30"/>
        <v/>
      </c>
    </row>
    <row r="360" spans="1:14" x14ac:dyDescent="0.95">
      <c r="A360" s="107"/>
      <c r="B360" s="108"/>
      <c r="C360" s="109"/>
      <c r="D360" s="109"/>
      <c r="E360" s="131" t="str">
        <f>IFERROR(VLOOKUP($C360,Seting!$N$2:$O$43,2,FALSE),"")</f>
        <v/>
      </c>
      <c r="F360" s="112" t="str">
        <f t="shared" si="26"/>
        <v/>
      </c>
      <c r="G360" s="81" t="str">
        <f t="shared" si="27"/>
        <v/>
      </c>
      <c r="H360" s="111"/>
      <c r="I360" s="110"/>
      <c r="J360" s="112" t="str">
        <f t="shared" si="28"/>
        <v/>
      </c>
      <c r="K360" s="149" t="str">
        <f t="shared" si="29"/>
        <v/>
      </c>
      <c r="L360" s="81"/>
      <c r="M360" s="81"/>
      <c r="N360" s="112" t="str">
        <f t="shared" si="30"/>
        <v/>
      </c>
    </row>
    <row r="361" spans="1:14" x14ac:dyDescent="0.95">
      <c r="A361" s="107"/>
      <c r="B361" s="108"/>
      <c r="C361" s="109"/>
      <c r="D361" s="109"/>
      <c r="E361" s="131" t="str">
        <f>IFERROR(VLOOKUP($C361,Seting!$N$2:$O$43,2,FALSE),"")</f>
        <v/>
      </c>
      <c r="F361" s="112" t="str">
        <f t="shared" si="26"/>
        <v/>
      </c>
      <c r="G361" s="81" t="str">
        <f t="shared" si="27"/>
        <v/>
      </c>
      <c r="H361" s="111"/>
      <c r="I361" s="110"/>
      <c r="J361" s="112" t="str">
        <f t="shared" si="28"/>
        <v/>
      </c>
      <c r="K361" s="149" t="str">
        <f t="shared" si="29"/>
        <v/>
      </c>
      <c r="L361" s="81"/>
      <c r="M361" s="81"/>
      <c r="N361" s="112" t="str">
        <f t="shared" si="30"/>
        <v/>
      </c>
    </row>
    <row r="362" spans="1:14" x14ac:dyDescent="0.95">
      <c r="A362" s="107"/>
      <c r="B362" s="108"/>
      <c r="C362" s="109"/>
      <c r="D362" s="109"/>
      <c r="E362" s="131" t="str">
        <f>IFERROR(VLOOKUP($C362,Seting!$N$2:$O$43,2,FALSE),"")</f>
        <v/>
      </c>
      <c r="F362" s="112" t="str">
        <f t="shared" si="26"/>
        <v/>
      </c>
      <c r="G362" s="81" t="str">
        <f t="shared" si="27"/>
        <v/>
      </c>
      <c r="H362" s="111"/>
      <c r="I362" s="110"/>
      <c r="J362" s="112" t="str">
        <f t="shared" si="28"/>
        <v/>
      </c>
      <c r="K362" s="149" t="str">
        <f t="shared" si="29"/>
        <v/>
      </c>
      <c r="L362" s="81"/>
      <c r="M362" s="81"/>
      <c r="N362" s="112" t="str">
        <f t="shared" si="30"/>
        <v/>
      </c>
    </row>
    <row r="363" spans="1:14" x14ac:dyDescent="0.95">
      <c r="A363" s="107"/>
      <c r="B363" s="108"/>
      <c r="C363" s="109"/>
      <c r="D363" s="109"/>
      <c r="E363" s="131" t="str">
        <f>IFERROR(VLOOKUP($C363,Seting!$N$2:$O$43,2,FALSE),"")</f>
        <v/>
      </c>
      <c r="F363" s="112" t="str">
        <f t="shared" si="26"/>
        <v/>
      </c>
      <c r="G363" s="81" t="str">
        <f t="shared" si="27"/>
        <v/>
      </c>
      <c r="H363" s="111"/>
      <c r="I363" s="110"/>
      <c r="J363" s="112" t="str">
        <f t="shared" si="28"/>
        <v/>
      </c>
      <c r="K363" s="149" t="str">
        <f t="shared" si="29"/>
        <v/>
      </c>
      <c r="L363" s="81"/>
      <c r="M363" s="81"/>
      <c r="N363" s="112" t="str">
        <f t="shared" si="30"/>
        <v/>
      </c>
    </row>
    <row r="364" spans="1:14" x14ac:dyDescent="0.95">
      <c r="A364" s="107"/>
      <c r="B364" s="108"/>
      <c r="C364" s="109"/>
      <c r="D364" s="109"/>
      <c r="E364" s="131" t="str">
        <f>IFERROR(VLOOKUP($C364,Seting!$N$2:$O$43,2,FALSE),"")</f>
        <v/>
      </c>
      <c r="F364" s="112" t="str">
        <f t="shared" si="26"/>
        <v/>
      </c>
      <c r="G364" s="81" t="str">
        <f t="shared" si="27"/>
        <v/>
      </c>
      <c r="H364" s="111"/>
      <c r="I364" s="110"/>
      <c r="J364" s="112" t="str">
        <f t="shared" si="28"/>
        <v/>
      </c>
      <c r="K364" s="149" t="str">
        <f t="shared" si="29"/>
        <v/>
      </c>
      <c r="L364" s="81"/>
      <c r="M364" s="81"/>
      <c r="N364" s="112" t="str">
        <f t="shared" si="30"/>
        <v/>
      </c>
    </row>
    <row r="365" spans="1:14" x14ac:dyDescent="0.95">
      <c r="A365" s="107"/>
      <c r="B365" s="108"/>
      <c r="C365" s="109"/>
      <c r="D365" s="109"/>
      <c r="E365" s="131" t="str">
        <f>IFERROR(VLOOKUP($C365,Seting!$N$2:$O$43,2,FALSE),"")</f>
        <v/>
      </c>
      <c r="F365" s="112" t="str">
        <f t="shared" si="26"/>
        <v/>
      </c>
      <c r="G365" s="81" t="str">
        <f t="shared" si="27"/>
        <v/>
      </c>
      <c r="H365" s="111"/>
      <c r="I365" s="110"/>
      <c r="J365" s="112" t="str">
        <f t="shared" si="28"/>
        <v/>
      </c>
      <c r="K365" s="149" t="str">
        <f t="shared" si="29"/>
        <v/>
      </c>
      <c r="L365" s="81"/>
      <c r="M365" s="81"/>
      <c r="N365" s="112" t="str">
        <f t="shared" si="30"/>
        <v/>
      </c>
    </row>
    <row r="366" spans="1:14" x14ac:dyDescent="0.95">
      <c r="A366" s="107"/>
      <c r="B366" s="108"/>
      <c r="C366" s="109"/>
      <c r="D366" s="109"/>
      <c r="E366" s="131" t="str">
        <f>IFERROR(VLOOKUP($C366,Seting!$N$2:$O$43,2,FALSE),"")</f>
        <v/>
      </c>
      <c r="F366" s="112" t="str">
        <f t="shared" si="26"/>
        <v/>
      </c>
      <c r="G366" s="81" t="str">
        <f t="shared" si="27"/>
        <v/>
      </c>
      <c r="H366" s="111"/>
      <c r="I366" s="110"/>
      <c r="J366" s="112" t="str">
        <f t="shared" si="28"/>
        <v/>
      </c>
      <c r="K366" s="149" t="str">
        <f t="shared" si="29"/>
        <v/>
      </c>
      <c r="L366" s="81"/>
      <c r="M366" s="81"/>
      <c r="N366" s="112" t="str">
        <f t="shared" si="30"/>
        <v/>
      </c>
    </row>
    <row r="367" spans="1:14" x14ac:dyDescent="0.95">
      <c r="A367" s="107"/>
      <c r="B367" s="108"/>
      <c r="C367" s="109"/>
      <c r="D367" s="109"/>
      <c r="E367" s="131" t="str">
        <f>IFERROR(VLOOKUP($C367,Seting!$N$2:$O$43,2,FALSE),"")</f>
        <v/>
      </c>
      <c r="F367" s="112" t="str">
        <f t="shared" si="26"/>
        <v/>
      </c>
      <c r="G367" s="81" t="str">
        <f t="shared" si="27"/>
        <v/>
      </c>
      <c r="H367" s="111"/>
      <c r="I367" s="110"/>
      <c r="J367" s="112" t="str">
        <f t="shared" si="28"/>
        <v/>
      </c>
      <c r="K367" s="149" t="str">
        <f t="shared" si="29"/>
        <v/>
      </c>
      <c r="L367" s="81"/>
      <c r="M367" s="81"/>
      <c r="N367" s="112" t="str">
        <f t="shared" si="30"/>
        <v/>
      </c>
    </row>
    <row r="368" spans="1:14" x14ac:dyDescent="0.95">
      <c r="A368" s="107"/>
      <c r="B368" s="108"/>
      <c r="C368" s="109"/>
      <c r="D368" s="109"/>
      <c r="E368" s="131" t="str">
        <f>IFERROR(VLOOKUP($C368,Seting!$N$2:$O$43,2,FALSE),"")</f>
        <v/>
      </c>
      <c r="F368" s="112" t="str">
        <f t="shared" si="26"/>
        <v/>
      </c>
      <c r="G368" s="81" t="str">
        <f t="shared" si="27"/>
        <v/>
      </c>
      <c r="H368" s="111"/>
      <c r="I368" s="110"/>
      <c r="J368" s="112" t="str">
        <f t="shared" si="28"/>
        <v/>
      </c>
      <c r="K368" s="149" t="str">
        <f t="shared" si="29"/>
        <v/>
      </c>
      <c r="L368" s="81"/>
      <c r="M368" s="81"/>
      <c r="N368" s="112" t="str">
        <f t="shared" si="30"/>
        <v/>
      </c>
    </row>
    <row r="369" spans="1:14" x14ac:dyDescent="0.95">
      <c r="A369" s="107"/>
      <c r="B369" s="108"/>
      <c r="C369" s="109"/>
      <c r="D369" s="109"/>
      <c r="E369" s="131" t="str">
        <f>IFERROR(VLOOKUP($C369,Seting!$N$2:$O$43,2,FALSE),"")</f>
        <v/>
      </c>
      <c r="F369" s="112" t="str">
        <f t="shared" si="26"/>
        <v/>
      </c>
      <c r="G369" s="81" t="str">
        <f t="shared" si="27"/>
        <v/>
      </c>
      <c r="H369" s="111"/>
      <c r="I369" s="110"/>
      <c r="J369" s="112" t="str">
        <f t="shared" si="28"/>
        <v/>
      </c>
      <c r="K369" s="149" t="str">
        <f t="shared" si="29"/>
        <v/>
      </c>
      <c r="L369" s="81"/>
      <c r="M369" s="81"/>
      <c r="N369" s="112" t="str">
        <f t="shared" si="30"/>
        <v/>
      </c>
    </row>
    <row r="370" spans="1:14" x14ac:dyDescent="0.95">
      <c r="A370" s="107"/>
      <c r="B370" s="108"/>
      <c r="C370" s="109"/>
      <c r="D370" s="109"/>
      <c r="E370" s="131" t="str">
        <f>IFERROR(VLOOKUP($C370,Seting!$N$2:$O$43,2,FALSE),"")</f>
        <v/>
      </c>
      <c r="F370" s="112" t="str">
        <f t="shared" si="26"/>
        <v/>
      </c>
      <c r="G370" s="81" t="str">
        <f t="shared" si="27"/>
        <v/>
      </c>
      <c r="H370" s="111"/>
      <c r="I370" s="110"/>
      <c r="J370" s="112" t="str">
        <f t="shared" si="28"/>
        <v/>
      </c>
      <c r="K370" s="149" t="str">
        <f t="shared" si="29"/>
        <v/>
      </c>
      <c r="L370" s="81"/>
      <c r="M370" s="81"/>
      <c r="N370" s="112" t="str">
        <f t="shared" si="30"/>
        <v/>
      </c>
    </row>
    <row r="371" spans="1:14" x14ac:dyDescent="0.95">
      <c r="A371" s="107"/>
      <c r="B371" s="108"/>
      <c r="C371" s="109"/>
      <c r="D371" s="109"/>
      <c r="E371" s="131" t="str">
        <f>IFERROR(VLOOKUP($C371,Seting!$N$2:$O$43,2,FALSE),"")</f>
        <v/>
      </c>
      <c r="F371" s="112" t="str">
        <f t="shared" si="26"/>
        <v/>
      </c>
      <c r="G371" s="81" t="str">
        <f t="shared" si="27"/>
        <v/>
      </c>
      <c r="H371" s="111"/>
      <c r="I371" s="110"/>
      <c r="J371" s="112" t="str">
        <f t="shared" si="28"/>
        <v/>
      </c>
      <c r="K371" s="149" t="str">
        <f t="shared" si="29"/>
        <v/>
      </c>
      <c r="L371" s="81"/>
      <c r="M371" s="81"/>
      <c r="N371" s="112" t="str">
        <f t="shared" si="30"/>
        <v/>
      </c>
    </row>
    <row r="372" spans="1:14" x14ac:dyDescent="0.95">
      <c r="A372" s="107"/>
      <c r="B372" s="108"/>
      <c r="C372" s="109"/>
      <c r="D372" s="109"/>
      <c r="E372" s="131" t="str">
        <f>IFERROR(VLOOKUP($C372,Seting!$N$2:$O$43,2,FALSE),"")</f>
        <v/>
      </c>
      <c r="F372" s="112" t="str">
        <f t="shared" si="26"/>
        <v/>
      </c>
      <c r="G372" s="81" t="str">
        <f t="shared" si="27"/>
        <v/>
      </c>
      <c r="H372" s="111"/>
      <c r="I372" s="110"/>
      <c r="J372" s="112" t="str">
        <f t="shared" si="28"/>
        <v/>
      </c>
      <c r="K372" s="149" t="str">
        <f t="shared" si="29"/>
        <v/>
      </c>
      <c r="L372" s="81"/>
      <c r="M372" s="81"/>
      <c r="N372" s="112" t="str">
        <f t="shared" si="30"/>
        <v/>
      </c>
    </row>
    <row r="373" spans="1:14" x14ac:dyDescent="0.95">
      <c r="A373" s="107"/>
      <c r="B373" s="108"/>
      <c r="C373" s="109"/>
      <c r="D373" s="109"/>
      <c r="E373" s="131" t="str">
        <f>IFERROR(VLOOKUP($C373,Seting!$N$2:$O$43,2,FALSE),"")</f>
        <v/>
      </c>
      <c r="F373" s="112" t="str">
        <f t="shared" si="26"/>
        <v/>
      </c>
      <c r="G373" s="81" t="str">
        <f t="shared" si="27"/>
        <v/>
      </c>
      <c r="H373" s="111"/>
      <c r="I373" s="110"/>
      <c r="J373" s="112" t="str">
        <f t="shared" si="28"/>
        <v/>
      </c>
      <c r="K373" s="149" t="str">
        <f t="shared" si="29"/>
        <v/>
      </c>
      <c r="L373" s="81"/>
      <c r="M373" s="81"/>
      <c r="N373" s="112" t="str">
        <f t="shared" si="30"/>
        <v/>
      </c>
    </row>
    <row r="374" spans="1:14" x14ac:dyDescent="0.95">
      <c r="A374" s="107"/>
      <c r="B374" s="108"/>
      <c r="C374" s="109"/>
      <c r="D374" s="109"/>
      <c r="E374" s="131" t="str">
        <f>IFERROR(VLOOKUP($C374,Seting!$N$2:$O$43,2,FALSE),"")</f>
        <v/>
      </c>
      <c r="F374" s="112" t="str">
        <f t="shared" si="26"/>
        <v/>
      </c>
      <c r="G374" s="81" t="str">
        <f t="shared" si="27"/>
        <v/>
      </c>
      <c r="H374" s="111"/>
      <c r="I374" s="110"/>
      <c r="J374" s="112" t="str">
        <f t="shared" si="28"/>
        <v/>
      </c>
      <c r="K374" s="149" t="str">
        <f t="shared" si="29"/>
        <v/>
      </c>
      <c r="L374" s="81"/>
      <c r="M374" s="81"/>
      <c r="N374" s="112" t="str">
        <f t="shared" si="30"/>
        <v/>
      </c>
    </row>
    <row r="375" spans="1:14" x14ac:dyDescent="0.95">
      <c r="A375" s="107"/>
      <c r="B375" s="108"/>
      <c r="C375" s="109"/>
      <c r="D375" s="109"/>
      <c r="E375" s="131" t="str">
        <f>IFERROR(VLOOKUP($C375,Seting!$N$2:$O$43,2,FALSE),"")</f>
        <v/>
      </c>
      <c r="F375" s="112" t="str">
        <f t="shared" si="26"/>
        <v/>
      </c>
      <c r="G375" s="81" t="str">
        <f t="shared" si="27"/>
        <v/>
      </c>
      <c r="H375" s="111"/>
      <c r="I375" s="110"/>
      <c r="J375" s="112" t="str">
        <f t="shared" si="28"/>
        <v/>
      </c>
      <c r="K375" s="149" t="str">
        <f t="shared" si="29"/>
        <v/>
      </c>
      <c r="L375" s="81"/>
      <c r="M375" s="81"/>
      <c r="N375" s="112" t="str">
        <f t="shared" si="30"/>
        <v/>
      </c>
    </row>
    <row r="376" spans="1:14" x14ac:dyDescent="0.95">
      <c r="A376" s="107"/>
      <c r="B376" s="108"/>
      <c r="C376" s="109"/>
      <c r="D376" s="109"/>
      <c r="E376" s="131" t="str">
        <f>IFERROR(VLOOKUP($C376,Seting!$N$2:$O$43,2,FALSE),"")</f>
        <v/>
      </c>
      <c r="F376" s="112" t="str">
        <f t="shared" si="26"/>
        <v/>
      </c>
      <c r="G376" s="81" t="str">
        <f t="shared" si="27"/>
        <v/>
      </c>
      <c r="H376" s="111"/>
      <c r="I376" s="110"/>
      <c r="J376" s="112" t="str">
        <f t="shared" si="28"/>
        <v/>
      </c>
      <c r="K376" s="149" t="str">
        <f t="shared" si="29"/>
        <v/>
      </c>
      <c r="L376" s="81"/>
      <c r="M376" s="81"/>
      <c r="N376" s="112" t="str">
        <f t="shared" si="30"/>
        <v/>
      </c>
    </row>
    <row r="377" spans="1:14" x14ac:dyDescent="0.95">
      <c r="A377" s="107"/>
      <c r="B377" s="108"/>
      <c r="C377" s="109"/>
      <c r="D377" s="109"/>
      <c r="E377" s="131" t="str">
        <f>IFERROR(VLOOKUP($C377,Seting!$N$2:$O$43,2,FALSE),"")</f>
        <v/>
      </c>
      <c r="F377" s="112" t="str">
        <f t="shared" si="26"/>
        <v/>
      </c>
      <c r="G377" s="81" t="str">
        <f t="shared" si="27"/>
        <v/>
      </c>
      <c r="H377" s="111"/>
      <c r="I377" s="110"/>
      <c r="J377" s="112" t="str">
        <f t="shared" si="28"/>
        <v/>
      </c>
      <c r="K377" s="149" t="str">
        <f t="shared" si="29"/>
        <v/>
      </c>
      <c r="L377" s="81"/>
      <c r="M377" s="81"/>
      <c r="N377" s="112" t="str">
        <f t="shared" si="30"/>
        <v/>
      </c>
    </row>
    <row r="378" spans="1:14" x14ac:dyDescent="0.95">
      <c r="A378" s="107"/>
      <c r="B378" s="108"/>
      <c r="C378" s="109"/>
      <c r="D378" s="109"/>
      <c r="E378" s="131" t="str">
        <f>IFERROR(VLOOKUP($C378,Seting!$N$2:$O$43,2,FALSE),"")</f>
        <v/>
      </c>
      <c r="F378" s="112" t="str">
        <f t="shared" si="26"/>
        <v/>
      </c>
      <c r="G378" s="81" t="str">
        <f t="shared" si="27"/>
        <v/>
      </c>
      <c r="H378" s="111"/>
      <c r="I378" s="110"/>
      <c r="J378" s="112" t="str">
        <f t="shared" si="28"/>
        <v/>
      </c>
      <c r="K378" s="149" t="str">
        <f t="shared" si="29"/>
        <v/>
      </c>
      <c r="L378" s="81"/>
      <c r="M378" s="81"/>
      <c r="N378" s="112" t="str">
        <f t="shared" si="30"/>
        <v/>
      </c>
    </row>
    <row r="379" spans="1:14" x14ac:dyDescent="0.95">
      <c r="A379" s="107"/>
      <c r="B379" s="108"/>
      <c r="C379" s="109"/>
      <c r="D379" s="109"/>
      <c r="E379" s="131" t="str">
        <f>IFERROR(VLOOKUP($C379,Seting!$N$2:$O$43,2,FALSE),"")</f>
        <v/>
      </c>
      <c r="F379" s="112" t="str">
        <f t="shared" si="26"/>
        <v/>
      </c>
      <c r="G379" s="81" t="str">
        <f t="shared" si="27"/>
        <v/>
      </c>
      <c r="H379" s="111"/>
      <c r="I379" s="110"/>
      <c r="J379" s="112" t="str">
        <f t="shared" si="28"/>
        <v/>
      </c>
      <c r="K379" s="149" t="str">
        <f t="shared" si="29"/>
        <v/>
      </c>
      <c r="L379" s="81"/>
      <c r="M379" s="81"/>
      <c r="N379" s="112" t="str">
        <f t="shared" si="30"/>
        <v/>
      </c>
    </row>
    <row r="380" spans="1:14" x14ac:dyDescent="0.95">
      <c r="A380" s="107"/>
      <c r="B380" s="108"/>
      <c r="C380" s="109"/>
      <c r="D380" s="109"/>
      <c r="E380" s="131" t="str">
        <f>IFERROR(VLOOKUP($C380,Seting!$N$2:$O$43,2,FALSE),"")</f>
        <v/>
      </c>
      <c r="F380" s="112" t="str">
        <f t="shared" si="26"/>
        <v/>
      </c>
      <c r="G380" s="81" t="str">
        <f t="shared" si="27"/>
        <v/>
      </c>
      <c r="H380" s="111"/>
      <c r="I380" s="110"/>
      <c r="J380" s="112" t="str">
        <f t="shared" si="28"/>
        <v/>
      </c>
      <c r="K380" s="149" t="str">
        <f t="shared" si="29"/>
        <v/>
      </c>
      <c r="L380" s="81"/>
      <c r="M380" s="81"/>
      <c r="N380" s="112" t="str">
        <f t="shared" si="30"/>
        <v/>
      </c>
    </row>
    <row r="381" spans="1:14" x14ac:dyDescent="0.95">
      <c r="A381" s="107"/>
      <c r="B381" s="108"/>
      <c r="C381" s="109"/>
      <c r="D381" s="109"/>
      <c r="E381" s="131" t="str">
        <f>IFERROR(VLOOKUP($C381,Seting!$N$2:$O$43,2,FALSE),"")</f>
        <v/>
      </c>
      <c r="F381" s="112" t="str">
        <f t="shared" si="26"/>
        <v/>
      </c>
      <c r="G381" s="81" t="str">
        <f t="shared" si="27"/>
        <v/>
      </c>
      <c r="H381" s="111"/>
      <c r="I381" s="110"/>
      <c r="J381" s="112" t="str">
        <f t="shared" si="28"/>
        <v/>
      </c>
      <c r="K381" s="149" t="str">
        <f t="shared" si="29"/>
        <v/>
      </c>
      <c r="L381" s="81"/>
      <c r="M381" s="81"/>
      <c r="N381" s="112" t="str">
        <f t="shared" si="30"/>
        <v/>
      </c>
    </row>
    <row r="382" spans="1:14" x14ac:dyDescent="0.95">
      <c r="A382" s="107"/>
      <c r="B382" s="108"/>
      <c r="C382" s="109"/>
      <c r="D382" s="109"/>
      <c r="E382" s="131" t="str">
        <f>IFERROR(VLOOKUP($C382,Seting!$N$2:$O$43,2,FALSE),"")</f>
        <v/>
      </c>
      <c r="F382" s="112" t="str">
        <f t="shared" si="26"/>
        <v/>
      </c>
      <c r="G382" s="81" t="str">
        <f t="shared" si="27"/>
        <v/>
      </c>
      <c r="H382" s="111"/>
      <c r="I382" s="110"/>
      <c r="J382" s="112" t="str">
        <f t="shared" si="28"/>
        <v/>
      </c>
      <c r="K382" s="149" t="str">
        <f t="shared" si="29"/>
        <v/>
      </c>
      <c r="L382" s="81"/>
      <c r="M382" s="81"/>
      <c r="N382" s="112" t="str">
        <f t="shared" si="30"/>
        <v/>
      </c>
    </row>
    <row r="383" spans="1:14" x14ac:dyDescent="0.95">
      <c r="A383" s="107"/>
      <c r="B383" s="108"/>
      <c r="C383" s="109"/>
      <c r="D383" s="109"/>
      <c r="E383" s="131" t="str">
        <f>IFERROR(VLOOKUP($C383,Seting!$N$2:$O$43,2,FALSE),"")</f>
        <v/>
      </c>
      <c r="F383" s="112" t="str">
        <f t="shared" si="26"/>
        <v/>
      </c>
      <c r="G383" s="81" t="str">
        <f t="shared" si="27"/>
        <v/>
      </c>
      <c r="H383" s="111"/>
      <c r="I383" s="110"/>
      <c r="J383" s="112" t="str">
        <f t="shared" si="28"/>
        <v/>
      </c>
      <c r="K383" s="149" t="str">
        <f t="shared" si="29"/>
        <v/>
      </c>
      <c r="L383" s="81"/>
      <c r="M383" s="81"/>
      <c r="N383" s="112" t="str">
        <f t="shared" si="30"/>
        <v/>
      </c>
    </row>
    <row r="384" spans="1:14" x14ac:dyDescent="0.95">
      <c r="A384" s="107"/>
      <c r="B384" s="108"/>
      <c r="C384" s="109"/>
      <c r="D384" s="109"/>
      <c r="E384" s="131" t="str">
        <f>IFERROR(VLOOKUP($C384,Seting!$N$2:$O$43,2,FALSE),"")</f>
        <v/>
      </c>
      <c r="F384" s="112" t="str">
        <f t="shared" si="26"/>
        <v/>
      </c>
      <c r="G384" s="81" t="str">
        <f t="shared" si="27"/>
        <v/>
      </c>
      <c r="H384" s="111"/>
      <c r="I384" s="110"/>
      <c r="J384" s="112" t="str">
        <f t="shared" si="28"/>
        <v/>
      </c>
      <c r="K384" s="149" t="str">
        <f t="shared" si="29"/>
        <v/>
      </c>
      <c r="L384" s="81"/>
      <c r="M384" s="81"/>
      <c r="N384" s="112" t="str">
        <f t="shared" si="30"/>
        <v/>
      </c>
    </row>
    <row r="385" spans="1:14" x14ac:dyDescent="0.95">
      <c r="A385" s="107"/>
      <c r="B385" s="108"/>
      <c r="C385" s="109"/>
      <c r="D385" s="109"/>
      <c r="E385" s="131" t="str">
        <f>IFERROR(VLOOKUP($C385,Seting!$N$2:$O$43,2,FALSE),"")</f>
        <v/>
      </c>
      <c r="F385" s="112" t="str">
        <f t="shared" si="26"/>
        <v/>
      </c>
      <c r="G385" s="81" t="str">
        <f t="shared" si="27"/>
        <v/>
      </c>
      <c r="H385" s="111"/>
      <c r="I385" s="110"/>
      <c r="J385" s="112" t="str">
        <f t="shared" si="28"/>
        <v/>
      </c>
      <c r="K385" s="149" t="str">
        <f t="shared" si="29"/>
        <v/>
      </c>
      <c r="L385" s="81"/>
      <c r="M385" s="81"/>
      <c r="N385" s="112" t="str">
        <f t="shared" si="30"/>
        <v/>
      </c>
    </row>
    <row r="386" spans="1:14" x14ac:dyDescent="0.95">
      <c r="A386" s="107"/>
      <c r="B386" s="108"/>
      <c r="C386" s="109"/>
      <c r="D386" s="109"/>
      <c r="E386" s="131" t="str">
        <f>IFERROR(VLOOKUP($C386,Seting!$N$2:$O$43,2,FALSE),"")</f>
        <v/>
      </c>
      <c r="F386" s="112" t="str">
        <f t="shared" si="26"/>
        <v/>
      </c>
      <c r="G386" s="81" t="str">
        <f t="shared" si="27"/>
        <v/>
      </c>
      <c r="H386" s="111"/>
      <c r="I386" s="110"/>
      <c r="J386" s="112" t="str">
        <f t="shared" si="28"/>
        <v/>
      </c>
      <c r="K386" s="149" t="str">
        <f t="shared" si="29"/>
        <v/>
      </c>
      <c r="L386" s="81"/>
      <c r="M386" s="81"/>
      <c r="N386" s="112" t="str">
        <f t="shared" si="30"/>
        <v/>
      </c>
    </row>
    <row r="387" spans="1:14" x14ac:dyDescent="0.95">
      <c r="A387" s="107"/>
      <c r="B387" s="108"/>
      <c r="C387" s="109"/>
      <c r="D387" s="109"/>
      <c r="E387" s="131" t="str">
        <f>IFERROR(VLOOKUP($C387,Seting!$N$2:$O$43,2,FALSE),"")</f>
        <v/>
      </c>
      <c r="F387" s="112" t="str">
        <f t="shared" si="26"/>
        <v/>
      </c>
      <c r="G387" s="81" t="str">
        <f t="shared" si="27"/>
        <v/>
      </c>
      <c r="H387" s="111"/>
      <c r="I387" s="110"/>
      <c r="J387" s="112" t="str">
        <f t="shared" si="28"/>
        <v/>
      </c>
      <c r="K387" s="149" t="str">
        <f t="shared" si="29"/>
        <v/>
      </c>
      <c r="L387" s="81"/>
      <c r="M387" s="81"/>
      <c r="N387" s="112" t="str">
        <f t="shared" si="30"/>
        <v/>
      </c>
    </row>
    <row r="388" spans="1:14" x14ac:dyDescent="0.95">
      <c r="A388" s="107"/>
      <c r="B388" s="108"/>
      <c r="C388" s="109"/>
      <c r="D388" s="109"/>
      <c r="E388" s="131" t="str">
        <f>IFERROR(VLOOKUP($C388,Seting!$N$2:$O$43,2,FALSE),"")</f>
        <v/>
      </c>
      <c r="F388" s="112" t="str">
        <f t="shared" si="26"/>
        <v/>
      </c>
      <c r="G388" s="81" t="str">
        <f t="shared" si="27"/>
        <v/>
      </c>
      <c r="H388" s="111"/>
      <c r="I388" s="110"/>
      <c r="J388" s="112" t="str">
        <f t="shared" si="28"/>
        <v/>
      </c>
      <c r="K388" s="149" t="str">
        <f t="shared" si="29"/>
        <v/>
      </c>
      <c r="L388" s="81"/>
      <c r="M388" s="81"/>
      <c r="N388" s="112" t="str">
        <f t="shared" si="30"/>
        <v/>
      </c>
    </row>
    <row r="389" spans="1:14" x14ac:dyDescent="0.95">
      <c r="A389" s="107"/>
      <c r="B389" s="108"/>
      <c r="C389" s="109"/>
      <c r="D389" s="109"/>
      <c r="E389" s="131" t="str">
        <f>IFERROR(VLOOKUP($C389,Seting!$N$2:$O$43,2,FALSE),"")</f>
        <v/>
      </c>
      <c r="F389" s="112" t="str">
        <f t="shared" si="26"/>
        <v/>
      </c>
      <c r="G389" s="81" t="str">
        <f t="shared" si="27"/>
        <v/>
      </c>
      <c r="H389" s="111"/>
      <c r="I389" s="110"/>
      <c r="J389" s="112" t="str">
        <f t="shared" si="28"/>
        <v/>
      </c>
      <c r="K389" s="149" t="str">
        <f t="shared" si="29"/>
        <v/>
      </c>
      <c r="L389" s="81"/>
      <c r="M389" s="81"/>
      <c r="N389" s="112" t="str">
        <f t="shared" si="30"/>
        <v/>
      </c>
    </row>
    <row r="390" spans="1:14" x14ac:dyDescent="0.95">
      <c r="A390" s="107"/>
      <c r="B390" s="108"/>
      <c r="C390" s="109"/>
      <c r="D390" s="109"/>
      <c r="E390" s="131" t="str">
        <f>IFERROR(VLOOKUP($C390,Seting!$N$2:$O$43,2,FALSE),"")</f>
        <v/>
      </c>
      <c r="F390" s="112" t="str">
        <f t="shared" si="26"/>
        <v/>
      </c>
      <c r="G390" s="81" t="str">
        <f t="shared" si="27"/>
        <v/>
      </c>
      <c r="H390" s="111"/>
      <c r="I390" s="110"/>
      <c r="J390" s="112" t="str">
        <f t="shared" si="28"/>
        <v/>
      </c>
      <c r="K390" s="149" t="str">
        <f t="shared" si="29"/>
        <v/>
      </c>
      <c r="L390" s="81"/>
      <c r="M390" s="81"/>
      <c r="N390" s="112" t="str">
        <f t="shared" si="30"/>
        <v/>
      </c>
    </row>
    <row r="391" spans="1:14" x14ac:dyDescent="0.95">
      <c r="A391" s="107"/>
      <c r="B391" s="108"/>
      <c r="C391" s="109"/>
      <c r="D391" s="109"/>
      <c r="E391" s="131" t="str">
        <f>IFERROR(VLOOKUP($C391,Seting!$N$2:$O$43,2,FALSE),"")</f>
        <v/>
      </c>
      <c r="F391" s="112" t="str">
        <f t="shared" si="26"/>
        <v/>
      </c>
      <c r="G391" s="81" t="str">
        <f t="shared" si="27"/>
        <v/>
      </c>
      <c r="H391" s="111"/>
      <c r="I391" s="110"/>
      <c r="J391" s="112" t="str">
        <f t="shared" si="28"/>
        <v/>
      </c>
      <c r="K391" s="149" t="str">
        <f t="shared" si="29"/>
        <v/>
      </c>
      <c r="L391" s="81"/>
      <c r="M391" s="81"/>
      <c r="N391" s="112" t="str">
        <f t="shared" si="30"/>
        <v/>
      </c>
    </row>
    <row r="392" spans="1:14" x14ac:dyDescent="0.95">
      <c r="A392" s="107"/>
      <c r="B392" s="108"/>
      <c r="C392" s="109"/>
      <c r="D392" s="109"/>
      <c r="E392" s="131" t="str">
        <f>IFERROR(VLOOKUP($C392,Seting!$N$2:$O$43,2,FALSE),"")</f>
        <v/>
      </c>
      <c r="F392" s="112" t="str">
        <f t="shared" si="26"/>
        <v/>
      </c>
      <c r="G392" s="81" t="str">
        <f t="shared" si="27"/>
        <v/>
      </c>
      <c r="H392" s="111"/>
      <c r="I392" s="110"/>
      <c r="J392" s="112" t="str">
        <f t="shared" si="28"/>
        <v/>
      </c>
      <c r="K392" s="149" t="str">
        <f t="shared" si="29"/>
        <v/>
      </c>
      <c r="L392" s="81"/>
      <c r="M392" s="81"/>
      <c r="N392" s="112" t="str">
        <f t="shared" si="30"/>
        <v/>
      </c>
    </row>
    <row r="393" spans="1:14" x14ac:dyDescent="0.95">
      <c r="A393" s="107"/>
      <c r="B393" s="108"/>
      <c r="C393" s="109"/>
      <c r="D393" s="109"/>
      <c r="E393" s="131" t="str">
        <f>IFERROR(VLOOKUP($C393,Seting!$N$2:$O$43,2,FALSE),"")</f>
        <v/>
      </c>
      <c r="F393" s="112" t="str">
        <f t="shared" ref="F393:F456" si="31">IFERROR((D393*E393),"")</f>
        <v/>
      </c>
      <c r="G393" s="81" t="str">
        <f t="shared" ref="G393:G456" si="32">IFERROR(IF(A393="","",IF(I393=F393,"រួចរាល់",IF(J393&lt;F393,"នៅខ្លះ",IF(J393=F393,"ជំពាក់ទាំងអស់")))),"")</f>
        <v/>
      </c>
      <c r="H393" s="111"/>
      <c r="I393" s="110"/>
      <c r="J393" s="112" t="str">
        <f t="shared" ref="J393:J456" si="33">IFERROR((F393-I393),"")</f>
        <v/>
      </c>
      <c r="K393" s="149" t="str">
        <f t="shared" ref="K393:K456" si="34">IF(A393="","",IF(J393&lt;=0,"រួចរាល់","នៅទេ"))</f>
        <v/>
      </c>
      <c r="L393" s="81"/>
      <c r="M393" s="81"/>
      <c r="N393" s="112" t="str">
        <f t="shared" si="30"/>
        <v/>
      </c>
    </row>
    <row r="394" spans="1:14" x14ac:dyDescent="0.95">
      <c r="A394" s="107"/>
      <c r="B394" s="108"/>
      <c r="C394" s="109"/>
      <c r="D394" s="109"/>
      <c r="E394" s="131" t="str">
        <f>IFERROR(VLOOKUP($C394,Seting!$N$2:$O$43,2,FALSE),"")</f>
        <v/>
      </c>
      <c r="F394" s="112" t="str">
        <f t="shared" si="31"/>
        <v/>
      </c>
      <c r="G394" s="81" t="str">
        <f t="shared" si="32"/>
        <v/>
      </c>
      <c r="H394" s="111"/>
      <c r="I394" s="110"/>
      <c r="J394" s="112" t="str">
        <f t="shared" si="33"/>
        <v/>
      </c>
      <c r="K394" s="149" t="str">
        <f t="shared" si="34"/>
        <v/>
      </c>
      <c r="L394" s="81"/>
      <c r="M394" s="81"/>
      <c r="N394" s="112" t="str">
        <f t="shared" si="30"/>
        <v/>
      </c>
    </row>
    <row r="395" spans="1:14" x14ac:dyDescent="0.95">
      <c r="A395" s="107"/>
      <c r="B395" s="108"/>
      <c r="C395" s="109"/>
      <c r="D395" s="109"/>
      <c r="E395" s="131" t="str">
        <f>IFERROR(VLOOKUP($C395,Seting!$N$2:$O$43,2,FALSE),"")</f>
        <v/>
      </c>
      <c r="F395" s="112" t="str">
        <f t="shared" si="31"/>
        <v/>
      </c>
      <c r="G395" s="81" t="str">
        <f t="shared" si="32"/>
        <v/>
      </c>
      <c r="H395" s="111"/>
      <c r="I395" s="110"/>
      <c r="J395" s="112" t="str">
        <f t="shared" si="33"/>
        <v/>
      </c>
      <c r="K395" s="149" t="str">
        <f t="shared" si="34"/>
        <v/>
      </c>
      <c r="L395" s="81"/>
      <c r="M395" s="81"/>
      <c r="N395" s="112" t="str">
        <f t="shared" si="30"/>
        <v/>
      </c>
    </row>
    <row r="396" spans="1:14" x14ac:dyDescent="0.95">
      <c r="A396" s="107"/>
      <c r="B396" s="108"/>
      <c r="C396" s="109"/>
      <c r="D396" s="109"/>
      <c r="E396" s="131" t="str">
        <f>IFERROR(VLOOKUP($C396,Seting!$N$2:$O$43,2,FALSE),"")</f>
        <v/>
      </c>
      <c r="F396" s="112" t="str">
        <f t="shared" si="31"/>
        <v/>
      </c>
      <c r="G396" s="81" t="str">
        <f t="shared" si="32"/>
        <v/>
      </c>
      <c r="H396" s="111"/>
      <c r="I396" s="110"/>
      <c r="J396" s="112" t="str">
        <f t="shared" si="33"/>
        <v/>
      </c>
      <c r="K396" s="149" t="str">
        <f t="shared" si="34"/>
        <v/>
      </c>
      <c r="L396" s="81"/>
      <c r="M396" s="81"/>
      <c r="N396" s="112" t="str">
        <f t="shared" si="30"/>
        <v/>
      </c>
    </row>
    <row r="397" spans="1:14" x14ac:dyDescent="0.95">
      <c r="A397" s="107"/>
      <c r="B397" s="108"/>
      <c r="C397" s="109"/>
      <c r="D397" s="109"/>
      <c r="E397" s="131" t="str">
        <f>IFERROR(VLOOKUP($C397,Seting!$N$2:$O$43,2,FALSE),"")</f>
        <v/>
      </c>
      <c r="F397" s="112" t="str">
        <f t="shared" si="31"/>
        <v/>
      </c>
      <c r="G397" s="81" t="str">
        <f t="shared" si="32"/>
        <v/>
      </c>
      <c r="H397" s="111"/>
      <c r="I397" s="110"/>
      <c r="J397" s="112" t="str">
        <f t="shared" si="33"/>
        <v/>
      </c>
      <c r="K397" s="149" t="str">
        <f t="shared" si="34"/>
        <v/>
      </c>
      <c r="L397" s="81"/>
      <c r="M397" s="81"/>
      <c r="N397" s="112" t="str">
        <f t="shared" si="30"/>
        <v/>
      </c>
    </row>
    <row r="398" spans="1:14" x14ac:dyDescent="0.95">
      <c r="A398" s="107"/>
      <c r="B398" s="108"/>
      <c r="C398" s="109"/>
      <c r="D398" s="109"/>
      <c r="E398" s="131" t="str">
        <f>IFERROR(VLOOKUP($C398,Seting!$N$2:$O$43,2,FALSE),"")</f>
        <v/>
      </c>
      <c r="F398" s="112" t="str">
        <f t="shared" si="31"/>
        <v/>
      </c>
      <c r="G398" s="81" t="str">
        <f t="shared" si="32"/>
        <v/>
      </c>
      <c r="H398" s="111"/>
      <c r="I398" s="110"/>
      <c r="J398" s="112" t="str">
        <f t="shared" si="33"/>
        <v/>
      </c>
      <c r="K398" s="149" t="str">
        <f t="shared" si="34"/>
        <v/>
      </c>
      <c r="L398" s="81"/>
      <c r="M398" s="81"/>
      <c r="N398" s="112" t="str">
        <f t="shared" si="30"/>
        <v/>
      </c>
    </row>
    <row r="399" spans="1:14" x14ac:dyDescent="0.95">
      <c r="A399" s="107"/>
      <c r="B399" s="108"/>
      <c r="C399" s="109"/>
      <c r="D399" s="109"/>
      <c r="E399" s="131" t="str">
        <f>IFERROR(VLOOKUP($C399,Seting!$N$2:$O$43,2,FALSE),"")</f>
        <v/>
      </c>
      <c r="F399" s="112" t="str">
        <f t="shared" si="31"/>
        <v/>
      </c>
      <c r="G399" s="81" t="str">
        <f t="shared" si="32"/>
        <v/>
      </c>
      <c r="H399" s="111"/>
      <c r="I399" s="110"/>
      <c r="J399" s="112" t="str">
        <f t="shared" si="33"/>
        <v/>
      </c>
      <c r="K399" s="149" t="str">
        <f t="shared" si="34"/>
        <v/>
      </c>
      <c r="L399" s="81"/>
      <c r="M399" s="81"/>
      <c r="N399" s="112" t="str">
        <f t="shared" si="30"/>
        <v/>
      </c>
    </row>
    <row r="400" spans="1:14" x14ac:dyDescent="0.95">
      <c r="A400" s="107"/>
      <c r="B400" s="108"/>
      <c r="C400" s="109"/>
      <c r="D400" s="109"/>
      <c r="E400" s="131" t="str">
        <f>IFERROR(VLOOKUP($C400,Seting!$N$2:$O$43,2,FALSE),"")</f>
        <v/>
      </c>
      <c r="F400" s="112" t="str">
        <f t="shared" si="31"/>
        <v/>
      </c>
      <c r="G400" s="81" t="str">
        <f t="shared" si="32"/>
        <v/>
      </c>
      <c r="H400" s="111"/>
      <c r="I400" s="110"/>
      <c r="J400" s="112" t="str">
        <f t="shared" si="33"/>
        <v/>
      </c>
      <c r="K400" s="149" t="str">
        <f t="shared" si="34"/>
        <v/>
      </c>
      <c r="L400" s="81"/>
      <c r="M400" s="81"/>
      <c r="N400" s="112" t="str">
        <f t="shared" si="30"/>
        <v/>
      </c>
    </row>
    <row r="401" spans="1:14" x14ac:dyDescent="0.95">
      <c r="A401" s="107"/>
      <c r="B401" s="108"/>
      <c r="C401" s="109"/>
      <c r="D401" s="109"/>
      <c r="E401" s="131" t="str">
        <f>IFERROR(VLOOKUP($C401,Seting!$N$2:$O$43,2,FALSE),"")</f>
        <v/>
      </c>
      <c r="F401" s="112" t="str">
        <f t="shared" si="31"/>
        <v/>
      </c>
      <c r="G401" s="81" t="str">
        <f t="shared" si="32"/>
        <v/>
      </c>
      <c r="H401" s="111"/>
      <c r="I401" s="110"/>
      <c r="J401" s="112" t="str">
        <f t="shared" si="33"/>
        <v/>
      </c>
      <c r="K401" s="149" t="str">
        <f t="shared" si="34"/>
        <v/>
      </c>
      <c r="L401" s="81"/>
      <c r="M401" s="81"/>
      <c r="N401" s="112" t="str">
        <f t="shared" si="30"/>
        <v/>
      </c>
    </row>
    <row r="402" spans="1:14" x14ac:dyDescent="0.95">
      <c r="A402" s="107"/>
      <c r="B402" s="108"/>
      <c r="C402" s="109"/>
      <c r="D402" s="109"/>
      <c r="E402" s="131" t="str">
        <f>IFERROR(VLOOKUP($C402,Seting!$N$2:$O$43,2,FALSE),"")</f>
        <v/>
      </c>
      <c r="F402" s="112" t="str">
        <f t="shared" si="31"/>
        <v/>
      </c>
      <c r="G402" s="81" t="str">
        <f t="shared" si="32"/>
        <v/>
      </c>
      <c r="H402" s="111"/>
      <c r="I402" s="110"/>
      <c r="J402" s="112" t="str">
        <f t="shared" si="33"/>
        <v/>
      </c>
      <c r="K402" s="149" t="str">
        <f t="shared" si="34"/>
        <v/>
      </c>
      <c r="L402" s="81"/>
      <c r="M402" s="81"/>
      <c r="N402" s="112" t="str">
        <f t="shared" si="30"/>
        <v/>
      </c>
    </row>
    <row r="403" spans="1:14" x14ac:dyDescent="0.95">
      <c r="A403" s="107"/>
      <c r="B403" s="108"/>
      <c r="C403" s="109"/>
      <c r="D403" s="109"/>
      <c r="E403" s="131" t="str">
        <f>IFERROR(VLOOKUP($C403,Seting!$N$2:$O$43,2,FALSE),"")</f>
        <v/>
      </c>
      <c r="F403" s="112" t="str">
        <f t="shared" si="31"/>
        <v/>
      </c>
      <c r="G403" s="81" t="str">
        <f t="shared" si="32"/>
        <v/>
      </c>
      <c r="H403" s="111"/>
      <c r="I403" s="110"/>
      <c r="J403" s="112" t="str">
        <f t="shared" si="33"/>
        <v/>
      </c>
      <c r="K403" s="149" t="str">
        <f t="shared" si="34"/>
        <v/>
      </c>
      <c r="L403" s="81"/>
      <c r="M403" s="81"/>
      <c r="N403" s="112" t="str">
        <f t="shared" si="30"/>
        <v/>
      </c>
    </row>
    <row r="404" spans="1:14" x14ac:dyDescent="0.95">
      <c r="A404" s="107"/>
      <c r="B404" s="108"/>
      <c r="C404" s="109"/>
      <c r="D404" s="109"/>
      <c r="E404" s="131" t="str">
        <f>IFERROR(VLOOKUP($C404,Seting!$N$2:$O$43,2,FALSE),"")</f>
        <v/>
      </c>
      <c r="F404" s="112" t="str">
        <f t="shared" si="31"/>
        <v/>
      </c>
      <c r="G404" s="81" t="str">
        <f t="shared" si="32"/>
        <v/>
      </c>
      <c r="H404" s="111"/>
      <c r="I404" s="110"/>
      <c r="J404" s="112" t="str">
        <f t="shared" si="33"/>
        <v/>
      </c>
      <c r="K404" s="149" t="str">
        <f t="shared" si="34"/>
        <v/>
      </c>
      <c r="L404" s="81"/>
      <c r="M404" s="81"/>
      <c r="N404" s="112" t="str">
        <f t="shared" si="30"/>
        <v/>
      </c>
    </row>
    <row r="405" spans="1:14" x14ac:dyDescent="0.95">
      <c r="A405" s="107"/>
      <c r="B405" s="108"/>
      <c r="C405" s="109"/>
      <c r="D405" s="109"/>
      <c r="E405" s="131" t="str">
        <f>IFERROR(VLOOKUP($C405,Seting!$N$2:$O$43,2,FALSE),"")</f>
        <v/>
      </c>
      <c r="F405" s="112" t="str">
        <f t="shared" si="31"/>
        <v/>
      </c>
      <c r="G405" s="81" t="str">
        <f t="shared" si="32"/>
        <v/>
      </c>
      <c r="H405" s="111"/>
      <c r="I405" s="110"/>
      <c r="J405" s="112" t="str">
        <f t="shared" si="33"/>
        <v/>
      </c>
      <c r="K405" s="149" t="str">
        <f t="shared" si="34"/>
        <v/>
      </c>
      <c r="L405" s="81"/>
      <c r="M405" s="81"/>
      <c r="N405" s="112" t="str">
        <f t="shared" si="30"/>
        <v/>
      </c>
    </row>
    <row r="406" spans="1:14" x14ac:dyDescent="0.95">
      <c r="A406" s="107"/>
      <c r="B406" s="108"/>
      <c r="C406" s="109"/>
      <c r="D406" s="109"/>
      <c r="E406" s="131" t="str">
        <f>IFERROR(VLOOKUP($C406,Seting!$N$2:$O$43,2,FALSE),"")</f>
        <v/>
      </c>
      <c r="F406" s="112" t="str">
        <f t="shared" si="31"/>
        <v/>
      </c>
      <c r="G406" s="81" t="str">
        <f t="shared" si="32"/>
        <v/>
      </c>
      <c r="H406" s="111"/>
      <c r="I406" s="110"/>
      <c r="J406" s="112" t="str">
        <f t="shared" si="33"/>
        <v/>
      </c>
      <c r="K406" s="149" t="str">
        <f t="shared" si="34"/>
        <v/>
      </c>
      <c r="L406" s="81"/>
      <c r="M406" s="81"/>
      <c r="N406" s="112" t="str">
        <f t="shared" si="30"/>
        <v/>
      </c>
    </row>
    <row r="407" spans="1:14" x14ac:dyDescent="0.95">
      <c r="A407" s="107"/>
      <c r="B407" s="108"/>
      <c r="C407" s="109"/>
      <c r="D407" s="109"/>
      <c r="E407" s="131" t="str">
        <f>IFERROR(VLOOKUP($C407,Seting!$N$2:$O$43,2,FALSE),"")</f>
        <v/>
      </c>
      <c r="F407" s="112" t="str">
        <f t="shared" si="31"/>
        <v/>
      </c>
      <c r="G407" s="81" t="str">
        <f t="shared" si="32"/>
        <v/>
      </c>
      <c r="H407" s="111"/>
      <c r="I407" s="110"/>
      <c r="J407" s="112" t="str">
        <f t="shared" si="33"/>
        <v/>
      </c>
      <c r="K407" s="149" t="str">
        <f t="shared" si="34"/>
        <v/>
      </c>
      <c r="L407" s="81"/>
      <c r="M407" s="81"/>
      <c r="N407" s="112" t="str">
        <f t="shared" si="30"/>
        <v/>
      </c>
    </row>
    <row r="408" spans="1:14" x14ac:dyDescent="0.95">
      <c r="A408" s="107"/>
      <c r="B408" s="108"/>
      <c r="C408" s="109"/>
      <c r="D408" s="109"/>
      <c r="E408" s="131" t="str">
        <f>IFERROR(VLOOKUP($C408,Seting!$N$2:$O$43,2,FALSE),"")</f>
        <v/>
      </c>
      <c r="F408" s="112" t="str">
        <f t="shared" si="31"/>
        <v/>
      </c>
      <c r="G408" s="81" t="str">
        <f t="shared" si="32"/>
        <v/>
      </c>
      <c r="H408" s="111"/>
      <c r="I408" s="110"/>
      <c r="J408" s="112" t="str">
        <f t="shared" si="33"/>
        <v/>
      </c>
      <c r="K408" s="149" t="str">
        <f t="shared" si="34"/>
        <v/>
      </c>
      <c r="L408" s="81"/>
      <c r="M408" s="81"/>
      <c r="N408" s="112" t="str">
        <f t="shared" si="30"/>
        <v/>
      </c>
    </row>
    <row r="409" spans="1:14" x14ac:dyDescent="0.95">
      <c r="A409" s="107"/>
      <c r="B409" s="108"/>
      <c r="C409" s="109"/>
      <c r="D409" s="109"/>
      <c r="E409" s="131" t="str">
        <f>IFERROR(VLOOKUP($C409,Seting!$N$2:$O$43,2,FALSE),"")</f>
        <v/>
      </c>
      <c r="F409" s="112" t="str">
        <f t="shared" si="31"/>
        <v/>
      </c>
      <c r="G409" s="81" t="str">
        <f t="shared" si="32"/>
        <v/>
      </c>
      <c r="H409" s="111"/>
      <c r="I409" s="110"/>
      <c r="J409" s="112" t="str">
        <f t="shared" si="33"/>
        <v/>
      </c>
      <c r="K409" s="149" t="str">
        <f t="shared" si="34"/>
        <v/>
      </c>
      <c r="L409" s="81"/>
      <c r="M409" s="81"/>
      <c r="N409" s="112" t="str">
        <f t="shared" ref="N409:N472" si="35">IF(L409="","",SUMIFS($J$5:$J$502,$B$5:$B$502,L409)+M409-O409)</f>
        <v/>
      </c>
    </row>
    <row r="410" spans="1:14" x14ac:dyDescent="0.95">
      <c r="A410" s="107"/>
      <c r="B410" s="108"/>
      <c r="C410" s="109"/>
      <c r="D410" s="109"/>
      <c r="E410" s="131" t="str">
        <f>IFERROR(VLOOKUP($C410,Seting!$N$2:$O$43,2,FALSE),"")</f>
        <v/>
      </c>
      <c r="F410" s="112" t="str">
        <f t="shared" si="31"/>
        <v/>
      </c>
      <c r="G410" s="81" t="str">
        <f t="shared" si="32"/>
        <v/>
      </c>
      <c r="H410" s="111"/>
      <c r="I410" s="110"/>
      <c r="J410" s="112" t="str">
        <f t="shared" si="33"/>
        <v/>
      </c>
      <c r="K410" s="149" t="str">
        <f t="shared" si="34"/>
        <v/>
      </c>
      <c r="L410" s="81"/>
      <c r="M410" s="81"/>
      <c r="N410" s="112" t="str">
        <f t="shared" si="35"/>
        <v/>
      </c>
    </row>
    <row r="411" spans="1:14" x14ac:dyDescent="0.95">
      <c r="A411" s="107"/>
      <c r="B411" s="108"/>
      <c r="C411" s="109"/>
      <c r="D411" s="109"/>
      <c r="E411" s="131" t="str">
        <f>IFERROR(VLOOKUP($C411,Seting!$N$2:$O$43,2,FALSE),"")</f>
        <v/>
      </c>
      <c r="F411" s="112" t="str">
        <f t="shared" si="31"/>
        <v/>
      </c>
      <c r="G411" s="81" t="str">
        <f t="shared" si="32"/>
        <v/>
      </c>
      <c r="H411" s="111"/>
      <c r="I411" s="110"/>
      <c r="J411" s="112" t="str">
        <f t="shared" si="33"/>
        <v/>
      </c>
      <c r="K411" s="149" t="str">
        <f t="shared" si="34"/>
        <v/>
      </c>
      <c r="L411" s="81"/>
      <c r="M411" s="81"/>
      <c r="N411" s="112" t="str">
        <f t="shared" si="35"/>
        <v/>
      </c>
    </row>
    <row r="412" spans="1:14" x14ac:dyDescent="0.95">
      <c r="A412" s="107"/>
      <c r="B412" s="108"/>
      <c r="C412" s="109"/>
      <c r="D412" s="109"/>
      <c r="E412" s="131" t="str">
        <f>IFERROR(VLOOKUP($C412,Seting!$N$2:$O$43,2,FALSE),"")</f>
        <v/>
      </c>
      <c r="F412" s="112" t="str">
        <f t="shared" si="31"/>
        <v/>
      </c>
      <c r="G412" s="81" t="str">
        <f t="shared" si="32"/>
        <v/>
      </c>
      <c r="H412" s="111"/>
      <c r="I412" s="110"/>
      <c r="J412" s="112" t="str">
        <f t="shared" si="33"/>
        <v/>
      </c>
      <c r="K412" s="149" t="str">
        <f t="shared" si="34"/>
        <v/>
      </c>
      <c r="L412" s="81"/>
      <c r="M412" s="81"/>
      <c r="N412" s="112" t="str">
        <f t="shared" si="35"/>
        <v/>
      </c>
    </row>
    <row r="413" spans="1:14" x14ac:dyDescent="0.95">
      <c r="A413" s="107"/>
      <c r="B413" s="108"/>
      <c r="C413" s="109"/>
      <c r="D413" s="109"/>
      <c r="E413" s="131" t="str">
        <f>IFERROR(VLOOKUP($C413,Seting!$N$2:$O$43,2,FALSE),"")</f>
        <v/>
      </c>
      <c r="F413" s="112" t="str">
        <f t="shared" si="31"/>
        <v/>
      </c>
      <c r="G413" s="81" t="str">
        <f t="shared" si="32"/>
        <v/>
      </c>
      <c r="H413" s="111"/>
      <c r="I413" s="110"/>
      <c r="J413" s="112" t="str">
        <f t="shared" si="33"/>
        <v/>
      </c>
      <c r="K413" s="149" t="str">
        <f t="shared" si="34"/>
        <v/>
      </c>
      <c r="L413" s="81"/>
      <c r="M413" s="81"/>
      <c r="N413" s="112" t="str">
        <f t="shared" si="35"/>
        <v/>
      </c>
    </row>
    <row r="414" spans="1:14" x14ac:dyDescent="0.95">
      <c r="A414" s="107"/>
      <c r="B414" s="108"/>
      <c r="C414" s="109"/>
      <c r="D414" s="109"/>
      <c r="E414" s="131" t="str">
        <f>IFERROR(VLOOKUP($C414,Seting!$N$2:$O$43,2,FALSE),"")</f>
        <v/>
      </c>
      <c r="F414" s="112" t="str">
        <f t="shared" si="31"/>
        <v/>
      </c>
      <c r="G414" s="81" t="str">
        <f t="shared" si="32"/>
        <v/>
      </c>
      <c r="H414" s="111"/>
      <c r="I414" s="110"/>
      <c r="J414" s="112" t="str">
        <f t="shared" si="33"/>
        <v/>
      </c>
      <c r="K414" s="149" t="str">
        <f t="shared" si="34"/>
        <v/>
      </c>
      <c r="L414" s="81"/>
      <c r="M414" s="81"/>
      <c r="N414" s="112" t="str">
        <f t="shared" si="35"/>
        <v/>
      </c>
    </row>
    <row r="415" spans="1:14" x14ac:dyDescent="0.95">
      <c r="A415" s="107"/>
      <c r="B415" s="108"/>
      <c r="C415" s="109"/>
      <c r="D415" s="109"/>
      <c r="E415" s="131" t="str">
        <f>IFERROR(VLOOKUP($C415,Seting!$N$2:$O$43,2,FALSE),"")</f>
        <v/>
      </c>
      <c r="F415" s="112" t="str">
        <f t="shared" si="31"/>
        <v/>
      </c>
      <c r="G415" s="81" t="str">
        <f t="shared" si="32"/>
        <v/>
      </c>
      <c r="H415" s="111"/>
      <c r="I415" s="110"/>
      <c r="J415" s="112" t="str">
        <f t="shared" si="33"/>
        <v/>
      </c>
      <c r="K415" s="149" t="str">
        <f t="shared" si="34"/>
        <v/>
      </c>
      <c r="L415" s="81"/>
      <c r="M415" s="81"/>
      <c r="N415" s="112" t="str">
        <f t="shared" si="35"/>
        <v/>
      </c>
    </row>
    <row r="416" spans="1:14" x14ac:dyDescent="0.95">
      <c r="A416" s="107"/>
      <c r="B416" s="108"/>
      <c r="C416" s="109"/>
      <c r="D416" s="109"/>
      <c r="E416" s="131" t="str">
        <f>IFERROR(VLOOKUP($C416,Seting!$N$2:$O$43,2,FALSE),"")</f>
        <v/>
      </c>
      <c r="F416" s="112" t="str">
        <f t="shared" si="31"/>
        <v/>
      </c>
      <c r="G416" s="81" t="str">
        <f t="shared" si="32"/>
        <v/>
      </c>
      <c r="H416" s="111"/>
      <c r="I416" s="110"/>
      <c r="J416" s="112" t="str">
        <f t="shared" si="33"/>
        <v/>
      </c>
      <c r="K416" s="149" t="str">
        <f t="shared" si="34"/>
        <v/>
      </c>
      <c r="L416" s="81"/>
      <c r="M416" s="81"/>
      <c r="N416" s="112" t="str">
        <f t="shared" si="35"/>
        <v/>
      </c>
    </row>
    <row r="417" spans="1:14" x14ac:dyDescent="0.95">
      <c r="A417" s="107"/>
      <c r="B417" s="108"/>
      <c r="C417" s="109"/>
      <c r="D417" s="109"/>
      <c r="E417" s="131" t="str">
        <f>IFERROR(VLOOKUP($C417,Seting!$N$2:$O$43,2,FALSE),"")</f>
        <v/>
      </c>
      <c r="F417" s="112" t="str">
        <f t="shared" si="31"/>
        <v/>
      </c>
      <c r="G417" s="81" t="str">
        <f t="shared" si="32"/>
        <v/>
      </c>
      <c r="H417" s="111"/>
      <c r="I417" s="110"/>
      <c r="J417" s="112" t="str">
        <f t="shared" si="33"/>
        <v/>
      </c>
      <c r="K417" s="149" t="str">
        <f t="shared" si="34"/>
        <v/>
      </c>
      <c r="L417" s="81"/>
      <c r="M417" s="81"/>
      <c r="N417" s="112" t="str">
        <f t="shared" si="35"/>
        <v/>
      </c>
    </row>
    <row r="418" spans="1:14" x14ac:dyDescent="0.95">
      <c r="A418" s="107"/>
      <c r="B418" s="108"/>
      <c r="C418" s="109"/>
      <c r="D418" s="109"/>
      <c r="E418" s="131" t="str">
        <f>IFERROR(VLOOKUP($C418,Seting!$N$2:$O$43,2,FALSE),"")</f>
        <v/>
      </c>
      <c r="F418" s="112" t="str">
        <f t="shared" si="31"/>
        <v/>
      </c>
      <c r="G418" s="81" t="str">
        <f t="shared" si="32"/>
        <v/>
      </c>
      <c r="H418" s="111"/>
      <c r="I418" s="110"/>
      <c r="J418" s="112" t="str">
        <f t="shared" si="33"/>
        <v/>
      </c>
      <c r="K418" s="149" t="str">
        <f t="shared" si="34"/>
        <v/>
      </c>
      <c r="L418" s="81"/>
      <c r="M418" s="81"/>
      <c r="N418" s="112" t="str">
        <f t="shared" si="35"/>
        <v/>
      </c>
    </row>
    <row r="419" spans="1:14" x14ac:dyDescent="0.95">
      <c r="A419" s="107"/>
      <c r="B419" s="108"/>
      <c r="C419" s="109"/>
      <c r="D419" s="109"/>
      <c r="E419" s="131" t="str">
        <f>IFERROR(VLOOKUP($C419,Seting!$N$2:$O$43,2,FALSE),"")</f>
        <v/>
      </c>
      <c r="F419" s="112" t="str">
        <f t="shared" si="31"/>
        <v/>
      </c>
      <c r="G419" s="81" t="str">
        <f t="shared" si="32"/>
        <v/>
      </c>
      <c r="H419" s="111"/>
      <c r="I419" s="110"/>
      <c r="J419" s="112" t="str">
        <f t="shared" si="33"/>
        <v/>
      </c>
      <c r="K419" s="149" t="str">
        <f t="shared" si="34"/>
        <v/>
      </c>
      <c r="L419" s="81"/>
      <c r="M419" s="81"/>
      <c r="N419" s="112" t="str">
        <f t="shared" si="35"/>
        <v/>
      </c>
    </row>
    <row r="420" spans="1:14" x14ac:dyDescent="0.95">
      <c r="A420" s="107"/>
      <c r="B420" s="108"/>
      <c r="C420" s="109"/>
      <c r="D420" s="109"/>
      <c r="E420" s="131" t="str">
        <f>IFERROR(VLOOKUP($C420,Seting!$N$2:$O$43,2,FALSE),"")</f>
        <v/>
      </c>
      <c r="F420" s="112" t="str">
        <f t="shared" si="31"/>
        <v/>
      </c>
      <c r="G420" s="81" t="str">
        <f t="shared" si="32"/>
        <v/>
      </c>
      <c r="H420" s="111"/>
      <c r="I420" s="110"/>
      <c r="J420" s="112" t="str">
        <f t="shared" si="33"/>
        <v/>
      </c>
      <c r="K420" s="149" t="str">
        <f t="shared" si="34"/>
        <v/>
      </c>
      <c r="L420" s="81"/>
      <c r="M420" s="81"/>
      <c r="N420" s="112" t="str">
        <f t="shared" si="35"/>
        <v/>
      </c>
    </row>
    <row r="421" spans="1:14" x14ac:dyDescent="0.95">
      <c r="A421" s="107"/>
      <c r="B421" s="108"/>
      <c r="C421" s="109"/>
      <c r="D421" s="109"/>
      <c r="E421" s="131" t="str">
        <f>IFERROR(VLOOKUP($C421,Seting!$N$2:$O$43,2,FALSE),"")</f>
        <v/>
      </c>
      <c r="F421" s="112" t="str">
        <f t="shared" si="31"/>
        <v/>
      </c>
      <c r="G421" s="81" t="str">
        <f t="shared" si="32"/>
        <v/>
      </c>
      <c r="H421" s="111"/>
      <c r="I421" s="110"/>
      <c r="J421" s="112" t="str">
        <f t="shared" si="33"/>
        <v/>
      </c>
      <c r="K421" s="149" t="str">
        <f t="shared" si="34"/>
        <v/>
      </c>
      <c r="L421" s="81"/>
      <c r="M421" s="81"/>
      <c r="N421" s="112" t="str">
        <f t="shared" si="35"/>
        <v/>
      </c>
    </row>
    <row r="422" spans="1:14" x14ac:dyDescent="0.95">
      <c r="A422" s="107"/>
      <c r="B422" s="108"/>
      <c r="C422" s="109"/>
      <c r="D422" s="109"/>
      <c r="E422" s="131" t="str">
        <f>IFERROR(VLOOKUP($C422,Seting!$N$2:$O$43,2,FALSE),"")</f>
        <v/>
      </c>
      <c r="F422" s="112" t="str">
        <f t="shared" si="31"/>
        <v/>
      </c>
      <c r="G422" s="81" t="str">
        <f t="shared" si="32"/>
        <v/>
      </c>
      <c r="H422" s="111"/>
      <c r="I422" s="110"/>
      <c r="J422" s="112" t="str">
        <f t="shared" si="33"/>
        <v/>
      </c>
      <c r="K422" s="149" t="str">
        <f t="shared" si="34"/>
        <v/>
      </c>
      <c r="L422" s="81"/>
      <c r="M422" s="81"/>
      <c r="N422" s="112" t="str">
        <f t="shared" si="35"/>
        <v/>
      </c>
    </row>
    <row r="423" spans="1:14" x14ac:dyDescent="0.95">
      <c r="A423" s="107"/>
      <c r="B423" s="108"/>
      <c r="C423" s="109"/>
      <c r="D423" s="109"/>
      <c r="E423" s="131" t="str">
        <f>IFERROR(VLOOKUP($C423,Seting!$N$2:$O$43,2,FALSE),"")</f>
        <v/>
      </c>
      <c r="F423" s="112" t="str">
        <f t="shared" si="31"/>
        <v/>
      </c>
      <c r="G423" s="81" t="str">
        <f t="shared" si="32"/>
        <v/>
      </c>
      <c r="H423" s="111"/>
      <c r="I423" s="110"/>
      <c r="J423" s="112" t="str">
        <f t="shared" si="33"/>
        <v/>
      </c>
      <c r="K423" s="149" t="str">
        <f t="shared" si="34"/>
        <v/>
      </c>
      <c r="L423" s="81"/>
      <c r="M423" s="81"/>
      <c r="N423" s="112" t="str">
        <f t="shared" si="35"/>
        <v/>
      </c>
    </row>
    <row r="424" spans="1:14" x14ac:dyDescent="0.95">
      <c r="A424" s="107"/>
      <c r="B424" s="108"/>
      <c r="C424" s="109"/>
      <c r="D424" s="109"/>
      <c r="E424" s="131" t="str">
        <f>IFERROR(VLOOKUP($C424,Seting!$N$2:$O$43,2,FALSE),"")</f>
        <v/>
      </c>
      <c r="F424" s="112" t="str">
        <f t="shared" si="31"/>
        <v/>
      </c>
      <c r="G424" s="81" t="str">
        <f t="shared" si="32"/>
        <v/>
      </c>
      <c r="H424" s="111"/>
      <c r="I424" s="110"/>
      <c r="J424" s="112" t="str">
        <f t="shared" si="33"/>
        <v/>
      </c>
      <c r="K424" s="149" t="str">
        <f t="shared" si="34"/>
        <v/>
      </c>
      <c r="L424" s="81"/>
      <c r="M424" s="81"/>
      <c r="N424" s="112" t="str">
        <f t="shared" si="35"/>
        <v/>
      </c>
    </row>
    <row r="425" spans="1:14" x14ac:dyDescent="0.95">
      <c r="A425" s="107"/>
      <c r="B425" s="108"/>
      <c r="C425" s="109"/>
      <c r="D425" s="109"/>
      <c r="E425" s="131" t="str">
        <f>IFERROR(VLOOKUP($C425,Seting!$N$2:$O$43,2,FALSE),"")</f>
        <v/>
      </c>
      <c r="F425" s="112" t="str">
        <f t="shared" si="31"/>
        <v/>
      </c>
      <c r="G425" s="81" t="str">
        <f t="shared" si="32"/>
        <v/>
      </c>
      <c r="H425" s="111"/>
      <c r="I425" s="110"/>
      <c r="J425" s="112" t="str">
        <f t="shared" si="33"/>
        <v/>
      </c>
      <c r="K425" s="149" t="str">
        <f t="shared" si="34"/>
        <v/>
      </c>
      <c r="L425" s="81"/>
      <c r="M425" s="81"/>
      <c r="N425" s="112" t="str">
        <f t="shared" si="35"/>
        <v/>
      </c>
    </row>
    <row r="426" spans="1:14" x14ac:dyDescent="0.95">
      <c r="A426" s="107"/>
      <c r="B426" s="108"/>
      <c r="C426" s="109"/>
      <c r="D426" s="109"/>
      <c r="E426" s="131" t="str">
        <f>IFERROR(VLOOKUP($C426,Seting!$N$2:$O$43,2,FALSE),"")</f>
        <v/>
      </c>
      <c r="F426" s="112" t="str">
        <f t="shared" si="31"/>
        <v/>
      </c>
      <c r="G426" s="81" t="str">
        <f t="shared" si="32"/>
        <v/>
      </c>
      <c r="H426" s="111"/>
      <c r="I426" s="110"/>
      <c r="J426" s="112" t="str">
        <f t="shared" si="33"/>
        <v/>
      </c>
      <c r="K426" s="149" t="str">
        <f t="shared" si="34"/>
        <v/>
      </c>
      <c r="L426" s="81"/>
      <c r="M426" s="81"/>
      <c r="N426" s="112" t="str">
        <f t="shared" si="35"/>
        <v/>
      </c>
    </row>
    <row r="427" spans="1:14" x14ac:dyDescent="0.95">
      <c r="A427" s="107"/>
      <c r="B427" s="108"/>
      <c r="C427" s="109"/>
      <c r="D427" s="109"/>
      <c r="E427" s="131" t="str">
        <f>IFERROR(VLOOKUP($C427,Seting!$N$2:$O$43,2,FALSE),"")</f>
        <v/>
      </c>
      <c r="F427" s="112" t="str">
        <f t="shared" si="31"/>
        <v/>
      </c>
      <c r="G427" s="81" t="str">
        <f t="shared" si="32"/>
        <v/>
      </c>
      <c r="H427" s="111"/>
      <c r="I427" s="110"/>
      <c r="J427" s="112" t="str">
        <f t="shared" si="33"/>
        <v/>
      </c>
      <c r="K427" s="149" t="str">
        <f t="shared" si="34"/>
        <v/>
      </c>
      <c r="L427" s="81"/>
      <c r="M427" s="81"/>
      <c r="N427" s="112" t="str">
        <f t="shared" si="35"/>
        <v/>
      </c>
    </row>
    <row r="428" spans="1:14" x14ac:dyDescent="0.95">
      <c r="A428" s="107"/>
      <c r="B428" s="108"/>
      <c r="C428" s="109"/>
      <c r="D428" s="109"/>
      <c r="E428" s="131" t="str">
        <f>IFERROR(VLOOKUP($C428,Seting!$N$2:$O$43,2,FALSE),"")</f>
        <v/>
      </c>
      <c r="F428" s="112" t="str">
        <f t="shared" si="31"/>
        <v/>
      </c>
      <c r="G428" s="81" t="str">
        <f t="shared" si="32"/>
        <v/>
      </c>
      <c r="H428" s="111"/>
      <c r="I428" s="110"/>
      <c r="J428" s="112" t="str">
        <f t="shared" si="33"/>
        <v/>
      </c>
      <c r="K428" s="149" t="str">
        <f t="shared" si="34"/>
        <v/>
      </c>
      <c r="L428" s="81"/>
      <c r="M428" s="81"/>
      <c r="N428" s="112" t="str">
        <f t="shared" si="35"/>
        <v/>
      </c>
    </row>
    <row r="429" spans="1:14" x14ac:dyDescent="0.95">
      <c r="A429" s="107"/>
      <c r="B429" s="108"/>
      <c r="C429" s="109"/>
      <c r="D429" s="109"/>
      <c r="E429" s="131" t="str">
        <f>IFERROR(VLOOKUP($C429,Seting!$N$2:$O$43,2,FALSE),"")</f>
        <v/>
      </c>
      <c r="F429" s="112" t="str">
        <f t="shared" si="31"/>
        <v/>
      </c>
      <c r="G429" s="81" t="str">
        <f t="shared" si="32"/>
        <v/>
      </c>
      <c r="H429" s="111"/>
      <c r="I429" s="110"/>
      <c r="J429" s="112" t="str">
        <f t="shared" si="33"/>
        <v/>
      </c>
      <c r="K429" s="149" t="str">
        <f t="shared" si="34"/>
        <v/>
      </c>
      <c r="L429" s="81"/>
      <c r="M429" s="81"/>
      <c r="N429" s="112" t="str">
        <f t="shared" si="35"/>
        <v/>
      </c>
    </row>
    <row r="430" spans="1:14" x14ac:dyDescent="0.95">
      <c r="A430" s="107"/>
      <c r="B430" s="108"/>
      <c r="C430" s="109"/>
      <c r="D430" s="109"/>
      <c r="E430" s="131" t="str">
        <f>IFERROR(VLOOKUP($C430,Seting!$N$2:$O$43,2,FALSE),"")</f>
        <v/>
      </c>
      <c r="F430" s="112" t="str">
        <f t="shared" si="31"/>
        <v/>
      </c>
      <c r="G430" s="81" t="str">
        <f t="shared" si="32"/>
        <v/>
      </c>
      <c r="H430" s="111"/>
      <c r="I430" s="110"/>
      <c r="J430" s="112" t="str">
        <f t="shared" si="33"/>
        <v/>
      </c>
      <c r="K430" s="149" t="str">
        <f t="shared" si="34"/>
        <v/>
      </c>
      <c r="L430" s="81"/>
      <c r="M430" s="81"/>
      <c r="N430" s="112" t="str">
        <f t="shared" si="35"/>
        <v/>
      </c>
    </row>
    <row r="431" spans="1:14" x14ac:dyDescent="0.95">
      <c r="A431" s="107"/>
      <c r="B431" s="108"/>
      <c r="C431" s="109"/>
      <c r="D431" s="109"/>
      <c r="E431" s="131" t="str">
        <f>IFERROR(VLOOKUP($C431,Seting!$N$2:$O$43,2,FALSE),"")</f>
        <v/>
      </c>
      <c r="F431" s="112" t="str">
        <f t="shared" si="31"/>
        <v/>
      </c>
      <c r="G431" s="81" t="str">
        <f t="shared" si="32"/>
        <v/>
      </c>
      <c r="H431" s="111"/>
      <c r="I431" s="110"/>
      <c r="J431" s="112" t="str">
        <f t="shared" si="33"/>
        <v/>
      </c>
      <c r="K431" s="149" t="str">
        <f t="shared" si="34"/>
        <v/>
      </c>
      <c r="L431" s="81"/>
      <c r="M431" s="81"/>
      <c r="N431" s="112" t="str">
        <f t="shared" si="35"/>
        <v/>
      </c>
    </row>
    <row r="432" spans="1:14" x14ac:dyDescent="0.95">
      <c r="A432" s="107"/>
      <c r="B432" s="108"/>
      <c r="C432" s="109"/>
      <c r="D432" s="109"/>
      <c r="E432" s="131" t="str">
        <f>IFERROR(VLOOKUP($C432,Seting!$N$2:$O$43,2,FALSE),"")</f>
        <v/>
      </c>
      <c r="F432" s="112" t="str">
        <f t="shared" si="31"/>
        <v/>
      </c>
      <c r="G432" s="81" t="str">
        <f t="shared" si="32"/>
        <v/>
      </c>
      <c r="H432" s="111"/>
      <c r="I432" s="110"/>
      <c r="J432" s="112" t="str">
        <f t="shared" si="33"/>
        <v/>
      </c>
      <c r="K432" s="149" t="str">
        <f t="shared" si="34"/>
        <v/>
      </c>
      <c r="L432" s="81"/>
      <c r="M432" s="81"/>
      <c r="N432" s="112" t="str">
        <f t="shared" si="35"/>
        <v/>
      </c>
    </row>
    <row r="433" spans="1:14" x14ac:dyDescent="0.95">
      <c r="A433" s="107"/>
      <c r="B433" s="108"/>
      <c r="C433" s="109"/>
      <c r="D433" s="109"/>
      <c r="E433" s="131" t="str">
        <f>IFERROR(VLOOKUP($C433,Seting!$N$2:$O$43,2,FALSE),"")</f>
        <v/>
      </c>
      <c r="F433" s="112" t="str">
        <f t="shared" si="31"/>
        <v/>
      </c>
      <c r="G433" s="81" t="str">
        <f t="shared" si="32"/>
        <v/>
      </c>
      <c r="H433" s="111"/>
      <c r="I433" s="110"/>
      <c r="J433" s="112" t="str">
        <f t="shared" si="33"/>
        <v/>
      </c>
      <c r="K433" s="149" t="str">
        <f t="shared" si="34"/>
        <v/>
      </c>
      <c r="L433" s="81"/>
      <c r="M433" s="81"/>
      <c r="N433" s="112" t="str">
        <f t="shared" si="35"/>
        <v/>
      </c>
    </row>
    <row r="434" spans="1:14" x14ac:dyDescent="0.95">
      <c r="A434" s="107"/>
      <c r="B434" s="108"/>
      <c r="C434" s="109"/>
      <c r="D434" s="109"/>
      <c r="E434" s="131" t="str">
        <f>IFERROR(VLOOKUP($C434,Seting!$N$2:$O$43,2,FALSE),"")</f>
        <v/>
      </c>
      <c r="F434" s="112" t="str">
        <f t="shared" si="31"/>
        <v/>
      </c>
      <c r="G434" s="81" t="str">
        <f t="shared" si="32"/>
        <v/>
      </c>
      <c r="H434" s="111"/>
      <c r="I434" s="110"/>
      <c r="J434" s="112" t="str">
        <f t="shared" si="33"/>
        <v/>
      </c>
      <c r="K434" s="149" t="str">
        <f t="shared" si="34"/>
        <v/>
      </c>
      <c r="L434" s="81"/>
      <c r="M434" s="81"/>
      <c r="N434" s="112" t="str">
        <f t="shared" si="35"/>
        <v/>
      </c>
    </row>
    <row r="435" spans="1:14" x14ac:dyDescent="0.95">
      <c r="A435" s="107"/>
      <c r="B435" s="108"/>
      <c r="C435" s="109"/>
      <c r="D435" s="109"/>
      <c r="E435" s="131" t="str">
        <f>IFERROR(VLOOKUP($C435,Seting!$N$2:$O$43,2,FALSE),"")</f>
        <v/>
      </c>
      <c r="F435" s="112" t="str">
        <f t="shared" si="31"/>
        <v/>
      </c>
      <c r="G435" s="81" t="str">
        <f t="shared" si="32"/>
        <v/>
      </c>
      <c r="H435" s="111"/>
      <c r="I435" s="110"/>
      <c r="J435" s="112" t="str">
        <f t="shared" si="33"/>
        <v/>
      </c>
      <c r="K435" s="149" t="str">
        <f t="shared" si="34"/>
        <v/>
      </c>
      <c r="L435" s="81"/>
      <c r="M435" s="81"/>
      <c r="N435" s="112" t="str">
        <f t="shared" si="35"/>
        <v/>
      </c>
    </row>
    <row r="436" spans="1:14" x14ac:dyDescent="0.95">
      <c r="A436" s="107"/>
      <c r="B436" s="108"/>
      <c r="C436" s="109"/>
      <c r="D436" s="109"/>
      <c r="E436" s="131" t="str">
        <f>IFERROR(VLOOKUP($C436,Seting!$N$2:$O$43,2,FALSE),"")</f>
        <v/>
      </c>
      <c r="F436" s="112" t="str">
        <f t="shared" si="31"/>
        <v/>
      </c>
      <c r="G436" s="81" t="str">
        <f t="shared" si="32"/>
        <v/>
      </c>
      <c r="H436" s="111"/>
      <c r="I436" s="110"/>
      <c r="J436" s="112" t="str">
        <f t="shared" si="33"/>
        <v/>
      </c>
      <c r="K436" s="149" t="str">
        <f t="shared" si="34"/>
        <v/>
      </c>
      <c r="L436" s="81"/>
      <c r="M436" s="81"/>
      <c r="N436" s="112" t="str">
        <f t="shared" si="35"/>
        <v/>
      </c>
    </row>
    <row r="437" spans="1:14" x14ac:dyDescent="0.95">
      <c r="A437" s="107"/>
      <c r="B437" s="108"/>
      <c r="C437" s="109"/>
      <c r="D437" s="109"/>
      <c r="E437" s="131" t="str">
        <f>IFERROR(VLOOKUP($C437,Seting!$N$2:$O$43,2,FALSE),"")</f>
        <v/>
      </c>
      <c r="F437" s="112" t="str">
        <f t="shared" si="31"/>
        <v/>
      </c>
      <c r="G437" s="81" t="str">
        <f t="shared" si="32"/>
        <v/>
      </c>
      <c r="H437" s="111"/>
      <c r="I437" s="110"/>
      <c r="J437" s="112" t="str">
        <f t="shared" si="33"/>
        <v/>
      </c>
      <c r="K437" s="149" t="str">
        <f t="shared" si="34"/>
        <v/>
      </c>
      <c r="L437" s="81"/>
      <c r="M437" s="81"/>
      <c r="N437" s="112" t="str">
        <f t="shared" si="35"/>
        <v/>
      </c>
    </row>
    <row r="438" spans="1:14" x14ac:dyDescent="0.95">
      <c r="A438" s="107"/>
      <c r="B438" s="108"/>
      <c r="C438" s="109"/>
      <c r="D438" s="109"/>
      <c r="E438" s="131" t="str">
        <f>IFERROR(VLOOKUP($C438,Seting!$N$2:$O$43,2,FALSE),"")</f>
        <v/>
      </c>
      <c r="F438" s="112" t="str">
        <f t="shared" si="31"/>
        <v/>
      </c>
      <c r="G438" s="81" t="str">
        <f t="shared" si="32"/>
        <v/>
      </c>
      <c r="H438" s="111"/>
      <c r="I438" s="110"/>
      <c r="J438" s="112" t="str">
        <f t="shared" si="33"/>
        <v/>
      </c>
      <c r="K438" s="149" t="str">
        <f t="shared" si="34"/>
        <v/>
      </c>
      <c r="L438" s="81"/>
      <c r="M438" s="81"/>
      <c r="N438" s="112" t="str">
        <f t="shared" si="35"/>
        <v/>
      </c>
    </row>
    <row r="439" spans="1:14" x14ac:dyDescent="0.95">
      <c r="A439" s="107"/>
      <c r="B439" s="108"/>
      <c r="C439" s="109"/>
      <c r="D439" s="109"/>
      <c r="E439" s="131" t="str">
        <f>IFERROR(VLOOKUP($C439,Seting!$N$2:$O$43,2,FALSE),"")</f>
        <v/>
      </c>
      <c r="F439" s="112" t="str">
        <f t="shared" si="31"/>
        <v/>
      </c>
      <c r="G439" s="81" t="str">
        <f t="shared" si="32"/>
        <v/>
      </c>
      <c r="H439" s="111"/>
      <c r="I439" s="110"/>
      <c r="J439" s="112" t="str">
        <f t="shared" si="33"/>
        <v/>
      </c>
      <c r="K439" s="149" t="str">
        <f t="shared" si="34"/>
        <v/>
      </c>
      <c r="L439" s="81"/>
      <c r="M439" s="81"/>
      <c r="N439" s="112" t="str">
        <f t="shared" si="35"/>
        <v/>
      </c>
    </row>
    <row r="440" spans="1:14" x14ac:dyDescent="0.95">
      <c r="A440" s="107"/>
      <c r="B440" s="108"/>
      <c r="C440" s="109"/>
      <c r="D440" s="109"/>
      <c r="E440" s="131" t="str">
        <f>IFERROR(VLOOKUP($C440,Seting!$N$2:$O$43,2,FALSE),"")</f>
        <v/>
      </c>
      <c r="F440" s="112" t="str">
        <f t="shared" si="31"/>
        <v/>
      </c>
      <c r="G440" s="81" t="str">
        <f t="shared" si="32"/>
        <v/>
      </c>
      <c r="H440" s="111"/>
      <c r="I440" s="110"/>
      <c r="J440" s="112" t="str">
        <f t="shared" si="33"/>
        <v/>
      </c>
      <c r="K440" s="149" t="str">
        <f t="shared" si="34"/>
        <v/>
      </c>
      <c r="L440" s="81"/>
      <c r="M440" s="81"/>
      <c r="N440" s="112" t="str">
        <f t="shared" si="35"/>
        <v/>
      </c>
    </row>
    <row r="441" spans="1:14" x14ac:dyDescent="0.95">
      <c r="A441" s="107"/>
      <c r="B441" s="108"/>
      <c r="C441" s="109"/>
      <c r="D441" s="109"/>
      <c r="E441" s="131" t="str">
        <f>IFERROR(VLOOKUP($C441,Seting!$N$2:$O$43,2,FALSE),"")</f>
        <v/>
      </c>
      <c r="F441" s="112" t="str">
        <f t="shared" si="31"/>
        <v/>
      </c>
      <c r="G441" s="81" t="str">
        <f t="shared" si="32"/>
        <v/>
      </c>
      <c r="H441" s="111"/>
      <c r="I441" s="110"/>
      <c r="J441" s="112" t="str">
        <f t="shared" si="33"/>
        <v/>
      </c>
      <c r="K441" s="149" t="str">
        <f t="shared" si="34"/>
        <v/>
      </c>
      <c r="L441" s="81"/>
      <c r="M441" s="81"/>
      <c r="N441" s="112" t="str">
        <f t="shared" si="35"/>
        <v/>
      </c>
    </row>
    <row r="442" spans="1:14" x14ac:dyDescent="0.95">
      <c r="A442" s="107"/>
      <c r="B442" s="108"/>
      <c r="C442" s="109"/>
      <c r="D442" s="109"/>
      <c r="E442" s="131" t="str">
        <f>IFERROR(VLOOKUP($C442,Seting!$N$2:$O$43,2,FALSE),"")</f>
        <v/>
      </c>
      <c r="F442" s="112" t="str">
        <f t="shared" si="31"/>
        <v/>
      </c>
      <c r="G442" s="81" t="str">
        <f t="shared" si="32"/>
        <v/>
      </c>
      <c r="H442" s="111"/>
      <c r="I442" s="110"/>
      <c r="J442" s="112" t="str">
        <f t="shared" si="33"/>
        <v/>
      </c>
      <c r="K442" s="149" t="str">
        <f t="shared" si="34"/>
        <v/>
      </c>
      <c r="L442" s="81"/>
      <c r="M442" s="81"/>
      <c r="N442" s="112" t="str">
        <f t="shared" si="35"/>
        <v/>
      </c>
    </row>
    <row r="443" spans="1:14" x14ac:dyDescent="0.95">
      <c r="A443" s="107"/>
      <c r="B443" s="108"/>
      <c r="C443" s="109"/>
      <c r="D443" s="109"/>
      <c r="E443" s="131" t="str">
        <f>IFERROR(VLOOKUP($C443,Seting!$N$2:$O$43,2,FALSE),"")</f>
        <v/>
      </c>
      <c r="F443" s="112" t="str">
        <f t="shared" si="31"/>
        <v/>
      </c>
      <c r="G443" s="81" t="str">
        <f t="shared" si="32"/>
        <v/>
      </c>
      <c r="H443" s="111"/>
      <c r="I443" s="110"/>
      <c r="J443" s="112" t="str">
        <f t="shared" si="33"/>
        <v/>
      </c>
      <c r="K443" s="149" t="str">
        <f t="shared" si="34"/>
        <v/>
      </c>
      <c r="L443" s="81"/>
      <c r="M443" s="81"/>
      <c r="N443" s="112" t="str">
        <f t="shared" si="35"/>
        <v/>
      </c>
    </row>
    <row r="444" spans="1:14" x14ac:dyDescent="0.95">
      <c r="A444" s="107"/>
      <c r="B444" s="108"/>
      <c r="C444" s="109"/>
      <c r="D444" s="109"/>
      <c r="E444" s="131" t="str">
        <f>IFERROR(VLOOKUP($C444,Seting!$N$2:$O$43,2,FALSE),"")</f>
        <v/>
      </c>
      <c r="F444" s="112" t="str">
        <f t="shared" si="31"/>
        <v/>
      </c>
      <c r="G444" s="81" t="str">
        <f t="shared" si="32"/>
        <v/>
      </c>
      <c r="H444" s="111"/>
      <c r="I444" s="110"/>
      <c r="J444" s="112" t="str">
        <f t="shared" si="33"/>
        <v/>
      </c>
      <c r="K444" s="149" t="str">
        <f t="shared" si="34"/>
        <v/>
      </c>
      <c r="L444" s="81"/>
      <c r="M444" s="81"/>
      <c r="N444" s="112" t="str">
        <f t="shared" si="35"/>
        <v/>
      </c>
    </row>
    <row r="445" spans="1:14" x14ac:dyDescent="0.95">
      <c r="A445" s="107"/>
      <c r="B445" s="108"/>
      <c r="C445" s="109"/>
      <c r="D445" s="109"/>
      <c r="E445" s="131" t="str">
        <f>IFERROR(VLOOKUP($C445,Seting!$N$2:$O$43,2,FALSE),"")</f>
        <v/>
      </c>
      <c r="F445" s="112" t="str">
        <f t="shared" si="31"/>
        <v/>
      </c>
      <c r="G445" s="81" t="str">
        <f t="shared" si="32"/>
        <v/>
      </c>
      <c r="H445" s="111"/>
      <c r="I445" s="110"/>
      <c r="J445" s="112" t="str">
        <f t="shared" si="33"/>
        <v/>
      </c>
      <c r="K445" s="149" t="str">
        <f t="shared" si="34"/>
        <v/>
      </c>
      <c r="L445" s="81"/>
      <c r="M445" s="81"/>
      <c r="N445" s="112" t="str">
        <f t="shared" si="35"/>
        <v/>
      </c>
    </row>
    <row r="446" spans="1:14" x14ac:dyDescent="0.95">
      <c r="A446" s="107"/>
      <c r="B446" s="108"/>
      <c r="C446" s="109"/>
      <c r="D446" s="109"/>
      <c r="E446" s="131" t="str">
        <f>IFERROR(VLOOKUP($C446,Seting!$N$2:$O$43,2,FALSE),"")</f>
        <v/>
      </c>
      <c r="F446" s="112" t="str">
        <f t="shared" si="31"/>
        <v/>
      </c>
      <c r="G446" s="81" t="str">
        <f t="shared" si="32"/>
        <v/>
      </c>
      <c r="H446" s="111"/>
      <c r="I446" s="110"/>
      <c r="J446" s="112" t="str">
        <f t="shared" si="33"/>
        <v/>
      </c>
      <c r="K446" s="149" t="str">
        <f t="shared" si="34"/>
        <v/>
      </c>
      <c r="L446" s="81"/>
      <c r="M446" s="81"/>
      <c r="N446" s="112" t="str">
        <f t="shared" si="35"/>
        <v/>
      </c>
    </row>
    <row r="447" spans="1:14" x14ac:dyDescent="0.95">
      <c r="A447" s="107"/>
      <c r="B447" s="108"/>
      <c r="C447" s="109"/>
      <c r="D447" s="109"/>
      <c r="E447" s="131" t="str">
        <f>IFERROR(VLOOKUP($C447,Seting!$N$2:$O$43,2,FALSE),"")</f>
        <v/>
      </c>
      <c r="F447" s="112" t="str">
        <f t="shared" si="31"/>
        <v/>
      </c>
      <c r="G447" s="81" t="str">
        <f t="shared" si="32"/>
        <v/>
      </c>
      <c r="H447" s="111"/>
      <c r="I447" s="110"/>
      <c r="J447" s="112" t="str">
        <f t="shared" si="33"/>
        <v/>
      </c>
      <c r="K447" s="149" t="str">
        <f t="shared" si="34"/>
        <v/>
      </c>
      <c r="L447" s="81"/>
      <c r="M447" s="81"/>
      <c r="N447" s="112" t="str">
        <f t="shared" si="35"/>
        <v/>
      </c>
    </row>
    <row r="448" spans="1:14" x14ac:dyDescent="0.95">
      <c r="A448" s="107"/>
      <c r="B448" s="108"/>
      <c r="C448" s="109"/>
      <c r="D448" s="109"/>
      <c r="E448" s="131" t="str">
        <f>IFERROR(VLOOKUP($C448,Seting!$N$2:$O$43,2,FALSE),"")</f>
        <v/>
      </c>
      <c r="F448" s="112" t="str">
        <f t="shared" si="31"/>
        <v/>
      </c>
      <c r="G448" s="81" t="str">
        <f t="shared" si="32"/>
        <v/>
      </c>
      <c r="H448" s="111"/>
      <c r="I448" s="110"/>
      <c r="J448" s="112" t="str">
        <f t="shared" si="33"/>
        <v/>
      </c>
      <c r="K448" s="149" t="str">
        <f t="shared" si="34"/>
        <v/>
      </c>
      <c r="L448" s="81"/>
      <c r="M448" s="81"/>
      <c r="N448" s="112" t="str">
        <f t="shared" si="35"/>
        <v/>
      </c>
    </row>
    <row r="449" spans="1:14" x14ac:dyDescent="0.95">
      <c r="A449" s="107"/>
      <c r="B449" s="108"/>
      <c r="C449" s="109"/>
      <c r="D449" s="109"/>
      <c r="E449" s="131" t="str">
        <f>IFERROR(VLOOKUP($C449,Seting!$N$2:$O$43,2,FALSE),"")</f>
        <v/>
      </c>
      <c r="F449" s="112" t="str">
        <f t="shared" si="31"/>
        <v/>
      </c>
      <c r="G449" s="81" t="str">
        <f t="shared" si="32"/>
        <v/>
      </c>
      <c r="H449" s="111"/>
      <c r="I449" s="110"/>
      <c r="J449" s="112" t="str">
        <f t="shared" si="33"/>
        <v/>
      </c>
      <c r="K449" s="149" t="str">
        <f t="shared" si="34"/>
        <v/>
      </c>
      <c r="L449" s="81"/>
      <c r="M449" s="81"/>
      <c r="N449" s="112" t="str">
        <f t="shared" si="35"/>
        <v/>
      </c>
    </row>
    <row r="450" spans="1:14" x14ac:dyDescent="0.95">
      <c r="A450" s="107"/>
      <c r="B450" s="108"/>
      <c r="C450" s="109"/>
      <c r="D450" s="109"/>
      <c r="E450" s="131" t="str">
        <f>IFERROR(VLOOKUP($C450,Seting!$N$2:$O$43,2,FALSE),"")</f>
        <v/>
      </c>
      <c r="F450" s="112" t="str">
        <f t="shared" si="31"/>
        <v/>
      </c>
      <c r="G450" s="81" t="str">
        <f t="shared" si="32"/>
        <v/>
      </c>
      <c r="H450" s="111"/>
      <c r="I450" s="110"/>
      <c r="J450" s="112" t="str">
        <f t="shared" si="33"/>
        <v/>
      </c>
      <c r="K450" s="149" t="str">
        <f t="shared" si="34"/>
        <v/>
      </c>
      <c r="L450" s="81"/>
      <c r="M450" s="81"/>
      <c r="N450" s="112" t="str">
        <f t="shared" si="35"/>
        <v/>
      </c>
    </row>
    <row r="451" spans="1:14" x14ac:dyDescent="0.95">
      <c r="A451" s="107"/>
      <c r="B451" s="108"/>
      <c r="C451" s="109"/>
      <c r="D451" s="109"/>
      <c r="E451" s="131" t="str">
        <f>IFERROR(VLOOKUP($C451,Seting!$N$2:$O$43,2,FALSE),"")</f>
        <v/>
      </c>
      <c r="F451" s="112" t="str">
        <f t="shared" si="31"/>
        <v/>
      </c>
      <c r="G451" s="81" t="str">
        <f t="shared" si="32"/>
        <v/>
      </c>
      <c r="H451" s="111"/>
      <c r="I451" s="110"/>
      <c r="J451" s="112" t="str">
        <f t="shared" si="33"/>
        <v/>
      </c>
      <c r="K451" s="149" t="str">
        <f t="shared" si="34"/>
        <v/>
      </c>
      <c r="L451" s="81"/>
      <c r="M451" s="81"/>
      <c r="N451" s="112" t="str">
        <f t="shared" si="35"/>
        <v/>
      </c>
    </row>
    <row r="452" spans="1:14" x14ac:dyDescent="0.95">
      <c r="A452" s="107"/>
      <c r="B452" s="108"/>
      <c r="C452" s="109"/>
      <c r="D452" s="109"/>
      <c r="E452" s="131" t="str">
        <f>IFERROR(VLOOKUP($C452,Seting!$N$2:$O$43,2,FALSE),"")</f>
        <v/>
      </c>
      <c r="F452" s="112" t="str">
        <f t="shared" si="31"/>
        <v/>
      </c>
      <c r="G452" s="81" t="str">
        <f t="shared" si="32"/>
        <v/>
      </c>
      <c r="H452" s="111"/>
      <c r="I452" s="110"/>
      <c r="J452" s="112" t="str">
        <f t="shared" si="33"/>
        <v/>
      </c>
      <c r="K452" s="149" t="str">
        <f t="shared" si="34"/>
        <v/>
      </c>
      <c r="L452" s="81"/>
      <c r="M452" s="81"/>
      <c r="N452" s="112" t="str">
        <f t="shared" si="35"/>
        <v/>
      </c>
    </row>
    <row r="453" spans="1:14" x14ac:dyDescent="0.95">
      <c r="A453" s="107"/>
      <c r="B453" s="108"/>
      <c r="C453" s="109"/>
      <c r="D453" s="109"/>
      <c r="E453" s="131" t="str">
        <f>IFERROR(VLOOKUP($C453,Seting!$N$2:$O$43,2,FALSE),"")</f>
        <v/>
      </c>
      <c r="F453" s="112" t="str">
        <f t="shared" si="31"/>
        <v/>
      </c>
      <c r="G453" s="81" t="str">
        <f t="shared" si="32"/>
        <v/>
      </c>
      <c r="H453" s="111"/>
      <c r="I453" s="110"/>
      <c r="J453" s="112" t="str">
        <f t="shared" si="33"/>
        <v/>
      </c>
      <c r="K453" s="149" t="str">
        <f t="shared" si="34"/>
        <v/>
      </c>
      <c r="L453" s="81"/>
      <c r="M453" s="81"/>
      <c r="N453" s="112" t="str">
        <f t="shared" si="35"/>
        <v/>
      </c>
    </row>
    <row r="454" spans="1:14" x14ac:dyDescent="0.95">
      <c r="A454" s="107"/>
      <c r="B454" s="108"/>
      <c r="C454" s="109"/>
      <c r="D454" s="109"/>
      <c r="E454" s="131" t="str">
        <f>IFERROR(VLOOKUP($C454,Seting!$N$2:$O$43,2,FALSE),"")</f>
        <v/>
      </c>
      <c r="F454" s="112" t="str">
        <f t="shared" si="31"/>
        <v/>
      </c>
      <c r="G454" s="81" t="str">
        <f t="shared" si="32"/>
        <v/>
      </c>
      <c r="H454" s="111"/>
      <c r="I454" s="110"/>
      <c r="J454" s="112" t="str">
        <f t="shared" si="33"/>
        <v/>
      </c>
      <c r="K454" s="149" t="str">
        <f t="shared" si="34"/>
        <v/>
      </c>
      <c r="L454" s="81"/>
      <c r="M454" s="81"/>
      <c r="N454" s="112" t="str">
        <f t="shared" si="35"/>
        <v/>
      </c>
    </row>
    <row r="455" spans="1:14" x14ac:dyDescent="0.95">
      <c r="A455" s="107"/>
      <c r="B455" s="108"/>
      <c r="C455" s="109"/>
      <c r="D455" s="109"/>
      <c r="E455" s="131" t="str">
        <f>IFERROR(VLOOKUP($C455,Seting!$N$2:$O$43,2,FALSE),"")</f>
        <v/>
      </c>
      <c r="F455" s="112" t="str">
        <f t="shared" si="31"/>
        <v/>
      </c>
      <c r="G455" s="81" t="str">
        <f t="shared" si="32"/>
        <v/>
      </c>
      <c r="H455" s="111"/>
      <c r="I455" s="110"/>
      <c r="J455" s="112" t="str">
        <f t="shared" si="33"/>
        <v/>
      </c>
      <c r="K455" s="149" t="str">
        <f t="shared" si="34"/>
        <v/>
      </c>
      <c r="L455" s="81"/>
      <c r="M455" s="81"/>
      <c r="N455" s="112" t="str">
        <f t="shared" si="35"/>
        <v/>
      </c>
    </row>
    <row r="456" spans="1:14" x14ac:dyDescent="0.95">
      <c r="A456" s="107"/>
      <c r="B456" s="108"/>
      <c r="C456" s="109"/>
      <c r="D456" s="109"/>
      <c r="E456" s="131" t="str">
        <f>IFERROR(VLOOKUP($C456,Seting!$N$2:$O$43,2,FALSE),"")</f>
        <v/>
      </c>
      <c r="F456" s="112" t="str">
        <f t="shared" si="31"/>
        <v/>
      </c>
      <c r="G456" s="81" t="str">
        <f t="shared" si="32"/>
        <v/>
      </c>
      <c r="H456" s="111"/>
      <c r="I456" s="110"/>
      <c r="J456" s="112" t="str">
        <f t="shared" si="33"/>
        <v/>
      </c>
      <c r="K456" s="149" t="str">
        <f t="shared" si="34"/>
        <v/>
      </c>
      <c r="L456" s="81"/>
      <c r="M456" s="81"/>
      <c r="N456" s="112" t="str">
        <f t="shared" si="35"/>
        <v/>
      </c>
    </row>
    <row r="457" spans="1:14" x14ac:dyDescent="0.95">
      <c r="A457" s="107"/>
      <c r="B457" s="108"/>
      <c r="C457" s="109"/>
      <c r="D457" s="109"/>
      <c r="E457" s="131" t="str">
        <f>IFERROR(VLOOKUP($C457,Seting!$N$2:$O$43,2,FALSE),"")</f>
        <v/>
      </c>
      <c r="F457" s="112" t="str">
        <f t="shared" ref="F457:F502" si="36">IFERROR((D457*E457),"")</f>
        <v/>
      </c>
      <c r="G457" s="81" t="str">
        <f t="shared" ref="G457:G502" si="37">IFERROR(IF(A457="","",IF(I457=F457,"រួចរាល់",IF(J457&lt;F457,"នៅខ្លះ",IF(J457=F457,"ជំពាក់ទាំងអស់")))),"")</f>
        <v/>
      </c>
      <c r="H457" s="111"/>
      <c r="I457" s="110"/>
      <c r="J457" s="112" t="str">
        <f t="shared" ref="J457:J502" si="38">IFERROR((F457-I457),"")</f>
        <v/>
      </c>
      <c r="K457" s="149" t="str">
        <f t="shared" ref="K457:K502" si="39">IF(A457="","",IF(J457&lt;=0,"រួចរាល់","នៅទេ"))</f>
        <v/>
      </c>
      <c r="L457" s="81"/>
      <c r="M457" s="81"/>
      <c r="N457" s="112" t="str">
        <f t="shared" si="35"/>
        <v/>
      </c>
    </row>
    <row r="458" spans="1:14" x14ac:dyDescent="0.95">
      <c r="A458" s="107"/>
      <c r="B458" s="108"/>
      <c r="C458" s="109"/>
      <c r="D458" s="109"/>
      <c r="E458" s="131" t="str">
        <f>IFERROR(VLOOKUP($C458,Seting!$N$2:$O$43,2,FALSE),"")</f>
        <v/>
      </c>
      <c r="F458" s="112" t="str">
        <f t="shared" si="36"/>
        <v/>
      </c>
      <c r="G458" s="81" t="str">
        <f t="shared" si="37"/>
        <v/>
      </c>
      <c r="H458" s="111"/>
      <c r="I458" s="110"/>
      <c r="J458" s="112" t="str">
        <f t="shared" si="38"/>
        <v/>
      </c>
      <c r="K458" s="149" t="str">
        <f t="shared" si="39"/>
        <v/>
      </c>
      <c r="L458" s="81"/>
      <c r="M458" s="81"/>
      <c r="N458" s="112" t="str">
        <f t="shared" si="35"/>
        <v/>
      </c>
    </row>
    <row r="459" spans="1:14" x14ac:dyDescent="0.95">
      <c r="A459" s="107"/>
      <c r="B459" s="108"/>
      <c r="C459" s="109"/>
      <c r="D459" s="109"/>
      <c r="E459" s="131" t="str">
        <f>IFERROR(VLOOKUP($C459,Seting!$N$2:$O$43,2,FALSE),"")</f>
        <v/>
      </c>
      <c r="F459" s="112" t="str">
        <f t="shared" si="36"/>
        <v/>
      </c>
      <c r="G459" s="81" t="str">
        <f t="shared" si="37"/>
        <v/>
      </c>
      <c r="H459" s="111"/>
      <c r="I459" s="110"/>
      <c r="J459" s="112" t="str">
        <f t="shared" si="38"/>
        <v/>
      </c>
      <c r="K459" s="149" t="str">
        <f t="shared" si="39"/>
        <v/>
      </c>
      <c r="L459" s="81"/>
      <c r="M459" s="81"/>
      <c r="N459" s="112" t="str">
        <f t="shared" si="35"/>
        <v/>
      </c>
    </row>
    <row r="460" spans="1:14" x14ac:dyDescent="0.95">
      <c r="A460" s="107"/>
      <c r="B460" s="108"/>
      <c r="C460" s="109"/>
      <c r="D460" s="109"/>
      <c r="E460" s="131" t="str">
        <f>IFERROR(VLOOKUP($C460,Seting!$N$2:$O$43,2,FALSE),"")</f>
        <v/>
      </c>
      <c r="F460" s="112" t="str">
        <f t="shared" si="36"/>
        <v/>
      </c>
      <c r="G460" s="81" t="str">
        <f t="shared" si="37"/>
        <v/>
      </c>
      <c r="H460" s="111"/>
      <c r="I460" s="110"/>
      <c r="J460" s="112" t="str">
        <f t="shared" si="38"/>
        <v/>
      </c>
      <c r="K460" s="149" t="str">
        <f t="shared" si="39"/>
        <v/>
      </c>
      <c r="L460" s="81"/>
      <c r="M460" s="81"/>
      <c r="N460" s="112" t="str">
        <f t="shared" si="35"/>
        <v/>
      </c>
    </row>
    <row r="461" spans="1:14" x14ac:dyDescent="0.95">
      <c r="A461" s="107"/>
      <c r="B461" s="108"/>
      <c r="C461" s="109"/>
      <c r="D461" s="109"/>
      <c r="E461" s="131" t="str">
        <f>IFERROR(VLOOKUP($C461,Seting!$N$2:$O$43,2,FALSE),"")</f>
        <v/>
      </c>
      <c r="F461" s="112" t="str">
        <f t="shared" si="36"/>
        <v/>
      </c>
      <c r="G461" s="81" t="str">
        <f t="shared" si="37"/>
        <v/>
      </c>
      <c r="H461" s="111"/>
      <c r="I461" s="110"/>
      <c r="J461" s="112" t="str">
        <f t="shared" si="38"/>
        <v/>
      </c>
      <c r="K461" s="149" t="str">
        <f t="shared" si="39"/>
        <v/>
      </c>
      <c r="L461" s="81"/>
      <c r="M461" s="81"/>
      <c r="N461" s="112" t="str">
        <f t="shared" si="35"/>
        <v/>
      </c>
    </row>
    <row r="462" spans="1:14" x14ac:dyDescent="0.95">
      <c r="A462" s="107"/>
      <c r="B462" s="108"/>
      <c r="C462" s="109"/>
      <c r="D462" s="109"/>
      <c r="E462" s="131" t="str">
        <f>IFERROR(VLOOKUP($C462,Seting!$N$2:$O$43,2,FALSE),"")</f>
        <v/>
      </c>
      <c r="F462" s="112" t="str">
        <f t="shared" si="36"/>
        <v/>
      </c>
      <c r="G462" s="81" t="str">
        <f t="shared" si="37"/>
        <v/>
      </c>
      <c r="H462" s="111"/>
      <c r="I462" s="110"/>
      <c r="J462" s="112" t="str">
        <f t="shared" si="38"/>
        <v/>
      </c>
      <c r="K462" s="149" t="str">
        <f t="shared" si="39"/>
        <v/>
      </c>
      <c r="L462" s="81"/>
      <c r="M462" s="81"/>
      <c r="N462" s="112" t="str">
        <f t="shared" si="35"/>
        <v/>
      </c>
    </row>
    <row r="463" spans="1:14" x14ac:dyDescent="0.95">
      <c r="A463" s="107"/>
      <c r="B463" s="108"/>
      <c r="C463" s="109"/>
      <c r="D463" s="109"/>
      <c r="E463" s="131" t="str">
        <f>IFERROR(VLOOKUP($C463,Seting!$N$2:$O$43,2,FALSE),"")</f>
        <v/>
      </c>
      <c r="F463" s="112" t="str">
        <f t="shared" si="36"/>
        <v/>
      </c>
      <c r="G463" s="81" t="str">
        <f t="shared" si="37"/>
        <v/>
      </c>
      <c r="H463" s="111"/>
      <c r="I463" s="110"/>
      <c r="J463" s="112" t="str">
        <f t="shared" si="38"/>
        <v/>
      </c>
      <c r="K463" s="149" t="str">
        <f t="shared" si="39"/>
        <v/>
      </c>
      <c r="L463" s="81"/>
      <c r="M463" s="81"/>
      <c r="N463" s="112" t="str">
        <f t="shared" si="35"/>
        <v/>
      </c>
    </row>
    <row r="464" spans="1:14" x14ac:dyDescent="0.95">
      <c r="A464" s="107"/>
      <c r="B464" s="108"/>
      <c r="C464" s="109"/>
      <c r="D464" s="109"/>
      <c r="E464" s="131" t="str">
        <f>IFERROR(VLOOKUP($C464,Seting!$N$2:$O$43,2,FALSE),"")</f>
        <v/>
      </c>
      <c r="F464" s="112" t="str">
        <f t="shared" si="36"/>
        <v/>
      </c>
      <c r="G464" s="81" t="str">
        <f t="shared" si="37"/>
        <v/>
      </c>
      <c r="H464" s="111"/>
      <c r="I464" s="110"/>
      <c r="J464" s="112" t="str">
        <f t="shared" si="38"/>
        <v/>
      </c>
      <c r="K464" s="149" t="str">
        <f t="shared" si="39"/>
        <v/>
      </c>
      <c r="L464" s="81"/>
      <c r="M464" s="81"/>
      <c r="N464" s="112" t="str">
        <f t="shared" si="35"/>
        <v/>
      </c>
    </row>
    <row r="465" spans="1:14" x14ac:dyDescent="0.95">
      <c r="A465" s="107"/>
      <c r="B465" s="108"/>
      <c r="C465" s="109"/>
      <c r="D465" s="109"/>
      <c r="E465" s="131" t="str">
        <f>IFERROR(VLOOKUP($C465,Seting!$N$2:$O$43,2,FALSE),"")</f>
        <v/>
      </c>
      <c r="F465" s="112" t="str">
        <f t="shared" si="36"/>
        <v/>
      </c>
      <c r="G465" s="81" t="str">
        <f t="shared" si="37"/>
        <v/>
      </c>
      <c r="H465" s="111"/>
      <c r="I465" s="110"/>
      <c r="J465" s="112" t="str">
        <f t="shared" si="38"/>
        <v/>
      </c>
      <c r="K465" s="149" t="str">
        <f t="shared" si="39"/>
        <v/>
      </c>
      <c r="L465" s="81"/>
      <c r="M465" s="81"/>
      <c r="N465" s="112" t="str">
        <f t="shared" si="35"/>
        <v/>
      </c>
    </row>
    <row r="466" spans="1:14" x14ac:dyDescent="0.95">
      <c r="A466" s="107"/>
      <c r="B466" s="108"/>
      <c r="C466" s="109"/>
      <c r="D466" s="109"/>
      <c r="E466" s="131" t="str">
        <f>IFERROR(VLOOKUP($C466,Seting!$N$2:$O$43,2,FALSE),"")</f>
        <v/>
      </c>
      <c r="F466" s="112" t="str">
        <f t="shared" si="36"/>
        <v/>
      </c>
      <c r="G466" s="81" t="str">
        <f t="shared" si="37"/>
        <v/>
      </c>
      <c r="H466" s="111"/>
      <c r="I466" s="110"/>
      <c r="J466" s="112" t="str">
        <f t="shared" si="38"/>
        <v/>
      </c>
      <c r="K466" s="149" t="str">
        <f t="shared" si="39"/>
        <v/>
      </c>
      <c r="L466" s="81"/>
      <c r="M466" s="81"/>
      <c r="N466" s="112" t="str">
        <f t="shared" si="35"/>
        <v/>
      </c>
    </row>
    <row r="467" spans="1:14" x14ac:dyDescent="0.95">
      <c r="A467" s="107"/>
      <c r="B467" s="108"/>
      <c r="C467" s="109"/>
      <c r="D467" s="109"/>
      <c r="E467" s="131" t="str">
        <f>IFERROR(VLOOKUP($C467,Seting!$N$2:$O$43,2,FALSE),"")</f>
        <v/>
      </c>
      <c r="F467" s="112" t="str">
        <f t="shared" si="36"/>
        <v/>
      </c>
      <c r="G467" s="81" t="str">
        <f t="shared" si="37"/>
        <v/>
      </c>
      <c r="H467" s="111"/>
      <c r="I467" s="110"/>
      <c r="J467" s="112" t="str">
        <f t="shared" si="38"/>
        <v/>
      </c>
      <c r="K467" s="149" t="str">
        <f t="shared" si="39"/>
        <v/>
      </c>
      <c r="L467" s="81"/>
      <c r="M467" s="81"/>
      <c r="N467" s="112" t="str">
        <f t="shared" si="35"/>
        <v/>
      </c>
    </row>
    <row r="468" spans="1:14" x14ac:dyDescent="0.95">
      <c r="A468" s="107"/>
      <c r="B468" s="108"/>
      <c r="C468" s="109"/>
      <c r="D468" s="109"/>
      <c r="E468" s="131" t="str">
        <f>IFERROR(VLOOKUP($C468,Seting!$N$2:$O$43,2,FALSE),"")</f>
        <v/>
      </c>
      <c r="F468" s="112" t="str">
        <f t="shared" si="36"/>
        <v/>
      </c>
      <c r="G468" s="81" t="str">
        <f t="shared" si="37"/>
        <v/>
      </c>
      <c r="H468" s="111"/>
      <c r="I468" s="110"/>
      <c r="J468" s="112" t="str">
        <f t="shared" si="38"/>
        <v/>
      </c>
      <c r="K468" s="149" t="str">
        <f t="shared" si="39"/>
        <v/>
      </c>
      <c r="L468" s="81"/>
      <c r="M468" s="81"/>
      <c r="N468" s="112" t="str">
        <f t="shared" si="35"/>
        <v/>
      </c>
    </row>
    <row r="469" spans="1:14" x14ac:dyDescent="0.95">
      <c r="A469" s="107"/>
      <c r="B469" s="108"/>
      <c r="C469" s="109"/>
      <c r="D469" s="109"/>
      <c r="E469" s="131" t="str">
        <f>IFERROR(VLOOKUP($C469,Seting!$N$2:$O$43,2,FALSE),"")</f>
        <v/>
      </c>
      <c r="F469" s="112" t="str">
        <f t="shared" si="36"/>
        <v/>
      </c>
      <c r="G469" s="81" t="str">
        <f t="shared" si="37"/>
        <v/>
      </c>
      <c r="H469" s="111"/>
      <c r="I469" s="110"/>
      <c r="J469" s="112" t="str">
        <f t="shared" si="38"/>
        <v/>
      </c>
      <c r="K469" s="149" t="str">
        <f t="shared" si="39"/>
        <v/>
      </c>
      <c r="L469" s="81"/>
      <c r="M469" s="81"/>
      <c r="N469" s="112" t="str">
        <f t="shared" si="35"/>
        <v/>
      </c>
    </row>
    <row r="470" spans="1:14" x14ac:dyDescent="0.95">
      <c r="A470" s="107"/>
      <c r="B470" s="108"/>
      <c r="C470" s="109"/>
      <c r="D470" s="109"/>
      <c r="E470" s="131" t="str">
        <f>IFERROR(VLOOKUP($C470,Seting!$N$2:$O$43,2,FALSE),"")</f>
        <v/>
      </c>
      <c r="F470" s="112" t="str">
        <f t="shared" si="36"/>
        <v/>
      </c>
      <c r="G470" s="81" t="str">
        <f t="shared" si="37"/>
        <v/>
      </c>
      <c r="H470" s="111"/>
      <c r="I470" s="110"/>
      <c r="J470" s="112" t="str">
        <f t="shared" si="38"/>
        <v/>
      </c>
      <c r="K470" s="149" t="str">
        <f t="shared" si="39"/>
        <v/>
      </c>
      <c r="L470" s="81"/>
      <c r="M470" s="81"/>
      <c r="N470" s="112" t="str">
        <f t="shared" si="35"/>
        <v/>
      </c>
    </row>
    <row r="471" spans="1:14" x14ac:dyDescent="0.95">
      <c r="A471" s="107"/>
      <c r="B471" s="108"/>
      <c r="C471" s="109"/>
      <c r="D471" s="109"/>
      <c r="E471" s="131" t="str">
        <f>IFERROR(VLOOKUP($C471,Seting!$N$2:$O$43,2,FALSE),"")</f>
        <v/>
      </c>
      <c r="F471" s="112" t="str">
        <f t="shared" si="36"/>
        <v/>
      </c>
      <c r="G471" s="81" t="str">
        <f t="shared" si="37"/>
        <v/>
      </c>
      <c r="H471" s="111"/>
      <c r="I471" s="110"/>
      <c r="J471" s="112" t="str">
        <f t="shared" si="38"/>
        <v/>
      </c>
      <c r="K471" s="149" t="str">
        <f t="shared" si="39"/>
        <v/>
      </c>
      <c r="L471" s="81"/>
      <c r="M471" s="81"/>
      <c r="N471" s="112" t="str">
        <f t="shared" si="35"/>
        <v/>
      </c>
    </row>
    <row r="472" spans="1:14" x14ac:dyDescent="0.95">
      <c r="A472" s="107"/>
      <c r="B472" s="108"/>
      <c r="C472" s="109"/>
      <c r="D472" s="109"/>
      <c r="E472" s="131" t="str">
        <f>IFERROR(VLOOKUP($C472,Seting!$N$2:$O$43,2,FALSE),"")</f>
        <v/>
      </c>
      <c r="F472" s="112" t="str">
        <f t="shared" si="36"/>
        <v/>
      </c>
      <c r="G472" s="81" t="str">
        <f t="shared" si="37"/>
        <v/>
      </c>
      <c r="H472" s="111"/>
      <c r="I472" s="110"/>
      <c r="J472" s="112" t="str">
        <f t="shared" si="38"/>
        <v/>
      </c>
      <c r="K472" s="149" t="str">
        <f t="shared" si="39"/>
        <v/>
      </c>
      <c r="L472" s="81"/>
      <c r="M472" s="81"/>
      <c r="N472" s="112" t="str">
        <f t="shared" si="35"/>
        <v/>
      </c>
    </row>
    <row r="473" spans="1:14" x14ac:dyDescent="0.95">
      <c r="A473" s="107"/>
      <c r="B473" s="108"/>
      <c r="C473" s="109"/>
      <c r="D473" s="109"/>
      <c r="E473" s="131" t="str">
        <f>IFERROR(VLOOKUP($C473,Seting!$N$2:$O$43,2,FALSE),"")</f>
        <v/>
      </c>
      <c r="F473" s="112" t="str">
        <f t="shared" si="36"/>
        <v/>
      </c>
      <c r="G473" s="81" t="str">
        <f t="shared" si="37"/>
        <v/>
      </c>
      <c r="H473" s="111"/>
      <c r="I473" s="110"/>
      <c r="J473" s="112" t="str">
        <f t="shared" si="38"/>
        <v/>
      </c>
      <c r="K473" s="149" t="str">
        <f t="shared" si="39"/>
        <v/>
      </c>
      <c r="L473" s="81"/>
      <c r="M473" s="81"/>
      <c r="N473" s="112" t="str">
        <f t="shared" ref="N473:N502" si="40">IF(L473="","",SUMIFS($J$5:$J$502,$B$5:$B$502,L473)+M473-O473)</f>
        <v/>
      </c>
    </row>
    <row r="474" spans="1:14" x14ac:dyDescent="0.95">
      <c r="A474" s="107"/>
      <c r="B474" s="108"/>
      <c r="C474" s="109"/>
      <c r="D474" s="109"/>
      <c r="E474" s="131" t="str">
        <f>IFERROR(VLOOKUP($C474,Seting!$N$2:$O$43,2,FALSE),"")</f>
        <v/>
      </c>
      <c r="F474" s="112" t="str">
        <f t="shared" si="36"/>
        <v/>
      </c>
      <c r="G474" s="81" t="str">
        <f t="shared" si="37"/>
        <v/>
      </c>
      <c r="H474" s="111"/>
      <c r="I474" s="110"/>
      <c r="J474" s="112" t="str">
        <f t="shared" si="38"/>
        <v/>
      </c>
      <c r="K474" s="149" t="str">
        <f t="shared" si="39"/>
        <v/>
      </c>
      <c r="L474" s="81"/>
      <c r="M474" s="81"/>
      <c r="N474" s="112" t="str">
        <f t="shared" si="40"/>
        <v/>
      </c>
    </row>
    <row r="475" spans="1:14" x14ac:dyDescent="0.95">
      <c r="A475" s="107"/>
      <c r="B475" s="108"/>
      <c r="C475" s="109"/>
      <c r="D475" s="109"/>
      <c r="E475" s="131" t="str">
        <f>IFERROR(VLOOKUP($C475,Seting!$N$2:$O$43,2,FALSE),"")</f>
        <v/>
      </c>
      <c r="F475" s="112" t="str">
        <f t="shared" si="36"/>
        <v/>
      </c>
      <c r="G475" s="81" t="str">
        <f t="shared" si="37"/>
        <v/>
      </c>
      <c r="H475" s="111"/>
      <c r="I475" s="110"/>
      <c r="J475" s="112" t="str">
        <f t="shared" si="38"/>
        <v/>
      </c>
      <c r="K475" s="149" t="str">
        <f t="shared" si="39"/>
        <v/>
      </c>
      <c r="L475" s="81"/>
      <c r="M475" s="81"/>
      <c r="N475" s="112" t="str">
        <f t="shared" si="40"/>
        <v/>
      </c>
    </row>
    <row r="476" spans="1:14" x14ac:dyDescent="0.95">
      <c r="A476" s="107"/>
      <c r="B476" s="108"/>
      <c r="C476" s="109"/>
      <c r="D476" s="109"/>
      <c r="E476" s="131" t="str">
        <f>IFERROR(VLOOKUP($C476,Seting!$N$2:$O$43,2,FALSE),"")</f>
        <v/>
      </c>
      <c r="F476" s="112" t="str">
        <f t="shared" si="36"/>
        <v/>
      </c>
      <c r="G476" s="81" t="str">
        <f t="shared" si="37"/>
        <v/>
      </c>
      <c r="H476" s="111"/>
      <c r="I476" s="110"/>
      <c r="J476" s="112" t="str">
        <f t="shared" si="38"/>
        <v/>
      </c>
      <c r="K476" s="149" t="str">
        <f t="shared" si="39"/>
        <v/>
      </c>
      <c r="L476" s="81"/>
      <c r="M476" s="81"/>
      <c r="N476" s="112" t="str">
        <f t="shared" si="40"/>
        <v/>
      </c>
    </row>
    <row r="477" spans="1:14" x14ac:dyDescent="0.95">
      <c r="A477" s="107"/>
      <c r="B477" s="108"/>
      <c r="C477" s="109"/>
      <c r="D477" s="109"/>
      <c r="E477" s="131" t="str">
        <f>IFERROR(VLOOKUP($C477,Seting!$N$2:$O$43,2,FALSE),"")</f>
        <v/>
      </c>
      <c r="F477" s="112" t="str">
        <f t="shared" si="36"/>
        <v/>
      </c>
      <c r="G477" s="81" t="str">
        <f t="shared" si="37"/>
        <v/>
      </c>
      <c r="H477" s="111"/>
      <c r="I477" s="110"/>
      <c r="J477" s="112" t="str">
        <f t="shared" si="38"/>
        <v/>
      </c>
      <c r="K477" s="149" t="str">
        <f t="shared" si="39"/>
        <v/>
      </c>
      <c r="L477" s="81"/>
      <c r="M477" s="81"/>
      <c r="N477" s="112" t="str">
        <f t="shared" si="40"/>
        <v/>
      </c>
    </row>
    <row r="478" spans="1:14" x14ac:dyDescent="0.95">
      <c r="A478" s="107"/>
      <c r="B478" s="108"/>
      <c r="C478" s="109"/>
      <c r="D478" s="109"/>
      <c r="E478" s="131" t="str">
        <f>IFERROR(VLOOKUP($C478,Seting!$N$2:$O$43,2,FALSE),"")</f>
        <v/>
      </c>
      <c r="F478" s="112" t="str">
        <f t="shared" si="36"/>
        <v/>
      </c>
      <c r="G478" s="81" t="str">
        <f t="shared" si="37"/>
        <v/>
      </c>
      <c r="H478" s="111"/>
      <c r="I478" s="110"/>
      <c r="J478" s="112" t="str">
        <f t="shared" si="38"/>
        <v/>
      </c>
      <c r="K478" s="149" t="str">
        <f t="shared" si="39"/>
        <v/>
      </c>
      <c r="L478" s="81"/>
      <c r="M478" s="81"/>
      <c r="N478" s="112" t="str">
        <f t="shared" si="40"/>
        <v/>
      </c>
    </row>
    <row r="479" spans="1:14" x14ac:dyDescent="0.95">
      <c r="A479" s="107"/>
      <c r="B479" s="108"/>
      <c r="C479" s="109"/>
      <c r="D479" s="109"/>
      <c r="E479" s="131" t="str">
        <f>IFERROR(VLOOKUP($C479,Seting!$N$2:$O$43,2,FALSE),"")</f>
        <v/>
      </c>
      <c r="F479" s="112" t="str">
        <f t="shared" si="36"/>
        <v/>
      </c>
      <c r="G479" s="81" t="str">
        <f t="shared" si="37"/>
        <v/>
      </c>
      <c r="H479" s="111"/>
      <c r="I479" s="110"/>
      <c r="J479" s="112" t="str">
        <f t="shared" si="38"/>
        <v/>
      </c>
      <c r="K479" s="149" t="str">
        <f t="shared" si="39"/>
        <v/>
      </c>
      <c r="L479" s="81"/>
      <c r="M479" s="81"/>
      <c r="N479" s="112" t="str">
        <f t="shared" si="40"/>
        <v/>
      </c>
    </row>
    <row r="480" spans="1:14" x14ac:dyDescent="0.95">
      <c r="A480" s="107"/>
      <c r="B480" s="108"/>
      <c r="C480" s="109"/>
      <c r="D480" s="109"/>
      <c r="E480" s="131" t="str">
        <f>IFERROR(VLOOKUP($C480,Seting!$N$2:$O$43,2,FALSE),"")</f>
        <v/>
      </c>
      <c r="F480" s="112" t="str">
        <f t="shared" si="36"/>
        <v/>
      </c>
      <c r="G480" s="81" t="str">
        <f t="shared" si="37"/>
        <v/>
      </c>
      <c r="H480" s="111"/>
      <c r="I480" s="110"/>
      <c r="J480" s="112" t="str">
        <f t="shared" si="38"/>
        <v/>
      </c>
      <c r="K480" s="149" t="str">
        <f t="shared" si="39"/>
        <v/>
      </c>
      <c r="L480" s="81"/>
      <c r="M480" s="81"/>
      <c r="N480" s="112" t="str">
        <f t="shared" si="40"/>
        <v/>
      </c>
    </row>
    <row r="481" spans="1:14" x14ac:dyDescent="0.95">
      <c r="A481" s="107"/>
      <c r="B481" s="108"/>
      <c r="C481" s="109"/>
      <c r="D481" s="109"/>
      <c r="E481" s="131" t="str">
        <f>IFERROR(VLOOKUP($C481,Seting!$N$2:$O$43,2,FALSE),"")</f>
        <v/>
      </c>
      <c r="F481" s="112" t="str">
        <f t="shared" si="36"/>
        <v/>
      </c>
      <c r="G481" s="81" t="str">
        <f t="shared" si="37"/>
        <v/>
      </c>
      <c r="H481" s="111"/>
      <c r="I481" s="110"/>
      <c r="J481" s="112" t="str">
        <f t="shared" si="38"/>
        <v/>
      </c>
      <c r="K481" s="149" t="str">
        <f t="shared" si="39"/>
        <v/>
      </c>
      <c r="L481" s="81"/>
      <c r="M481" s="81"/>
      <c r="N481" s="112" t="str">
        <f t="shared" si="40"/>
        <v/>
      </c>
    </row>
    <row r="482" spans="1:14" x14ac:dyDescent="0.95">
      <c r="A482" s="107"/>
      <c r="B482" s="108"/>
      <c r="C482" s="109"/>
      <c r="D482" s="109"/>
      <c r="E482" s="131" t="str">
        <f>IFERROR(VLOOKUP($C482,Seting!$N$2:$O$43,2,FALSE),"")</f>
        <v/>
      </c>
      <c r="F482" s="112" t="str">
        <f t="shared" si="36"/>
        <v/>
      </c>
      <c r="G482" s="81" t="str">
        <f t="shared" si="37"/>
        <v/>
      </c>
      <c r="H482" s="111"/>
      <c r="I482" s="110"/>
      <c r="J482" s="112" t="str">
        <f t="shared" si="38"/>
        <v/>
      </c>
      <c r="K482" s="149" t="str">
        <f t="shared" si="39"/>
        <v/>
      </c>
      <c r="L482" s="81"/>
      <c r="M482" s="81"/>
      <c r="N482" s="112" t="str">
        <f t="shared" si="40"/>
        <v/>
      </c>
    </row>
    <row r="483" spans="1:14" x14ac:dyDescent="0.95">
      <c r="A483" s="107"/>
      <c r="B483" s="108"/>
      <c r="C483" s="109"/>
      <c r="D483" s="109"/>
      <c r="E483" s="131" t="str">
        <f>IFERROR(VLOOKUP($C483,Seting!$N$2:$O$43,2,FALSE),"")</f>
        <v/>
      </c>
      <c r="F483" s="112" t="str">
        <f t="shared" si="36"/>
        <v/>
      </c>
      <c r="G483" s="81" t="str">
        <f t="shared" si="37"/>
        <v/>
      </c>
      <c r="H483" s="111"/>
      <c r="I483" s="110"/>
      <c r="J483" s="112" t="str">
        <f t="shared" si="38"/>
        <v/>
      </c>
      <c r="K483" s="149" t="str">
        <f t="shared" si="39"/>
        <v/>
      </c>
      <c r="L483" s="81"/>
      <c r="M483" s="81"/>
      <c r="N483" s="112" t="str">
        <f t="shared" si="40"/>
        <v/>
      </c>
    </row>
    <row r="484" spans="1:14" x14ac:dyDescent="0.95">
      <c r="A484" s="107"/>
      <c r="B484" s="108"/>
      <c r="C484" s="109"/>
      <c r="D484" s="109"/>
      <c r="E484" s="131" t="str">
        <f>IFERROR(VLOOKUP($C484,Seting!$N$2:$O$43,2,FALSE),"")</f>
        <v/>
      </c>
      <c r="F484" s="112" t="str">
        <f t="shared" si="36"/>
        <v/>
      </c>
      <c r="G484" s="81" t="str">
        <f t="shared" si="37"/>
        <v/>
      </c>
      <c r="H484" s="111"/>
      <c r="I484" s="110"/>
      <c r="J484" s="112" t="str">
        <f t="shared" si="38"/>
        <v/>
      </c>
      <c r="K484" s="149" t="str">
        <f t="shared" si="39"/>
        <v/>
      </c>
      <c r="L484" s="81"/>
      <c r="M484" s="81"/>
      <c r="N484" s="112" t="str">
        <f t="shared" si="40"/>
        <v/>
      </c>
    </row>
    <row r="485" spans="1:14" x14ac:dyDescent="0.95">
      <c r="A485" s="107"/>
      <c r="B485" s="108"/>
      <c r="C485" s="109"/>
      <c r="D485" s="109"/>
      <c r="E485" s="131" t="str">
        <f>IFERROR(VLOOKUP($C485,Seting!$N$2:$O$43,2,FALSE),"")</f>
        <v/>
      </c>
      <c r="F485" s="112" t="str">
        <f t="shared" si="36"/>
        <v/>
      </c>
      <c r="G485" s="81" t="str">
        <f t="shared" si="37"/>
        <v/>
      </c>
      <c r="H485" s="111"/>
      <c r="I485" s="110"/>
      <c r="J485" s="112" t="str">
        <f t="shared" si="38"/>
        <v/>
      </c>
      <c r="K485" s="149" t="str">
        <f t="shared" si="39"/>
        <v/>
      </c>
      <c r="L485" s="81"/>
      <c r="M485" s="81"/>
      <c r="N485" s="112" t="str">
        <f t="shared" si="40"/>
        <v/>
      </c>
    </row>
    <row r="486" spans="1:14" x14ac:dyDescent="0.95">
      <c r="A486" s="107"/>
      <c r="B486" s="108"/>
      <c r="C486" s="109"/>
      <c r="D486" s="109"/>
      <c r="E486" s="131" t="str">
        <f>IFERROR(VLOOKUP($C486,Seting!$N$2:$O$43,2,FALSE),"")</f>
        <v/>
      </c>
      <c r="F486" s="112" t="str">
        <f t="shared" si="36"/>
        <v/>
      </c>
      <c r="G486" s="81" t="str">
        <f t="shared" si="37"/>
        <v/>
      </c>
      <c r="H486" s="111"/>
      <c r="I486" s="110"/>
      <c r="J486" s="112" t="str">
        <f t="shared" si="38"/>
        <v/>
      </c>
      <c r="K486" s="149" t="str">
        <f t="shared" si="39"/>
        <v/>
      </c>
      <c r="L486" s="81"/>
      <c r="M486" s="81"/>
      <c r="N486" s="112" t="str">
        <f t="shared" si="40"/>
        <v/>
      </c>
    </row>
    <row r="487" spans="1:14" x14ac:dyDescent="0.95">
      <c r="A487" s="107"/>
      <c r="B487" s="108"/>
      <c r="C487" s="109"/>
      <c r="D487" s="109"/>
      <c r="E487" s="131" t="str">
        <f>IFERROR(VLOOKUP($C487,Seting!$N$2:$O$43,2,FALSE),"")</f>
        <v/>
      </c>
      <c r="F487" s="112" t="str">
        <f t="shared" si="36"/>
        <v/>
      </c>
      <c r="G487" s="81" t="str">
        <f t="shared" si="37"/>
        <v/>
      </c>
      <c r="H487" s="111"/>
      <c r="I487" s="110"/>
      <c r="J487" s="112" t="str">
        <f t="shared" si="38"/>
        <v/>
      </c>
      <c r="K487" s="149" t="str">
        <f t="shared" si="39"/>
        <v/>
      </c>
      <c r="L487" s="81"/>
      <c r="M487" s="81"/>
      <c r="N487" s="112" t="str">
        <f t="shared" si="40"/>
        <v/>
      </c>
    </row>
    <row r="488" spans="1:14" x14ac:dyDescent="0.95">
      <c r="A488" s="107"/>
      <c r="B488" s="108"/>
      <c r="C488" s="109"/>
      <c r="D488" s="109"/>
      <c r="E488" s="131" t="str">
        <f>IFERROR(VLOOKUP($C488,Seting!$N$2:$O$43,2,FALSE),"")</f>
        <v/>
      </c>
      <c r="F488" s="112" t="str">
        <f t="shared" si="36"/>
        <v/>
      </c>
      <c r="G488" s="81" t="str">
        <f t="shared" si="37"/>
        <v/>
      </c>
      <c r="H488" s="111"/>
      <c r="I488" s="110"/>
      <c r="J488" s="112" t="str">
        <f t="shared" si="38"/>
        <v/>
      </c>
      <c r="K488" s="149" t="str">
        <f t="shared" si="39"/>
        <v/>
      </c>
      <c r="L488" s="81"/>
      <c r="M488" s="81"/>
      <c r="N488" s="112" t="str">
        <f t="shared" si="40"/>
        <v/>
      </c>
    </row>
    <row r="489" spans="1:14" x14ac:dyDescent="0.95">
      <c r="A489" s="107"/>
      <c r="B489" s="108"/>
      <c r="C489" s="109"/>
      <c r="D489" s="109"/>
      <c r="E489" s="131" t="str">
        <f>IFERROR(VLOOKUP($C489,Seting!$N$2:$O$43,2,FALSE),"")</f>
        <v/>
      </c>
      <c r="F489" s="112" t="str">
        <f t="shared" si="36"/>
        <v/>
      </c>
      <c r="G489" s="81" t="str">
        <f t="shared" si="37"/>
        <v/>
      </c>
      <c r="H489" s="111"/>
      <c r="I489" s="110"/>
      <c r="J489" s="112" t="str">
        <f t="shared" si="38"/>
        <v/>
      </c>
      <c r="K489" s="149" t="str">
        <f t="shared" si="39"/>
        <v/>
      </c>
      <c r="L489" s="81"/>
      <c r="M489" s="81"/>
      <c r="N489" s="112" t="str">
        <f t="shared" si="40"/>
        <v/>
      </c>
    </row>
    <row r="490" spans="1:14" x14ac:dyDescent="0.95">
      <c r="A490" s="107"/>
      <c r="B490" s="108"/>
      <c r="C490" s="109"/>
      <c r="D490" s="109"/>
      <c r="E490" s="131" t="str">
        <f>IFERROR(VLOOKUP($C490,Seting!$N$2:$O$43,2,FALSE),"")</f>
        <v/>
      </c>
      <c r="F490" s="112" t="str">
        <f t="shared" si="36"/>
        <v/>
      </c>
      <c r="G490" s="81" t="str">
        <f t="shared" si="37"/>
        <v/>
      </c>
      <c r="H490" s="111"/>
      <c r="I490" s="110"/>
      <c r="J490" s="112" t="str">
        <f t="shared" si="38"/>
        <v/>
      </c>
      <c r="K490" s="149" t="str">
        <f t="shared" si="39"/>
        <v/>
      </c>
      <c r="L490" s="81"/>
      <c r="M490" s="81"/>
      <c r="N490" s="112" t="str">
        <f t="shared" si="40"/>
        <v/>
      </c>
    </row>
    <row r="491" spans="1:14" x14ac:dyDescent="0.95">
      <c r="A491" s="107"/>
      <c r="B491" s="108"/>
      <c r="C491" s="109"/>
      <c r="D491" s="109"/>
      <c r="E491" s="131" t="str">
        <f>IFERROR(VLOOKUP($C491,Seting!$N$2:$O$43,2,FALSE),"")</f>
        <v/>
      </c>
      <c r="F491" s="112" t="str">
        <f t="shared" si="36"/>
        <v/>
      </c>
      <c r="G491" s="81" t="str">
        <f t="shared" si="37"/>
        <v/>
      </c>
      <c r="H491" s="111"/>
      <c r="I491" s="110"/>
      <c r="J491" s="112" t="str">
        <f t="shared" si="38"/>
        <v/>
      </c>
      <c r="K491" s="149" t="str">
        <f t="shared" si="39"/>
        <v/>
      </c>
      <c r="L491" s="81"/>
      <c r="M491" s="81"/>
      <c r="N491" s="112" t="str">
        <f t="shared" si="40"/>
        <v/>
      </c>
    </row>
    <row r="492" spans="1:14" x14ac:dyDescent="0.95">
      <c r="A492" s="107"/>
      <c r="B492" s="108"/>
      <c r="C492" s="109"/>
      <c r="D492" s="109"/>
      <c r="E492" s="131" t="str">
        <f>IFERROR(VLOOKUP($C492,Seting!$N$2:$O$43,2,FALSE),"")</f>
        <v/>
      </c>
      <c r="F492" s="112" t="str">
        <f t="shared" si="36"/>
        <v/>
      </c>
      <c r="G492" s="81" t="str">
        <f t="shared" si="37"/>
        <v/>
      </c>
      <c r="H492" s="111"/>
      <c r="I492" s="110"/>
      <c r="J492" s="112" t="str">
        <f t="shared" si="38"/>
        <v/>
      </c>
      <c r="K492" s="149" t="str">
        <f t="shared" si="39"/>
        <v/>
      </c>
      <c r="L492" s="81"/>
      <c r="M492" s="81"/>
      <c r="N492" s="112" t="str">
        <f t="shared" si="40"/>
        <v/>
      </c>
    </row>
    <row r="493" spans="1:14" x14ac:dyDescent="0.95">
      <c r="A493" s="107"/>
      <c r="B493" s="108"/>
      <c r="C493" s="109"/>
      <c r="D493" s="109"/>
      <c r="E493" s="131" t="str">
        <f>IFERROR(VLOOKUP($C493,Seting!$N$2:$O$43,2,FALSE),"")</f>
        <v/>
      </c>
      <c r="F493" s="112" t="str">
        <f t="shared" si="36"/>
        <v/>
      </c>
      <c r="G493" s="81" t="str">
        <f t="shared" si="37"/>
        <v/>
      </c>
      <c r="H493" s="111"/>
      <c r="I493" s="110"/>
      <c r="J493" s="112" t="str">
        <f t="shared" si="38"/>
        <v/>
      </c>
      <c r="K493" s="149" t="str">
        <f t="shared" si="39"/>
        <v/>
      </c>
      <c r="L493" s="81"/>
      <c r="M493" s="81"/>
      <c r="N493" s="112" t="str">
        <f t="shared" si="40"/>
        <v/>
      </c>
    </row>
    <row r="494" spans="1:14" x14ac:dyDescent="0.95">
      <c r="A494" s="107"/>
      <c r="B494" s="108"/>
      <c r="C494" s="109"/>
      <c r="D494" s="109"/>
      <c r="E494" s="131" t="str">
        <f>IFERROR(VLOOKUP($C494,Seting!$N$2:$O$43,2,FALSE),"")</f>
        <v/>
      </c>
      <c r="F494" s="112" t="str">
        <f t="shared" si="36"/>
        <v/>
      </c>
      <c r="G494" s="81" t="str">
        <f t="shared" si="37"/>
        <v/>
      </c>
      <c r="H494" s="111"/>
      <c r="I494" s="110"/>
      <c r="J494" s="112" t="str">
        <f t="shared" si="38"/>
        <v/>
      </c>
      <c r="K494" s="149" t="str">
        <f t="shared" si="39"/>
        <v/>
      </c>
      <c r="L494" s="81"/>
      <c r="M494" s="81"/>
      <c r="N494" s="112" t="str">
        <f t="shared" si="40"/>
        <v/>
      </c>
    </row>
    <row r="495" spans="1:14" x14ac:dyDescent="0.95">
      <c r="A495" s="107"/>
      <c r="B495" s="108"/>
      <c r="C495" s="109"/>
      <c r="D495" s="109"/>
      <c r="E495" s="131" t="str">
        <f>IFERROR(VLOOKUP($C495,Seting!$N$2:$O$43,2,FALSE),"")</f>
        <v/>
      </c>
      <c r="F495" s="112" t="str">
        <f t="shared" si="36"/>
        <v/>
      </c>
      <c r="G495" s="81" t="str">
        <f t="shared" si="37"/>
        <v/>
      </c>
      <c r="H495" s="111"/>
      <c r="I495" s="110"/>
      <c r="J495" s="112" t="str">
        <f t="shared" si="38"/>
        <v/>
      </c>
      <c r="K495" s="149" t="str">
        <f t="shared" si="39"/>
        <v/>
      </c>
      <c r="L495" s="81"/>
      <c r="M495" s="81"/>
      <c r="N495" s="112" t="str">
        <f t="shared" si="40"/>
        <v/>
      </c>
    </row>
    <row r="496" spans="1:14" x14ac:dyDescent="0.95">
      <c r="A496" s="107"/>
      <c r="B496" s="108"/>
      <c r="C496" s="109"/>
      <c r="D496" s="109"/>
      <c r="E496" s="131" t="str">
        <f>IFERROR(VLOOKUP($C496,Seting!$N$2:$O$43,2,FALSE),"")</f>
        <v/>
      </c>
      <c r="F496" s="112" t="str">
        <f t="shared" si="36"/>
        <v/>
      </c>
      <c r="G496" s="81" t="str">
        <f t="shared" si="37"/>
        <v/>
      </c>
      <c r="H496" s="111"/>
      <c r="I496" s="110"/>
      <c r="J496" s="112" t="str">
        <f t="shared" si="38"/>
        <v/>
      </c>
      <c r="K496" s="149" t="str">
        <f t="shared" si="39"/>
        <v/>
      </c>
      <c r="L496" s="81"/>
      <c r="M496" s="81"/>
      <c r="N496" s="112" t="str">
        <f t="shared" si="40"/>
        <v/>
      </c>
    </row>
    <row r="497" spans="1:14" x14ac:dyDescent="0.95">
      <c r="A497" s="107"/>
      <c r="B497" s="108"/>
      <c r="C497" s="109"/>
      <c r="D497" s="109"/>
      <c r="E497" s="131" t="str">
        <f>IFERROR(VLOOKUP($C497,Seting!$N$2:$O$43,2,FALSE),"")</f>
        <v/>
      </c>
      <c r="F497" s="112" t="str">
        <f t="shared" si="36"/>
        <v/>
      </c>
      <c r="G497" s="81" t="str">
        <f t="shared" si="37"/>
        <v/>
      </c>
      <c r="H497" s="111"/>
      <c r="I497" s="110"/>
      <c r="J497" s="112" t="str">
        <f t="shared" si="38"/>
        <v/>
      </c>
      <c r="K497" s="149" t="str">
        <f t="shared" si="39"/>
        <v/>
      </c>
      <c r="L497" s="81"/>
      <c r="M497" s="81"/>
      <c r="N497" s="112" t="str">
        <f t="shared" si="40"/>
        <v/>
      </c>
    </row>
    <row r="498" spans="1:14" x14ac:dyDescent="0.95">
      <c r="A498" s="107"/>
      <c r="B498" s="108"/>
      <c r="C498" s="109"/>
      <c r="D498" s="109"/>
      <c r="E498" s="131" t="str">
        <f>IFERROR(VLOOKUP($C498,Seting!$N$2:$O$43,2,FALSE),"")</f>
        <v/>
      </c>
      <c r="F498" s="112" t="str">
        <f t="shared" si="36"/>
        <v/>
      </c>
      <c r="G498" s="81" t="str">
        <f t="shared" si="37"/>
        <v/>
      </c>
      <c r="H498" s="111"/>
      <c r="I498" s="110"/>
      <c r="J498" s="112" t="str">
        <f t="shared" si="38"/>
        <v/>
      </c>
      <c r="K498" s="149" t="str">
        <f t="shared" si="39"/>
        <v/>
      </c>
      <c r="L498" s="81"/>
      <c r="M498" s="81"/>
      <c r="N498" s="112" t="str">
        <f t="shared" si="40"/>
        <v/>
      </c>
    </row>
    <row r="499" spans="1:14" x14ac:dyDescent="0.95">
      <c r="A499" s="107"/>
      <c r="B499" s="108"/>
      <c r="C499" s="109"/>
      <c r="D499" s="109"/>
      <c r="E499" s="131" t="str">
        <f>IFERROR(VLOOKUP($C499,Seting!$N$2:$O$43,2,FALSE),"")</f>
        <v/>
      </c>
      <c r="F499" s="112" t="str">
        <f t="shared" si="36"/>
        <v/>
      </c>
      <c r="G499" s="81" t="str">
        <f t="shared" si="37"/>
        <v/>
      </c>
      <c r="H499" s="111"/>
      <c r="I499" s="110"/>
      <c r="J499" s="112" t="str">
        <f t="shared" si="38"/>
        <v/>
      </c>
      <c r="K499" s="149" t="str">
        <f t="shared" si="39"/>
        <v/>
      </c>
      <c r="L499" s="81"/>
      <c r="M499" s="81"/>
      <c r="N499" s="112" t="str">
        <f t="shared" si="40"/>
        <v/>
      </c>
    </row>
    <row r="500" spans="1:14" x14ac:dyDescent="0.95">
      <c r="A500" s="107"/>
      <c r="B500" s="108"/>
      <c r="C500" s="109"/>
      <c r="D500" s="109"/>
      <c r="E500" s="131" t="str">
        <f>IFERROR(VLOOKUP($C500,Seting!$N$2:$O$43,2,FALSE),"")</f>
        <v/>
      </c>
      <c r="F500" s="112" t="str">
        <f t="shared" si="36"/>
        <v/>
      </c>
      <c r="G500" s="81" t="str">
        <f t="shared" si="37"/>
        <v/>
      </c>
      <c r="H500" s="111"/>
      <c r="I500" s="110"/>
      <c r="J500" s="112" t="str">
        <f t="shared" si="38"/>
        <v/>
      </c>
      <c r="K500" s="149" t="str">
        <f t="shared" si="39"/>
        <v/>
      </c>
      <c r="L500" s="81"/>
      <c r="M500" s="81"/>
      <c r="N500" s="112" t="str">
        <f t="shared" si="40"/>
        <v/>
      </c>
    </row>
    <row r="501" spans="1:14" x14ac:dyDescent="0.95">
      <c r="A501" s="107"/>
      <c r="B501" s="108"/>
      <c r="C501" s="109"/>
      <c r="D501" s="109"/>
      <c r="E501" s="131" t="str">
        <f>IFERROR(VLOOKUP($C501,Seting!$N$2:$O$43,2,FALSE),"")</f>
        <v/>
      </c>
      <c r="F501" s="112" t="str">
        <f t="shared" si="36"/>
        <v/>
      </c>
      <c r="G501" s="81" t="str">
        <f t="shared" si="37"/>
        <v/>
      </c>
      <c r="H501" s="111"/>
      <c r="I501" s="110"/>
      <c r="J501" s="112" t="str">
        <f t="shared" si="38"/>
        <v/>
      </c>
      <c r="K501" s="149" t="str">
        <f t="shared" si="39"/>
        <v/>
      </c>
      <c r="L501" s="81"/>
      <c r="M501" s="81"/>
      <c r="N501" s="112" t="str">
        <f t="shared" si="40"/>
        <v/>
      </c>
    </row>
    <row r="502" spans="1:14" x14ac:dyDescent="0.95">
      <c r="A502" s="107"/>
      <c r="B502" s="108"/>
      <c r="C502" s="109"/>
      <c r="D502" s="109"/>
      <c r="E502" s="131" t="str">
        <f>IFERROR(VLOOKUP($C502,Seting!$N$2:$O$43,2,FALSE),"")</f>
        <v/>
      </c>
      <c r="F502" s="112" t="str">
        <f t="shared" si="36"/>
        <v/>
      </c>
      <c r="G502" s="81" t="str">
        <f t="shared" si="37"/>
        <v/>
      </c>
      <c r="H502" s="111"/>
      <c r="I502" s="110"/>
      <c r="J502" s="112" t="str">
        <f t="shared" si="38"/>
        <v/>
      </c>
      <c r="K502" s="149" t="str">
        <f t="shared" si="39"/>
        <v/>
      </c>
      <c r="L502" s="81"/>
      <c r="M502" s="81"/>
      <c r="N502" s="112" t="str">
        <f t="shared" si="40"/>
        <v/>
      </c>
    </row>
    <row r="503" spans="1:14" x14ac:dyDescent="0.95">
      <c r="A503" s="107"/>
      <c r="B503" s="109"/>
      <c r="C503" s="109"/>
      <c r="D503" s="109"/>
      <c r="E503" s="112"/>
      <c r="F503" s="112"/>
      <c r="G503" s="81"/>
      <c r="H503" s="111"/>
      <c r="I503" s="110"/>
      <c r="J503" s="112"/>
      <c r="K503" s="149"/>
      <c r="L503" s="81"/>
      <c r="M503" s="81"/>
      <c r="N503" s="81"/>
    </row>
    <row r="504" spans="1:14" x14ac:dyDescent="0.95">
      <c r="A504" s="292" t="s">
        <v>40</v>
      </c>
      <c r="B504" s="293"/>
      <c r="C504" s="82"/>
      <c r="D504" s="82">
        <f t="shared" ref="D504:J504" si="41">SUM(D5:D502)</f>
        <v>0</v>
      </c>
      <c r="E504" s="113"/>
      <c r="F504" s="113">
        <f t="shared" si="41"/>
        <v>0</v>
      </c>
      <c r="G504" s="82"/>
      <c r="H504" s="114"/>
      <c r="I504" s="113">
        <f t="shared" si="41"/>
        <v>0</v>
      </c>
      <c r="J504" s="113">
        <f t="shared" si="41"/>
        <v>0</v>
      </c>
      <c r="K504" s="150" t="e">
        <f>J504+#REF!</f>
        <v>#REF!</v>
      </c>
      <c r="L504" s="113"/>
      <c r="M504" s="113">
        <f>SUM(M5:M502)</f>
        <v>0</v>
      </c>
      <c r="N504" s="113">
        <f>SUM(N5:N502)</f>
        <v>0</v>
      </c>
    </row>
  </sheetData>
  <sheetProtection insertHyperlinks="0" sort="0" autoFilter="0" pivotTables="0"/>
  <autoFilter ref="A4:K502" xr:uid="{2F6513A1-BFF7-4B20-827E-17F6F38D0E7D}"/>
  <mergeCells count="6">
    <mergeCell ref="L2:N2"/>
    <mergeCell ref="A504:B504"/>
    <mergeCell ref="A1:K1"/>
    <mergeCell ref="A2:A3"/>
    <mergeCell ref="B2:B3"/>
    <mergeCell ref="C2:K2"/>
  </mergeCells>
  <conditionalFormatting sqref="K5:K502">
    <cfRule type="expression" dxfId="71" priority="3">
      <formula>$J5&lt;0</formula>
    </cfRule>
    <cfRule type="expression" dxfId="70" priority="4">
      <formula>$J5&gt;0</formula>
    </cfRule>
    <cfRule type="expression" dxfId="69" priority="5">
      <formula>$J5&lt;=0</formula>
    </cfRule>
  </conditionalFormatting>
  <conditionalFormatting sqref="A5:K502">
    <cfRule type="expression" dxfId="68" priority="1">
      <formula>$G5="នៅខ្លះ"</formula>
    </cfRule>
    <cfRule type="expression" dxfId="67" priority="2">
      <formula>$J5&lt;=0</formula>
    </cfRule>
  </conditionalFormatting>
  <dataValidations count="3">
    <dataValidation type="list" allowBlank="1" showInputMessage="1" showErrorMessage="1" sqref="C5:C502" xr:uid="{B7118F6C-729F-467F-99DD-CB8C9F9398D5}">
      <formula1>ទំនិញ១</formula1>
    </dataValidation>
    <dataValidation type="list" allowBlank="1" showInputMessage="1" showErrorMessage="1" sqref="G5:G502" xr:uid="{CCCA7472-359D-4FA7-BADC-91C6DE946C08}">
      <formula1>"រួចរាល់,នៅខ្លះ,ជំពាក់ទាំងអស់"</formula1>
    </dataValidation>
    <dataValidation type="list" allowBlank="1" showInputMessage="1" showErrorMessage="1" sqref="K5:K502" xr:uid="{1E56F135-7A68-454F-ACD2-303A392FB8FC}">
      <formula1>"រួចរាល់,នៅទេ"</formula1>
    </dataValidation>
  </dataValidations>
  <printOptions horizontalCentered="1"/>
  <pageMargins left="0.2" right="0.2" top="0.25" bottom="0.25" header="0.05" footer="0.05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0050" r:id="rId4" name="Button 2">
              <controlPr defaultSize="0" print="0" autoFill="0" autoPict="0" macro="[0]!Home">
                <anchor moveWithCells="1" sizeWithCells="1">
                  <from>
                    <xdr:col>13</xdr:col>
                    <xdr:colOff>990600</xdr:colOff>
                    <xdr:row>0</xdr:row>
                    <xdr:rowOff>50800</xdr:rowOff>
                  </from>
                  <to>
                    <xdr:col>14</xdr:col>
                    <xdr:colOff>844550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BC192-92E5-40F2-BB34-7F5C7CFAFB59}">
  <sheetPr codeName="Sheet3"/>
  <dimension ref="A1:O504"/>
  <sheetViews>
    <sheetView zoomScale="90" zoomScaleNormal="90" zoomScaleSheetLayoutView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G18" sqref="G18"/>
    </sheetView>
  </sheetViews>
  <sheetFormatPr defaultRowHeight="23" x14ac:dyDescent="0.95"/>
  <cols>
    <col min="1" max="1" width="17.26953125" style="115" customWidth="1"/>
    <col min="2" max="2" width="12" style="32" customWidth="1"/>
    <col min="3" max="3" width="13.54296875" style="32" customWidth="1"/>
    <col min="4" max="4" width="6.453125" style="32" customWidth="1"/>
    <col min="5" max="5" width="10.6328125" style="116" customWidth="1"/>
    <col min="6" max="6" width="11.7265625" style="116" customWidth="1"/>
    <col min="7" max="7" width="13.54296875" style="32" customWidth="1"/>
    <col min="8" max="8" width="11.36328125" style="117" customWidth="1"/>
    <col min="9" max="10" width="11.7265625" style="116" customWidth="1"/>
    <col min="11" max="11" width="9.81640625" style="32" customWidth="1"/>
    <col min="12" max="12" width="15.1796875" style="32" customWidth="1"/>
    <col min="13" max="13" width="11.54296875" style="32" customWidth="1"/>
    <col min="14" max="14" width="14.26953125" style="32" customWidth="1"/>
    <col min="15" max="15" width="12.6328125" style="32" customWidth="1"/>
    <col min="16" max="16384" width="8.7265625" style="32"/>
  </cols>
  <sheetData>
    <row r="1" spans="1:15" x14ac:dyDescent="0.95">
      <c r="A1" s="294" t="s">
        <v>130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</row>
    <row r="2" spans="1:15" s="78" customFormat="1" ht="23" customHeight="1" x14ac:dyDescent="0.35">
      <c r="A2" s="295" t="s">
        <v>131</v>
      </c>
      <c r="B2" s="296" t="s">
        <v>132</v>
      </c>
      <c r="C2" s="296" t="s">
        <v>119</v>
      </c>
      <c r="D2" s="296"/>
      <c r="E2" s="296"/>
      <c r="F2" s="296"/>
      <c r="G2" s="296"/>
      <c r="H2" s="296"/>
      <c r="I2" s="296"/>
      <c r="J2" s="296"/>
      <c r="K2" s="297"/>
      <c r="L2" s="289" t="s">
        <v>174</v>
      </c>
      <c r="M2" s="290"/>
      <c r="N2" s="291"/>
    </row>
    <row r="3" spans="1:15" s="80" customFormat="1" ht="17" x14ac:dyDescent="0.35">
      <c r="A3" s="295"/>
      <c r="B3" s="296"/>
      <c r="C3" s="79" t="s">
        <v>81</v>
      </c>
      <c r="D3" s="79" t="s">
        <v>49</v>
      </c>
      <c r="E3" s="105" t="s">
        <v>83</v>
      </c>
      <c r="F3" s="105" t="s">
        <v>51</v>
      </c>
      <c r="G3" s="79" t="s">
        <v>41</v>
      </c>
      <c r="H3" s="106" t="s">
        <v>133</v>
      </c>
      <c r="I3" s="105" t="s">
        <v>134</v>
      </c>
      <c r="J3" s="105" t="s">
        <v>135</v>
      </c>
      <c r="K3" s="148" t="s">
        <v>136</v>
      </c>
      <c r="L3" s="151" t="s">
        <v>172</v>
      </c>
      <c r="M3" s="151" t="s">
        <v>173</v>
      </c>
      <c r="N3" s="151" t="s">
        <v>175</v>
      </c>
    </row>
    <row r="4" spans="1:15" s="80" customFormat="1" ht="4.5" customHeight="1" x14ac:dyDescent="0.35">
      <c r="A4" s="104"/>
      <c r="B4" s="83"/>
      <c r="C4" s="79"/>
      <c r="D4" s="79"/>
      <c r="E4" s="105"/>
      <c r="F4" s="105"/>
      <c r="G4" s="79"/>
      <c r="H4" s="106"/>
      <c r="I4" s="105"/>
      <c r="J4" s="105"/>
      <c r="K4" s="148"/>
      <c r="L4" s="151"/>
      <c r="M4" s="151"/>
      <c r="N4" s="151"/>
    </row>
    <row r="5" spans="1:15" x14ac:dyDescent="0.95">
      <c r="A5" s="107">
        <v>45292</v>
      </c>
      <c r="B5" s="108" t="s">
        <v>224</v>
      </c>
      <c r="C5" s="109" t="s">
        <v>19</v>
      </c>
      <c r="D5" s="109">
        <v>4</v>
      </c>
      <c r="E5" s="131">
        <v>2000</v>
      </c>
      <c r="F5" s="112">
        <f>IFERROR((D5*E5),"")</f>
        <v>8000</v>
      </c>
      <c r="G5" s="81" t="str">
        <f>IFERROR(IF(A5="","",IF(I5=F5,"រួចរាល់",IF(J5&lt;F5,"នៅខ្លះ",IF(J5=F5,"ជំពាក់ទាំងអស់")))),"")</f>
        <v>ជំពាក់ទាំងអស់</v>
      </c>
      <c r="H5" s="111"/>
      <c r="I5" s="110"/>
      <c r="J5" s="112">
        <f>IFERROR((F5-I5),"")</f>
        <v>8000</v>
      </c>
      <c r="K5" s="149" t="str">
        <f>IF(A5="","",IF(J5&lt;=0,"រួចរាល់","នៅទេ"))</f>
        <v>នៅទេ</v>
      </c>
      <c r="L5" s="109"/>
      <c r="M5" s="110"/>
      <c r="N5" s="112" t="str">
        <f t="shared" ref="N5:N16" si="0">IF(L5="","",SUMIFS($J$5:$J$502,$B$5:$B$502,L5)+M5-O5)</f>
        <v/>
      </c>
      <c r="O5" s="110"/>
    </row>
    <row r="6" spans="1:15" x14ac:dyDescent="0.95">
      <c r="A6" s="107">
        <v>45298</v>
      </c>
      <c r="B6" s="108" t="s">
        <v>224</v>
      </c>
      <c r="C6" s="109" t="s">
        <v>19</v>
      </c>
      <c r="D6" s="109">
        <v>30</v>
      </c>
      <c r="E6" s="131">
        <v>2000</v>
      </c>
      <c r="F6" s="112">
        <f t="shared" ref="F6:F71" si="1">IFERROR((D6*E6),"")</f>
        <v>60000</v>
      </c>
      <c r="G6" s="81" t="str">
        <f t="shared" ref="G6:G71" si="2">IFERROR(IF(A6="","",IF(I6=F6,"រួចរាល់",IF(J6&lt;F6,"នៅខ្លះ",IF(J6=F6,"ជំពាក់ទាំងអស់")))),"")</f>
        <v>ជំពាក់ទាំងអស់</v>
      </c>
      <c r="H6" s="111"/>
      <c r="I6" s="110"/>
      <c r="J6" s="112">
        <f t="shared" ref="J6:J71" si="3">IFERROR((F6-I6),"")</f>
        <v>60000</v>
      </c>
      <c r="K6" s="149" t="str">
        <f t="shared" ref="K6:K71" si="4">IF(A6="","",IF(J6&lt;=0,"រួចរាល់","នៅទេ"))</f>
        <v>នៅទេ</v>
      </c>
      <c r="L6" s="109"/>
      <c r="M6" s="110"/>
      <c r="N6" s="112" t="str">
        <f t="shared" si="0"/>
        <v/>
      </c>
      <c r="O6" s="110"/>
    </row>
    <row r="7" spans="1:15" x14ac:dyDescent="0.95">
      <c r="A7" s="107">
        <v>44940</v>
      </c>
      <c r="B7" s="108" t="s">
        <v>225</v>
      </c>
      <c r="C7" s="109" t="s">
        <v>19</v>
      </c>
      <c r="D7" s="109">
        <v>10</v>
      </c>
      <c r="E7" s="131">
        <v>2000</v>
      </c>
      <c r="F7" s="112">
        <f t="shared" si="1"/>
        <v>20000</v>
      </c>
      <c r="G7" s="81" t="str">
        <f t="shared" si="2"/>
        <v>ជំពាក់ទាំងអស់</v>
      </c>
      <c r="H7" s="111"/>
      <c r="I7" s="110"/>
      <c r="J7" s="112">
        <f t="shared" si="3"/>
        <v>20000</v>
      </c>
      <c r="K7" s="149" t="str">
        <f t="shared" si="4"/>
        <v>នៅទេ</v>
      </c>
      <c r="L7" s="109"/>
      <c r="M7" s="110"/>
      <c r="N7" s="112" t="str">
        <f t="shared" si="0"/>
        <v/>
      </c>
      <c r="O7" s="110"/>
    </row>
    <row r="8" spans="1:15" x14ac:dyDescent="0.95">
      <c r="A8" s="107"/>
      <c r="B8" s="108"/>
      <c r="C8" s="109"/>
      <c r="D8" s="109"/>
      <c r="E8" s="131" t="str">
        <f>IFERROR(VLOOKUP($C8,Seting!$N$2:$O$43,2,FALSE),"")</f>
        <v/>
      </c>
      <c r="F8" s="112" t="str">
        <f t="shared" si="1"/>
        <v/>
      </c>
      <c r="G8" s="81" t="str">
        <f t="shared" si="2"/>
        <v/>
      </c>
      <c r="H8" s="111"/>
      <c r="I8" s="110"/>
      <c r="J8" s="112" t="str">
        <f t="shared" si="3"/>
        <v/>
      </c>
      <c r="K8" s="149" t="str">
        <f t="shared" si="4"/>
        <v/>
      </c>
      <c r="L8" s="109"/>
      <c r="M8" s="110"/>
      <c r="N8" s="112" t="str">
        <f t="shared" si="0"/>
        <v/>
      </c>
      <c r="O8" s="110"/>
    </row>
    <row r="9" spans="1:15" x14ac:dyDescent="0.95">
      <c r="A9" s="107"/>
      <c r="B9" s="108"/>
      <c r="C9" s="109"/>
      <c r="D9" s="109"/>
      <c r="E9" s="131" t="str">
        <f>IFERROR(VLOOKUP($C9,Seting!$N$2:$O$43,2,FALSE),"")</f>
        <v/>
      </c>
      <c r="F9" s="112" t="str">
        <f t="shared" si="1"/>
        <v/>
      </c>
      <c r="G9" s="81" t="str">
        <f t="shared" si="2"/>
        <v/>
      </c>
      <c r="H9" s="111"/>
      <c r="I9" s="110"/>
      <c r="J9" s="112" t="str">
        <f t="shared" si="3"/>
        <v/>
      </c>
      <c r="K9" s="149" t="str">
        <f t="shared" si="4"/>
        <v/>
      </c>
      <c r="L9" s="109"/>
      <c r="M9" s="110"/>
      <c r="N9" s="112" t="str">
        <f t="shared" si="0"/>
        <v/>
      </c>
      <c r="O9" s="110"/>
    </row>
    <row r="10" spans="1:15" x14ac:dyDescent="0.95">
      <c r="A10" s="107"/>
      <c r="B10" s="108"/>
      <c r="C10" s="109"/>
      <c r="D10" s="109"/>
      <c r="E10" s="131" t="str">
        <f>IFERROR(VLOOKUP($C10,Seting!$N$2:$O$43,2,FALSE),"")</f>
        <v/>
      </c>
      <c r="F10" s="112" t="str">
        <f t="shared" si="1"/>
        <v/>
      </c>
      <c r="G10" s="81" t="str">
        <f t="shared" si="2"/>
        <v/>
      </c>
      <c r="H10" s="111"/>
      <c r="I10" s="110"/>
      <c r="J10" s="112" t="str">
        <f t="shared" si="3"/>
        <v/>
      </c>
      <c r="K10" s="149" t="str">
        <f t="shared" si="4"/>
        <v/>
      </c>
      <c r="L10" s="109"/>
      <c r="M10" s="110"/>
      <c r="N10" s="112" t="str">
        <f t="shared" si="0"/>
        <v/>
      </c>
      <c r="O10" s="110"/>
    </row>
    <row r="11" spans="1:15" x14ac:dyDescent="0.95">
      <c r="A11" s="107"/>
      <c r="B11" s="108"/>
      <c r="C11" s="109"/>
      <c r="D11" s="109"/>
      <c r="E11" s="131" t="str">
        <f>IFERROR(VLOOKUP($C11,Seting!$N$2:$O$43,2,FALSE),"")</f>
        <v/>
      </c>
      <c r="F11" s="112" t="str">
        <f t="shared" si="1"/>
        <v/>
      </c>
      <c r="G11" s="81" t="str">
        <f t="shared" si="2"/>
        <v/>
      </c>
      <c r="H11" s="111"/>
      <c r="I11" s="110"/>
      <c r="J11" s="112" t="str">
        <f t="shared" si="3"/>
        <v/>
      </c>
      <c r="K11" s="149" t="str">
        <f t="shared" si="4"/>
        <v/>
      </c>
      <c r="L11" s="109"/>
      <c r="M11" s="110"/>
      <c r="N11" s="112" t="str">
        <f t="shared" si="0"/>
        <v/>
      </c>
      <c r="O11" s="110"/>
    </row>
    <row r="12" spans="1:15" x14ac:dyDescent="0.95">
      <c r="A12" s="107"/>
      <c r="B12" s="108"/>
      <c r="C12" s="109"/>
      <c r="D12" s="109"/>
      <c r="E12" s="131" t="str">
        <f>IFERROR(VLOOKUP($C12,Seting!$N$2:$O$43,2,FALSE),"")</f>
        <v/>
      </c>
      <c r="F12" s="112" t="str">
        <f t="shared" si="1"/>
        <v/>
      </c>
      <c r="G12" s="81" t="str">
        <f t="shared" si="2"/>
        <v/>
      </c>
      <c r="H12" s="111"/>
      <c r="I12" s="110"/>
      <c r="J12" s="112" t="str">
        <f t="shared" si="3"/>
        <v/>
      </c>
      <c r="K12" s="149" t="str">
        <f t="shared" si="4"/>
        <v/>
      </c>
      <c r="L12" s="109"/>
      <c r="M12" s="110"/>
      <c r="N12" s="112" t="str">
        <f t="shared" si="0"/>
        <v/>
      </c>
      <c r="O12" s="110"/>
    </row>
    <row r="13" spans="1:15" x14ac:dyDescent="0.95">
      <c r="A13" s="107"/>
      <c r="B13" s="108"/>
      <c r="C13" s="109"/>
      <c r="D13" s="109"/>
      <c r="E13" s="131" t="str">
        <f>IFERROR(VLOOKUP($C13,Seting!$N$2:$O$43,2,FALSE),"")</f>
        <v/>
      </c>
      <c r="F13" s="112" t="str">
        <f t="shared" si="1"/>
        <v/>
      </c>
      <c r="G13" s="81" t="str">
        <f t="shared" si="2"/>
        <v/>
      </c>
      <c r="H13" s="111"/>
      <c r="I13" s="110"/>
      <c r="J13" s="112" t="str">
        <f t="shared" si="3"/>
        <v/>
      </c>
      <c r="K13" s="149" t="str">
        <f t="shared" si="4"/>
        <v/>
      </c>
      <c r="L13" s="109"/>
      <c r="M13" s="110"/>
      <c r="N13" s="112" t="str">
        <f t="shared" si="0"/>
        <v/>
      </c>
      <c r="O13" s="33"/>
    </row>
    <row r="14" spans="1:15" x14ac:dyDescent="0.95">
      <c r="A14" s="107"/>
      <c r="B14" s="108"/>
      <c r="C14" s="109"/>
      <c r="D14" s="109"/>
      <c r="E14" s="131" t="str">
        <f>IFERROR(VLOOKUP($C14,Seting!$N$2:$O$43,2,FALSE),"")</f>
        <v/>
      </c>
      <c r="F14" s="112" t="str">
        <f t="shared" si="1"/>
        <v/>
      </c>
      <c r="G14" s="81" t="str">
        <f t="shared" si="2"/>
        <v/>
      </c>
      <c r="H14" s="111"/>
      <c r="I14" s="110"/>
      <c r="J14" s="112" t="str">
        <f t="shared" si="3"/>
        <v/>
      </c>
      <c r="K14" s="149" t="str">
        <f t="shared" si="4"/>
        <v/>
      </c>
      <c r="L14" s="109"/>
      <c r="M14" s="110"/>
      <c r="N14" s="112" t="str">
        <f t="shared" si="0"/>
        <v/>
      </c>
      <c r="O14" s="33"/>
    </row>
    <row r="15" spans="1:15" x14ac:dyDescent="0.95">
      <c r="A15" s="107"/>
      <c r="B15" s="108"/>
      <c r="C15" s="109"/>
      <c r="D15" s="109"/>
      <c r="E15" s="131" t="str">
        <f>IFERROR(VLOOKUP($C15,Seting!$N$2:$O$43,2,FALSE),"")</f>
        <v/>
      </c>
      <c r="F15" s="112" t="str">
        <f t="shared" si="1"/>
        <v/>
      </c>
      <c r="G15" s="81" t="str">
        <f t="shared" si="2"/>
        <v/>
      </c>
      <c r="H15" s="111"/>
      <c r="I15" s="110"/>
      <c r="J15" s="112" t="str">
        <f t="shared" si="3"/>
        <v/>
      </c>
      <c r="K15" s="149" t="str">
        <f t="shared" si="4"/>
        <v/>
      </c>
      <c r="L15" s="109"/>
      <c r="M15" s="110"/>
      <c r="N15" s="112" t="str">
        <f t="shared" si="0"/>
        <v/>
      </c>
      <c r="O15" s="33"/>
    </row>
    <row r="16" spans="1:15" x14ac:dyDescent="0.95">
      <c r="A16" s="107"/>
      <c r="B16" s="108"/>
      <c r="C16" s="109"/>
      <c r="D16" s="109"/>
      <c r="E16" s="131" t="str">
        <f>IFERROR(VLOOKUP($C16,Seting!$N$2:$O$43,2,FALSE),"")</f>
        <v/>
      </c>
      <c r="F16" s="112" t="str">
        <f t="shared" si="1"/>
        <v/>
      </c>
      <c r="G16" s="81" t="str">
        <f t="shared" si="2"/>
        <v/>
      </c>
      <c r="H16" s="111"/>
      <c r="I16" s="110"/>
      <c r="J16" s="112" t="str">
        <f t="shared" si="3"/>
        <v/>
      </c>
      <c r="K16" s="149" t="str">
        <f t="shared" si="4"/>
        <v/>
      </c>
      <c r="L16" s="109"/>
      <c r="M16" s="110"/>
      <c r="N16" s="112" t="str">
        <f t="shared" si="0"/>
        <v/>
      </c>
      <c r="O16" s="33"/>
    </row>
    <row r="17" spans="1:15" x14ac:dyDescent="0.95">
      <c r="A17" s="107"/>
      <c r="B17" s="108"/>
      <c r="C17" s="109"/>
      <c r="D17" s="109"/>
      <c r="E17" s="131" t="str">
        <f>IFERROR(VLOOKUP($C17,Seting!$N$2:$O$43,2,FALSE),"")</f>
        <v/>
      </c>
      <c r="F17" s="112" t="str">
        <f t="shared" si="1"/>
        <v/>
      </c>
      <c r="G17" s="81" t="str">
        <f t="shared" si="2"/>
        <v/>
      </c>
      <c r="H17" s="111"/>
      <c r="I17" s="110"/>
      <c r="J17" s="112" t="str">
        <f t="shared" si="3"/>
        <v/>
      </c>
      <c r="K17" s="149" t="str">
        <f t="shared" si="4"/>
        <v/>
      </c>
      <c r="L17" s="109"/>
      <c r="M17" s="110"/>
      <c r="N17" s="112"/>
      <c r="O17" s="33"/>
    </row>
    <row r="18" spans="1:15" x14ac:dyDescent="0.95">
      <c r="A18" s="107"/>
      <c r="B18" s="108"/>
      <c r="C18" s="109"/>
      <c r="D18" s="109"/>
      <c r="E18" s="131" t="str">
        <f>IFERROR(VLOOKUP($C18,Seting!$N$2:$O$43,2,FALSE),"")</f>
        <v/>
      </c>
      <c r="F18" s="112" t="str">
        <f t="shared" si="1"/>
        <v/>
      </c>
      <c r="G18" s="81" t="str">
        <f t="shared" si="2"/>
        <v/>
      </c>
      <c r="H18" s="111"/>
      <c r="I18" s="110"/>
      <c r="J18" s="112" t="str">
        <f t="shared" si="3"/>
        <v/>
      </c>
      <c r="K18" s="149" t="str">
        <f t="shared" si="4"/>
        <v/>
      </c>
      <c r="L18" s="109"/>
      <c r="M18" s="110"/>
      <c r="N18" s="112" t="str">
        <f>IF(L18="","",SUMIFS($J$5:$J$502,$B$5:$B$502,L18)+M18-O18)</f>
        <v/>
      </c>
      <c r="O18" s="33"/>
    </row>
    <row r="19" spans="1:15" x14ac:dyDescent="0.95">
      <c r="A19" s="107"/>
      <c r="B19" s="108"/>
      <c r="C19" s="109"/>
      <c r="D19" s="109"/>
      <c r="E19" s="131" t="str">
        <f>IFERROR(VLOOKUP($C19,Seting!$N$2:$O$43,2,FALSE),"")</f>
        <v/>
      </c>
      <c r="F19" s="112" t="str">
        <f t="shared" si="1"/>
        <v/>
      </c>
      <c r="G19" s="81" t="str">
        <f t="shared" si="2"/>
        <v/>
      </c>
      <c r="H19" s="111"/>
      <c r="I19" s="110"/>
      <c r="J19" s="112" t="str">
        <f t="shared" si="3"/>
        <v/>
      </c>
      <c r="K19" s="149" t="str">
        <f t="shared" si="4"/>
        <v/>
      </c>
      <c r="L19" s="109"/>
      <c r="M19" s="110"/>
      <c r="N19" s="112" t="str">
        <f>IF(L19="","",SUMIFS($J$5:$J$502,$B$5:$B$502,L19)+M19-O19)</f>
        <v/>
      </c>
      <c r="O19" s="33"/>
    </row>
    <row r="20" spans="1:15" x14ac:dyDescent="0.95">
      <c r="A20" s="107"/>
      <c r="B20" s="108"/>
      <c r="C20" s="109"/>
      <c r="D20" s="109"/>
      <c r="E20" s="131" t="str">
        <f>IFERROR(VLOOKUP($C20,Seting!$N$2:$O$43,2,FALSE),"")</f>
        <v/>
      </c>
      <c r="F20" s="112" t="str">
        <f t="shared" si="1"/>
        <v/>
      </c>
      <c r="G20" s="81" t="str">
        <f t="shared" si="2"/>
        <v/>
      </c>
      <c r="H20" s="111"/>
      <c r="I20" s="110"/>
      <c r="J20" s="112" t="str">
        <f t="shared" si="3"/>
        <v/>
      </c>
      <c r="K20" s="149" t="str">
        <f t="shared" si="4"/>
        <v/>
      </c>
      <c r="L20" s="109"/>
      <c r="M20" s="110"/>
      <c r="N20" s="112" t="str">
        <f>IF(L20="","",SUMIFS($J$5:$J$502,$B$5:$B$502,L20)+M20-O20)</f>
        <v/>
      </c>
      <c r="O20" s="33"/>
    </row>
    <row r="21" spans="1:15" x14ac:dyDescent="0.95">
      <c r="A21" s="107"/>
      <c r="B21" s="108"/>
      <c r="C21" s="109"/>
      <c r="D21" s="109"/>
      <c r="E21" s="131" t="str">
        <f>IFERROR(VLOOKUP($C21,Seting!$N$2:$O$43,2,FALSE),"")</f>
        <v/>
      </c>
      <c r="F21" s="112" t="str">
        <f t="shared" si="1"/>
        <v/>
      </c>
      <c r="G21" s="81" t="str">
        <f t="shared" si="2"/>
        <v/>
      </c>
      <c r="H21" s="111"/>
      <c r="I21" s="110"/>
      <c r="J21" s="112" t="str">
        <f t="shared" si="3"/>
        <v/>
      </c>
      <c r="K21" s="149" t="str">
        <f t="shared" si="4"/>
        <v/>
      </c>
      <c r="L21" s="109"/>
      <c r="M21" s="110"/>
      <c r="N21" s="112"/>
      <c r="O21" s="33"/>
    </row>
    <row r="22" spans="1:15" x14ac:dyDescent="0.95">
      <c r="A22" s="107"/>
      <c r="B22" s="108"/>
      <c r="C22" s="109"/>
      <c r="D22" s="109"/>
      <c r="E22" s="131" t="str">
        <f>IFERROR(VLOOKUP($C22,Seting!$N$2:$O$43,2,FALSE),"")</f>
        <v/>
      </c>
      <c r="F22" s="112" t="str">
        <f t="shared" si="1"/>
        <v/>
      </c>
      <c r="G22" s="81" t="str">
        <f t="shared" si="2"/>
        <v/>
      </c>
      <c r="H22" s="111"/>
      <c r="I22" s="110"/>
      <c r="J22" s="112" t="str">
        <f t="shared" si="3"/>
        <v/>
      </c>
      <c r="K22" s="149" t="str">
        <f t="shared" si="4"/>
        <v/>
      </c>
      <c r="L22" s="81"/>
      <c r="M22" s="112"/>
      <c r="N22" s="112" t="str">
        <f t="shared" ref="N22:N53" si="5">IF(L22="","",SUMIFS($J$5:$J$502,$B$5:$B$502,L22)+M22-O22)</f>
        <v/>
      </c>
    </row>
    <row r="23" spans="1:15" x14ac:dyDescent="0.95">
      <c r="A23" s="107"/>
      <c r="B23" s="108"/>
      <c r="C23" s="109"/>
      <c r="D23" s="109"/>
      <c r="E23" s="131" t="str">
        <f>IFERROR(VLOOKUP($C23,Seting!$N$2:$O$43,2,FALSE),"")</f>
        <v/>
      </c>
      <c r="F23" s="112" t="str">
        <f t="shared" si="1"/>
        <v/>
      </c>
      <c r="G23" s="81" t="str">
        <f t="shared" si="2"/>
        <v/>
      </c>
      <c r="H23" s="111"/>
      <c r="I23" s="110"/>
      <c r="J23" s="112" t="str">
        <f t="shared" si="3"/>
        <v/>
      </c>
      <c r="K23" s="149" t="str">
        <f t="shared" si="4"/>
        <v/>
      </c>
      <c r="L23" s="81"/>
      <c r="M23" s="112"/>
      <c r="N23" s="112" t="str">
        <f t="shared" si="5"/>
        <v/>
      </c>
    </row>
    <row r="24" spans="1:15" x14ac:dyDescent="0.95">
      <c r="A24" s="107"/>
      <c r="B24" s="108"/>
      <c r="C24" s="109"/>
      <c r="D24" s="109"/>
      <c r="E24" s="131" t="str">
        <f>IFERROR(VLOOKUP($C24,Seting!$N$2:$O$43,2,FALSE),"")</f>
        <v/>
      </c>
      <c r="F24" s="112" t="str">
        <f t="shared" si="1"/>
        <v/>
      </c>
      <c r="G24" s="81" t="str">
        <f t="shared" si="2"/>
        <v/>
      </c>
      <c r="H24" s="111"/>
      <c r="I24" s="110"/>
      <c r="J24" s="112" t="str">
        <f t="shared" si="3"/>
        <v/>
      </c>
      <c r="K24" s="149" t="str">
        <f t="shared" si="4"/>
        <v/>
      </c>
      <c r="L24" s="81"/>
      <c r="M24" s="81"/>
      <c r="N24" s="112" t="str">
        <f t="shared" si="5"/>
        <v/>
      </c>
    </row>
    <row r="25" spans="1:15" x14ac:dyDescent="0.95">
      <c r="A25" s="107"/>
      <c r="B25" s="108"/>
      <c r="C25" s="109"/>
      <c r="D25" s="109"/>
      <c r="E25" s="131" t="str">
        <f>IFERROR(VLOOKUP($C25,Seting!$N$2:$O$43,2,FALSE),"")</f>
        <v/>
      </c>
      <c r="F25" s="112" t="str">
        <f t="shared" si="1"/>
        <v/>
      </c>
      <c r="G25" s="81" t="str">
        <f t="shared" si="2"/>
        <v/>
      </c>
      <c r="H25" s="111"/>
      <c r="I25" s="110"/>
      <c r="J25" s="112" t="str">
        <f t="shared" si="3"/>
        <v/>
      </c>
      <c r="K25" s="149" t="str">
        <f t="shared" si="4"/>
        <v/>
      </c>
      <c r="L25" s="81"/>
      <c r="M25" s="81"/>
      <c r="N25" s="112" t="str">
        <f t="shared" si="5"/>
        <v/>
      </c>
    </row>
    <row r="26" spans="1:15" x14ac:dyDescent="0.95">
      <c r="A26" s="107"/>
      <c r="B26" s="108"/>
      <c r="C26" s="109"/>
      <c r="D26" s="109"/>
      <c r="E26" s="131" t="str">
        <f>IFERROR(VLOOKUP($C26,Seting!$N$2:$O$43,2,FALSE),"")</f>
        <v/>
      </c>
      <c r="F26" s="112" t="str">
        <f t="shared" si="1"/>
        <v/>
      </c>
      <c r="G26" s="81" t="str">
        <f t="shared" si="2"/>
        <v/>
      </c>
      <c r="H26" s="111"/>
      <c r="I26" s="110"/>
      <c r="J26" s="112" t="str">
        <f t="shared" si="3"/>
        <v/>
      </c>
      <c r="K26" s="149" t="str">
        <f t="shared" si="4"/>
        <v/>
      </c>
      <c r="L26" s="81"/>
      <c r="M26" s="81"/>
      <c r="N26" s="112" t="str">
        <f t="shared" si="5"/>
        <v/>
      </c>
    </row>
    <row r="27" spans="1:15" x14ac:dyDescent="0.95">
      <c r="A27" s="107"/>
      <c r="B27" s="108"/>
      <c r="C27" s="109"/>
      <c r="D27" s="109"/>
      <c r="E27" s="131" t="str">
        <f>IFERROR(VLOOKUP($C27,Seting!$N$2:$O$43,2,FALSE),"")</f>
        <v/>
      </c>
      <c r="F27" s="112" t="str">
        <f t="shared" si="1"/>
        <v/>
      </c>
      <c r="G27" s="81" t="str">
        <f t="shared" si="2"/>
        <v/>
      </c>
      <c r="H27" s="111"/>
      <c r="I27" s="110"/>
      <c r="J27" s="112" t="str">
        <f t="shared" si="3"/>
        <v/>
      </c>
      <c r="K27" s="149" t="str">
        <f t="shared" si="4"/>
        <v/>
      </c>
      <c r="L27" s="81"/>
      <c r="M27" s="81"/>
      <c r="N27" s="112" t="str">
        <f t="shared" si="5"/>
        <v/>
      </c>
    </row>
    <row r="28" spans="1:15" x14ac:dyDescent="0.95">
      <c r="A28" s="107"/>
      <c r="B28" s="108"/>
      <c r="C28" s="109"/>
      <c r="D28" s="109"/>
      <c r="E28" s="131" t="str">
        <f>IFERROR(VLOOKUP($C28,Seting!$N$2:$O$43,2,FALSE),"")</f>
        <v/>
      </c>
      <c r="F28" s="112" t="str">
        <f t="shared" si="1"/>
        <v/>
      </c>
      <c r="G28" s="81" t="str">
        <f t="shared" si="2"/>
        <v/>
      </c>
      <c r="H28" s="111"/>
      <c r="I28" s="110"/>
      <c r="J28" s="112" t="str">
        <f t="shared" si="3"/>
        <v/>
      </c>
      <c r="K28" s="149" t="str">
        <f t="shared" si="4"/>
        <v/>
      </c>
      <c r="L28" s="81"/>
      <c r="M28" s="81"/>
      <c r="N28" s="112" t="str">
        <f t="shared" si="5"/>
        <v/>
      </c>
    </row>
    <row r="29" spans="1:15" x14ac:dyDescent="0.95">
      <c r="A29" s="107"/>
      <c r="B29" s="108"/>
      <c r="C29" s="109"/>
      <c r="D29" s="109"/>
      <c r="E29" s="131" t="str">
        <f>IFERROR(VLOOKUP($C29,Seting!$N$2:$O$43,2,FALSE),"")</f>
        <v/>
      </c>
      <c r="F29" s="112" t="str">
        <f t="shared" si="1"/>
        <v/>
      </c>
      <c r="G29" s="81" t="str">
        <f t="shared" si="2"/>
        <v/>
      </c>
      <c r="H29" s="111"/>
      <c r="I29" s="110"/>
      <c r="J29" s="112" t="str">
        <f t="shared" si="3"/>
        <v/>
      </c>
      <c r="K29" s="149" t="str">
        <f t="shared" si="4"/>
        <v/>
      </c>
      <c r="L29" s="81"/>
      <c r="M29" s="81"/>
      <c r="N29" s="112" t="str">
        <f t="shared" si="5"/>
        <v/>
      </c>
    </row>
    <row r="30" spans="1:15" x14ac:dyDescent="0.95">
      <c r="A30" s="107"/>
      <c r="B30" s="108"/>
      <c r="C30" s="109"/>
      <c r="D30" s="109"/>
      <c r="E30" s="131" t="str">
        <f>IFERROR(VLOOKUP($C30,Seting!$N$2:$O$43,2,FALSE),"")</f>
        <v/>
      </c>
      <c r="F30" s="112" t="str">
        <f t="shared" si="1"/>
        <v/>
      </c>
      <c r="G30" s="81" t="str">
        <f t="shared" si="2"/>
        <v/>
      </c>
      <c r="H30" s="111"/>
      <c r="I30" s="110"/>
      <c r="J30" s="112" t="str">
        <f t="shared" si="3"/>
        <v/>
      </c>
      <c r="K30" s="149" t="str">
        <f t="shared" si="4"/>
        <v/>
      </c>
      <c r="L30" s="81"/>
      <c r="M30" s="81"/>
      <c r="N30" s="112" t="str">
        <f t="shared" si="5"/>
        <v/>
      </c>
    </row>
    <row r="31" spans="1:15" x14ac:dyDescent="0.95">
      <c r="A31" s="107"/>
      <c r="B31" s="108"/>
      <c r="C31" s="109"/>
      <c r="D31" s="109"/>
      <c r="E31" s="131" t="str">
        <f>IFERROR(VLOOKUP($C31,Seting!$N$2:$O$43,2,FALSE),"")</f>
        <v/>
      </c>
      <c r="F31" s="112" t="str">
        <f t="shared" si="1"/>
        <v/>
      </c>
      <c r="G31" s="81" t="str">
        <f t="shared" si="2"/>
        <v/>
      </c>
      <c r="H31" s="111"/>
      <c r="I31" s="110"/>
      <c r="J31" s="112" t="str">
        <f t="shared" si="3"/>
        <v/>
      </c>
      <c r="K31" s="149" t="str">
        <f t="shared" si="4"/>
        <v/>
      </c>
      <c r="L31" s="81"/>
      <c r="M31" s="81"/>
      <c r="N31" s="112" t="str">
        <f t="shared" si="5"/>
        <v/>
      </c>
    </row>
    <row r="32" spans="1:15" x14ac:dyDescent="0.95">
      <c r="A32" s="107"/>
      <c r="B32" s="108"/>
      <c r="C32" s="109"/>
      <c r="D32" s="109"/>
      <c r="E32" s="131" t="str">
        <f>IFERROR(VLOOKUP($C32,Seting!$N$2:$O$43,2,FALSE),"")</f>
        <v/>
      </c>
      <c r="F32" s="112" t="str">
        <f t="shared" si="1"/>
        <v/>
      </c>
      <c r="G32" s="81" t="str">
        <f t="shared" si="2"/>
        <v/>
      </c>
      <c r="H32" s="111"/>
      <c r="I32" s="110"/>
      <c r="J32" s="112" t="str">
        <f t="shared" si="3"/>
        <v/>
      </c>
      <c r="K32" s="149" t="str">
        <f t="shared" si="4"/>
        <v/>
      </c>
      <c r="L32" s="81"/>
      <c r="M32" s="81"/>
      <c r="N32" s="112" t="str">
        <f t="shared" si="5"/>
        <v/>
      </c>
    </row>
    <row r="33" spans="1:14" x14ac:dyDescent="0.95">
      <c r="A33" s="107"/>
      <c r="B33" s="108"/>
      <c r="C33" s="109"/>
      <c r="D33" s="109"/>
      <c r="E33" s="131" t="str">
        <f>IFERROR(VLOOKUP($C33,Seting!$N$2:$O$43,2,FALSE),"")</f>
        <v/>
      </c>
      <c r="F33" s="112" t="str">
        <f t="shared" si="1"/>
        <v/>
      </c>
      <c r="G33" s="81" t="str">
        <f t="shared" si="2"/>
        <v/>
      </c>
      <c r="H33" s="111"/>
      <c r="I33" s="110"/>
      <c r="J33" s="112" t="str">
        <f t="shared" si="3"/>
        <v/>
      </c>
      <c r="K33" s="149" t="str">
        <f t="shared" si="4"/>
        <v/>
      </c>
      <c r="L33" s="81"/>
      <c r="M33" s="81"/>
      <c r="N33" s="112" t="str">
        <f t="shared" si="5"/>
        <v/>
      </c>
    </row>
    <row r="34" spans="1:14" x14ac:dyDescent="0.95">
      <c r="A34" s="107"/>
      <c r="B34" s="108"/>
      <c r="C34" s="109"/>
      <c r="D34" s="109"/>
      <c r="E34" s="131" t="str">
        <f>IFERROR(VLOOKUP($C34,Seting!$N$2:$O$43,2,FALSE),"")</f>
        <v/>
      </c>
      <c r="F34" s="112" t="str">
        <f t="shared" si="1"/>
        <v/>
      </c>
      <c r="G34" s="81" t="str">
        <f t="shared" si="2"/>
        <v/>
      </c>
      <c r="H34" s="111"/>
      <c r="I34" s="110"/>
      <c r="J34" s="112" t="str">
        <f t="shared" si="3"/>
        <v/>
      </c>
      <c r="K34" s="149" t="str">
        <f t="shared" si="4"/>
        <v/>
      </c>
      <c r="L34" s="81"/>
      <c r="M34" s="81"/>
      <c r="N34" s="112" t="str">
        <f t="shared" si="5"/>
        <v/>
      </c>
    </row>
    <row r="35" spans="1:14" x14ac:dyDescent="0.95">
      <c r="A35" s="107"/>
      <c r="B35" s="108"/>
      <c r="C35" s="109"/>
      <c r="D35" s="109"/>
      <c r="E35" s="131" t="str">
        <f>IFERROR(VLOOKUP($C35,Seting!$N$2:$O$43,2,FALSE),"")</f>
        <v/>
      </c>
      <c r="F35" s="112" t="str">
        <f t="shared" si="1"/>
        <v/>
      </c>
      <c r="G35" s="81" t="str">
        <f t="shared" si="2"/>
        <v/>
      </c>
      <c r="H35" s="111"/>
      <c r="I35" s="110"/>
      <c r="J35" s="112" t="str">
        <f t="shared" si="3"/>
        <v/>
      </c>
      <c r="K35" s="149" t="str">
        <f t="shared" si="4"/>
        <v/>
      </c>
      <c r="L35" s="81"/>
      <c r="M35" s="81"/>
      <c r="N35" s="112" t="str">
        <f t="shared" si="5"/>
        <v/>
      </c>
    </row>
    <row r="36" spans="1:14" x14ac:dyDescent="0.95">
      <c r="A36" s="107"/>
      <c r="B36" s="108"/>
      <c r="C36" s="109"/>
      <c r="D36" s="109"/>
      <c r="E36" s="131" t="str">
        <f>IFERROR(VLOOKUP($C36,Seting!$N$2:$O$43,2,FALSE),"")</f>
        <v/>
      </c>
      <c r="F36" s="112" t="str">
        <f t="shared" si="1"/>
        <v/>
      </c>
      <c r="G36" s="81" t="str">
        <f t="shared" si="2"/>
        <v/>
      </c>
      <c r="H36" s="111"/>
      <c r="I36" s="110"/>
      <c r="J36" s="112" t="str">
        <f t="shared" si="3"/>
        <v/>
      </c>
      <c r="K36" s="149" t="str">
        <f t="shared" si="4"/>
        <v/>
      </c>
      <c r="L36" s="81"/>
      <c r="M36" s="81"/>
      <c r="N36" s="112" t="str">
        <f t="shared" si="5"/>
        <v/>
      </c>
    </row>
    <row r="37" spans="1:14" x14ac:dyDescent="0.95">
      <c r="A37" s="107"/>
      <c r="B37" s="108"/>
      <c r="C37" s="109"/>
      <c r="D37" s="109"/>
      <c r="E37" s="131" t="str">
        <f>IFERROR(VLOOKUP($C37,Seting!$N$2:$O$43,2,FALSE),"")</f>
        <v/>
      </c>
      <c r="F37" s="112" t="str">
        <f t="shared" si="1"/>
        <v/>
      </c>
      <c r="G37" s="81" t="str">
        <f t="shared" si="2"/>
        <v/>
      </c>
      <c r="H37" s="111"/>
      <c r="I37" s="110"/>
      <c r="J37" s="112" t="str">
        <f t="shared" si="3"/>
        <v/>
      </c>
      <c r="K37" s="149" t="str">
        <f t="shared" si="4"/>
        <v/>
      </c>
      <c r="L37" s="81"/>
      <c r="M37" s="81"/>
      <c r="N37" s="112" t="str">
        <f t="shared" si="5"/>
        <v/>
      </c>
    </row>
    <row r="38" spans="1:14" x14ac:dyDescent="0.95">
      <c r="A38" s="107"/>
      <c r="B38" s="108"/>
      <c r="C38" s="109"/>
      <c r="D38" s="109"/>
      <c r="E38" s="131" t="str">
        <f>IFERROR(VLOOKUP($C38,Seting!$N$2:$O$43,2,FALSE),"")</f>
        <v/>
      </c>
      <c r="F38" s="112" t="str">
        <f t="shared" si="1"/>
        <v/>
      </c>
      <c r="G38" s="81" t="str">
        <f t="shared" si="2"/>
        <v/>
      </c>
      <c r="H38" s="111"/>
      <c r="I38" s="110"/>
      <c r="J38" s="112" t="str">
        <f t="shared" si="3"/>
        <v/>
      </c>
      <c r="K38" s="149" t="str">
        <f t="shared" si="4"/>
        <v/>
      </c>
      <c r="L38" s="81"/>
      <c r="M38" s="81"/>
      <c r="N38" s="112" t="str">
        <f t="shared" si="5"/>
        <v/>
      </c>
    </row>
    <row r="39" spans="1:14" x14ac:dyDescent="0.95">
      <c r="A39" s="107"/>
      <c r="B39" s="108"/>
      <c r="C39" s="109"/>
      <c r="D39" s="109"/>
      <c r="E39" s="131" t="str">
        <f>IFERROR(VLOOKUP($C39,Seting!$N$2:$O$43,2,FALSE),"")</f>
        <v/>
      </c>
      <c r="F39" s="112" t="str">
        <f t="shared" si="1"/>
        <v/>
      </c>
      <c r="G39" s="81" t="str">
        <f t="shared" si="2"/>
        <v/>
      </c>
      <c r="H39" s="111"/>
      <c r="I39" s="110"/>
      <c r="J39" s="112" t="str">
        <f t="shared" si="3"/>
        <v/>
      </c>
      <c r="K39" s="149" t="str">
        <f t="shared" si="4"/>
        <v/>
      </c>
      <c r="L39" s="81"/>
      <c r="M39" s="81"/>
      <c r="N39" s="112" t="str">
        <f t="shared" si="5"/>
        <v/>
      </c>
    </row>
    <row r="40" spans="1:14" x14ac:dyDescent="0.95">
      <c r="A40" s="107"/>
      <c r="B40" s="108"/>
      <c r="C40" s="109"/>
      <c r="D40" s="109"/>
      <c r="E40" s="131" t="str">
        <f>IFERROR(VLOOKUP($C40,Seting!$N$2:$O$43,2,FALSE),"")</f>
        <v/>
      </c>
      <c r="F40" s="112" t="str">
        <f t="shared" si="1"/>
        <v/>
      </c>
      <c r="G40" s="81" t="str">
        <f t="shared" si="2"/>
        <v/>
      </c>
      <c r="H40" s="111"/>
      <c r="I40" s="110"/>
      <c r="J40" s="112" t="str">
        <f t="shared" si="3"/>
        <v/>
      </c>
      <c r="K40" s="149" t="str">
        <f t="shared" si="4"/>
        <v/>
      </c>
      <c r="L40" s="81"/>
      <c r="M40" s="81"/>
      <c r="N40" s="112" t="str">
        <f t="shared" si="5"/>
        <v/>
      </c>
    </row>
    <row r="41" spans="1:14" x14ac:dyDescent="0.95">
      <c r="A41" s="107"/>
      <c r="B41" s="108"/>
      <c r="C41" s="109"/>
      <c r="D41" s="109"/>
      <c r="E41" s="131" t="str">
        <f>IFERROR(VLOOKUP($C41,Seting!$N$2:$O$43,2,FALSE),"")</f>
        <v/>
      </c>
      <c r="F41" s="112" t="str">
        <f t="shared" si="1"/>
        <v/>
      </c>
      <c r="G41" s="81" t="str">
        <f t="shared" si="2"/>
        <v/>
      </c>
      <c r="H41" s="111"/>
      <c r="I41" s="110"/>
      <c r="J41" s="112" t="str">
        <f t="shared" si="3"/>
        <v/>
      </c>
      <c r="K41" s="149" t="str">
        <f t="shared" si="4"/>
        <v/>
      </c>
      <c r="L41" s="81"/>
      <c r="M41" s="81"/>
      <c r="N41" s="112" t="str">
        <f t="shared" si="5"/>
        <v/>
      </c>
    </row>
    <row r="42" spans="1:14" x14ac:dyDescent="0.95">
      <c r="A42" s="107"/>
      <c r="B42" s="108"/>
      <c r="C42" s="109"/>
      <c r="D42" s="109"/>
      <c r="E42" s="131" t="str">
        <f>IFERROR(VLOOKUP($C42,Seting!$N$2:$O$43,2,FALSE),"")</f>
        <v/>
      </c>
      <c r="F42" s="112" t="str">
        <f t="shared" si="1"/>
        <v/>
      </c>
      <c r="G42" s="81" t="str">
        <f t="shared" si="2"/>
        <v/>
      </c>
      <c r="H42" s="111"/>
      <c r="I42" s="110"/>
      <c r="J42" s="112" t="str">
        <f t="shared" si="3"/>
        <v/>
      </c>
      <c r="K42" s="149" t="str">
        <f t="shared" si="4"/>
        <v/>
      </c>
      <c r="L42" s="81"/>
      <c r="M42" s="81"/>
      <c r="N42" s="112" t="str">
        <f t="shared" si="5"/>
        <v/>
      </c>
    </row>
    <row r="43" spans="1:14" x14ac:dyDescent="0.95">
      <c r="A43" s="107"/>
      <c r="B43" s="108"/>
      <c r="C43" s="109"/>
      <c r="D43" s="109"/>
      <c r="E43" s="131" t="str">
        <f>IFERROR(VLOOKUP($C43,Seting!$N$2:$O$43,2,FALSE),"")</f>
        <v/>
      </c>
      <c r="F43" s="112" t="str">
        <f t="shared" si="1"/>
        <v/>
      </c>
      <c r="G43" s="81" t="str">
        <f t="shared" si="2"/>
        <v/>
      </c>
      <c r="H43" s="111"/>
      <c r="I43" s="110"/>
      <c r="J43" s="112" t="str">
        <f t="shared" si="3"/>
        <v/>
      </c>
      <c r="K43" s="149" t="str">
        <f t="shared" si="4"/>
        <v/>
      </c>
      <c r="L43" s="81"/>
      <c r="M43" s="81"/>
      <c r="N43" s="112" t="str">
        <f t="shared" si="5"/>
        <v/>
      </c>
    </row>
    <row r="44" spans="1:14" x14ac:dyDescent="0.95">
      <c r="A44" s="107"/>
      <c r="B44" s="108"/>
      <c r="C44" s="109"/>
      <c r="D44" s="109"/>
      <c r="E44" s="131" t="str">
        <f>IFERROR(VLOOKUP($C44,Seting!$N$2:$O$43,2,FALSE),"")</f>
        <v/>
      </c>
      <c r="F44" s="112" t="str">
        <f t="shared" si="1"/>
        <v/>
      </c>
      <c r="G44" s="81" t="str">
        <f t="shared" si="2"/>
        <v/>
      </c>
      <c r="H44" s="111"/>
      <c r="I44" s="110"/>
      <c r="J44" s="112" t="str">
        <f t="shared" si="3"/>
        <v/>
      </c>
      <c r="K44" s="149" t="str">
        <f t="shared" si="4"/>
        <v/>
      </c>
      <c r="L44" s="81"/>
      <c r="M44" s="81"/>
      <c r="N44" s="112" t="str">
        <f t="shared" si="5"/>
        <v/>
      </c>
    </row>
    <row r="45" spans="1:14" x14ac:dyDescent="0.95">
      <c r="A45" s="107"/>
      <c r="B45" s="108"/>
      <c r="C45" s="109"/>
      <c r="D45" s="109"/>
      <c r="E45" s="131" t="str">
        <f>IFERROR(VLOOKUP($C45,Seting!$N$2:$O$43,2,FALSE),"")</f>
        <v/>
      </c>
      <c r="F45" s="112" t="str">
        <f t="shared" si="1"/>
        <v/>
      </c>
      <c r="G45" s="81" t="str">
        <f t="shared" si="2"/>
        <v/>
      </c>
      <c r="H45" s="111"/>
      <c r="I45" s="110"/>
      <c r="J45" s="112" t="str">
        <f t="shared" si="3"/>
        <v/>
      </c>
      <c r="K45" s="149" t="str">
        <f t="shared" si="4"/>
        <v/>
      </c>
      <c r="L45" s="81"/>
      <c r="M45" s="81"/>
      <c r="N45" s="112" t="str">
        <f t="shared" si="5"/>
        <v/>
      </c>
    </row>
    <row r="46" spans="1:14" x14ac:dyDescent="0.95">
      <c r="A46" s="107"/>
      <c r="B46" s="108"/>
      <c r="C46" s="109"/>
      <c r="D46" s="109"/>
      <c r="E46" s="131" t="str">
        <f>IFERROR(VLOOKUP($C46,Seting!$N$2:$O$43,2,FALSE),"")</f>
        <v/>
      </c>
      <c r="F46" s="112" t="str">
        <f t="shared" si="1"/>
        <v/>
      </c>
      <c r="G46" s="81" t="str">
        <f t="shared" si="2"/>
        <v/>
      </c>
      <c r="H46" s="111"/>
      <c r="I46" s="110"/>
      <c r="J46" s="112" t="str">
        <f t="shared" si="3"/>
        <v/>
      </c>
      <c r="K46" s="149" t="str">
        <f t="shared" si="4"/>
        <v/>
      </c>
      <c r="L46" s="81"/>
      <c r="M46" s="81"/>
      <c r="N46" s="112" t="str">
        <f t="shared" si="5"/>
        <v/>
      </c>
    </row>
    <row r="47" spans="1:14" x14ac:dyDescent="0.95">
      <c r="A47" s="107"/>
      <c r="B47" s="108"/>
      <c r="C47" s="109"/>
      <c r="D47" s="109"/>
      <c r="E47" s="131" t="str">
        <f>IFERROR(VLOOKUP($C47,Seting!$N$2:$O$43,2,FALSE),"")</f>
        <v/>
      </c>
      <c r="F47" s="112" t="str">
        <f t="shared" si="1"/>
        <v/>
      </c>
      <c r="G47" s="81" t="str">
        <f t="shared" si="2"/>
        <v/>
      </c>
      <c r="H47" s="111"/>
      <c r="I47" s="110"/>
      <c r="J47" s="112" t="str">
        <f t="shared" si="3"/>
        <v/>
      </c>
      <c r="K47" s="149" t="str">
        <f t="shared" si="4"/>
        <v/>
      </c>
      <c r="L47" s="81"/>
      <c r="M47" s="81"/>
      <c r="N47" s="112" t="str">
        <f t="shared" si="5"/>
        <v/>
      </c>
    </row>
    <row r="48" spans="1:14" x14ac:dyDescent="0.95">
      <c r="A48" s="107"/>
      <c r="B48" s="108"/>
      <c r="C48" s="109"/>
      <c r="D48" s="109"/>
      <c r="E48" s="131" t="str">
        <f>IFERROR(VLOOKUP($C48,Seting!$N$2:$O$43,2,FALSE),"")</f>
        <v/>
      </c>
      <c r="F48" s="112" t="str">
        <f t="shared" si="1"/>
        <v/>
      </c>
      <c r="G48" s="81" t="str">
        <f t="shared" si="2"/>
        <v/>
      </c>
      <c r="H48" s="111"/>
      <c r="I48" s="110"/>
      <c r="J48" s="112" t="str">
        <f t="shared" si="3"/>
        <v/>
      </c>
      <c r="K48" s="149" t="str">
        <f t="shared" si="4"/>
        <v/>
      </c>
      <c r="L48" s="81"/>
      <c r="M48" s="81"/>
      <c r="N48" s="112" t="str">
        <f t="shared" si="5"/>
        <v/>
      </c>
    </row>
    <row r="49" spans="1:14" x14ac:dyDescent="0.95">
      <c r="A49" s="107"/>
      <c r="B49" s="108"/>
      <c r="C49" s="109"/>
      <c r="D49" s="109"/>
      <c r="E49" s="131" t="str">
        <f>IFERROR(VLOOKUP($C49,Seting!$N$2:$O$43,2,FALSE),"")</f>
        <v/>
      </c>
      <c r="F49" s="112" t="str">
        <f t="shared" si="1"/>
        <v/>
      </c>
      <c r="G49" s="81" t="str">
        <f t="shared" si="2"/>
        <v/>
      </c>
      <c r="H49" s="111"/>
      <c r="I49" s="110"/>
      <c r="J49" s="112" t="str">
        <f t="shared" si="3"/>
        <v/>
      </c>
      <c r="K49" s="149" t="str">
        <f t="shared" si="4"/>
        <v/>
      </c>
      <c r="L49" s="81"/>
      <c r="M49" s="81"/>
      <c r="N49" s="112" t="str">
        <f t="shared" si="5"/>
        <v/>
      </c>
    </row>
    <row r="50" spans="1:14" x14ac:dyDescent="0.95">
      <c r="A50" s="107"/>
      <c r="B50" s="108"/>
      <c r="C50" s="109"/>
      <c r="D50" s="109"/>
      <c r="E50" s="131" t="str">
        <f>IFERROR(VLOOKUP($C50,Seting!$N$2:$O$43,2,FALSE),"")</f>
        <v/>
      </c>
      <c r="F50" s="112" t="str">
        <f t="shared" si="1"/>
        <v/>
      </c>
      <c r="G50" s="81" t="str">
        <f t="shared" si="2"/>
        <v/>
      </c>
      <c r="H50" s="111"/>
      <c r="I50" s="110"/>
      <c r="J50" s="112" t="str">
        <f t="shared" si="3"/>
        <v/>
      </c>
      <c r="K50" s="149" t="str">
        <f t="shared" si="4"/>
        <v/>
      </c>
      <c r="L50" s="81"/>
      <c r="M50" s="81"/>
      <c r="N50" s="112" t="str">
        <f t="shared" si="5"/>
        <v/>
      </c>
    </row>
    <row r="51" spans="1:14" x14ac:dyDescent="0.95">
      <c r="A51" s="107"/>
      <c r="B51" s="108"/>
      <c r="C51" s="109"/>
      <c r="D51" s="109"/>
      <c r="E51" s="131" t="str">
        <f>IFERROR(VLOOKUP($C51,Seting!$N$2:$O$43,2,FALSE),"")</f>
        <v/>
      </c>
      <c r="F51" s="112" t="str">
        <f t="shared" si="1"/>
        <v/>
      </c>
      <c r="G51" s="81" t="str">
        <f t="shared" si="2"/>
        <v/>
      </c>
      <c r="H51" s="111"/>
      <c r="I51" s="110"/>
      <c r="J51" s="112" t="str">
        <f t="shared" si="3"/>
        <v/>
      </c>
      <c r="K51" s="149" t="str">
        <f t="shared" si="4"/>
        <v/>
      </c>
      <c r="L51" s="81"/>
      <c r="M51" s="81"/>
      <c r="N51" s="112" t="str">
        <f t="shared" si="5"/>
        <v/>
      </c>
    </row>
    <row r="52" spans="1:14" x14ac:dyDescent="0.95">
      <c r="A52" s="107"/>
      <c r="B52" s="108"/>
      <c r="C52" s="109"/>
      <c r="D52" s="109"/>
      <c r="E52" s="131" t="str">
        <f>IFERROR(VLOOKUP($C52,Seting!$N$2:$O$43,2,FALSE),"")</f>
        <v/>
      </c>
      <c r="F52" s="112" t="str">
        <f t="shared" si="1"/>
        <v/>
      </c>
      <c r="G52" s="81" t="str">
        <f t="shared" si="2"/>
        <v/>
      </c>
      <c r="H52" s="111"/>
      <c r="I52" s="110"/>
      <c r="J52" s="112" t="str">
        <f t="shared" si="3"/>
        <v/>
      </c>
      <c r="K52" s="149" t="str">
        <f t="shared" si="4"/>
        <v/>
      </c>
      <c r="L52" s="81"/>
      <c r="M52" s="81"/>
      <c r="N52" s="112" t="str">
        <f t="shared" si="5"/>
        <v/>
      </c>
    </row>
    <row r="53" spans="1:14" x14ac:dyDescent="0.95">
      <c r="A53" s="107"/>
      <c r="B53" s="108"/>
      <c r="C53" s="109"/>
      <c r="D53" s="109"/>
      <c r="E53" s="131" t="str">
        <f>IFERROR(VLOOKUP($C53,Seting!$N$2:$O$43,2,FALSE),"")</f>
        <v/>
      </c>
      <c r="F53" s="112" t="str">
        <f t="shared" si="1"/>
        <v/>
      </c>
      <c r="G53" s="81" t="str">
        <f t="shared" si="2"/>
        <v/>
      </c>
      <c r="H53" s="111"/>
      <c r="I53" s="110"/>
      <c r="J53" s="112" t="str">
        <f t="shared" si="3"/>
        <v/>
      </c>
      <c r="K53" s="149" t="str">
        <f t="shared" si="4"/>
        <v/>
      </c>
      <c r="L53" s="81"/>
      <c r="M53" s="81"/>
      <c r="N53" s="112" t="str">
        <f t="shared" si="5"/>
        <v/>
      </c>
    </row>
    <row r="54" spans="1:14" x14ac:dyDescent="0.95">
      <c r="A54" s="107"/>
      <c r="B54" s="108"/>
      <c r="C54" s="109"/>
      <c r="D54" s="109"/>
      <c r="E54" s="131" t="str">
        <f>IFERROR(VLOOKUP($C54,Seting!$N$2:$O$43,2,FALSE),"")</f>
        <v/>
      </c>
      <c r="F54" s="112" t="str">
        <f t="shared" si="1"/>
        <v/>
      </c>
      <c r="G54" s="81" t="str">
        <f t="shared" si="2"/>
        <v/>
      </c>
      <c r="H54" s="111"/>
      <c r="I54" s="110"/>
      <c r="J54" s="112" t="str">
        <f t="shared" si="3"/>
        <v/>
      </c>
      <c r="K54" s="149" t="str">
        <f t="shared" si="4"/>
        <v/>
      </c>
      <c r="L54" s="81"/>
      <c r="M54" s="81"/>
      <c r="N54" s="112" t="str">
        <f t="shared" ref="N54:N85" si="6">IF(L54="","",SUMIFS($J$5:$J$502,$B$5:$B$502,L54)+M54-O54)</f>
        <v/>
      </c>
    </row>
    <row r="55" spans="1:14" x14ac:dyDescent="0.95">
      <c r="A55" s="107"/>
      <c r="B55" s="108"/>
      <c r="C55" s="109"/>
      <c r="D55" s="109"/>
      <c r="E55" s="131" t="str">
        <f>IFERROR(VLOOKUP($C55,Seting!$N$2:$O$43,2,FALSE),"")</f>
        <v/>
      </c>
      <c r="F55" s="112" t="str">
        <f t="shared" si="1"/>
        <v/>
      </c>
      <c r="G55" s="81" t="str">
        <f t="shared" si="2"/>
        <v/>
      </c>
      <c r="H55" s="111"/>
      <c r="I55" s="110"/>
      <c r="J55" s="112" t="str">
        <f t="shared" si="3"/>
        <v/>
      </c>
      <c r="K55" s="149" t="str">
        <f t="shared" si="4"/>
        <v/>
      </c>
      <c r="L55" s="81"/>
      <c r="M55" s="81"/>
      <c r="N55" s="112" t="str">
        <f t="shared" si="6"/>
        <v/>
      </c>
    </row>
    <row r="56" spans="1:14" x14ac:dyDescent="0.95">
      <c r="A56" s="107"/>
      <c r="B56" s="108"/>
      <c r="C56" s="109"/>
      <c r="D56" s="109"/>
      <c r="E56" s="131" t="str">
        <f>IFERROR(VLOOKUP($C56,Seting!$N$2:$O$43,2,FALSE),"")</f>
        <v/>
      </c>
      <c r="F56" s="112" t="str">
        <f t="shared" si="1"/>
        <v/>
      </c>
      <c r="G56" s="81" t="str">
        <f t="shared" si="2"/>
        <v/>
      </c>
      <c r="H56" s="111"/>
      <c r="I56" s="110"/>
      <c r="J56" s="112" t="str">
        <f t="shared" si="3"/>
        <v/>
      </c>
      <c r="K56" s="149" t="str">
        <f t="shared" si="4"/>
        <v/>
      </c>
      <c r="L56" s="81"/>
      <c r="M56" s="81"/>
      <c r="N56" s="112" t="str">
        <f t="shared" si="6"/>
        <v/>
      </c>
    </row>
    <row r="57" spans="1:14" x14ac:dyDescent="0.95">
      <c r="A57" s="107"/>
      <c r="B57" s="108"/>
      <c r="C57" s="109"/>
      <c r="D57" s="109"/>
      <c r="E57" s="131" t="str">
        <f>IFERROR(VLOOKUP($C57,Seting!$N$2:$O$43,2,FALSE),"")</f>
        <v/>
      </c>
      <c r="F57" s="112" t="str">
        <f t="shared" si="1"/>
        <v/>
      </c>
      <c r="G57" s="81" t="str">
        <f t="shared" si="2"/>
        <v/>
      </c>
      <c r="H57" s="111"/>
      <c r="I57" s="110"/>
      <c r="J57" s="112" t="str">
        <f t="shared" si="3"/>
        <v/>
      </c>
      <c r="K57" s="149" t="str">
        <f t="shared" si="4"/>
        <v/>
      </c>
      <c r="L57" s="81"/>
      <c r="M57" s="81"/>
      <c r="N57" s="112" t="str">
        <f t="shared" si="6"/>
        <v/>
      </c>
    </row>
    <row r="58" spans="1:14" x14ac:dyDescent="0.95">
      <c r="A58" s="107"/>
      <c r="B58" s="108"/>
      <c r="C58" s="109"/>
      <c r="D58" s="109"/>
      <c r="E58" s="131" t="str">
        <f>IFERROR(VLOOKUP($C58,Seting!$N$2:$O$43,2,FALSE),"")</f>
        <v/>
      </c>
      <c r="F58" s="112" t="str">
        <f t="shared" si="1"/>
        <v/>
      </c>
      <c r="G58" s="81" t="str">
        <f t="shared" si="2"/>
        <v/>
      </c>
      <c r="H58" s="111"/>
      <c r="I58" s="110"/>
      <c r="J58" s="112" t="str">
        <f t="shared" si="3"/>
        <v/>
      </c>
      <c r="K58" s="149" t="str">
        <f t="shared" si="4"/>
        <v/>
      </c>
      <c r="L58" s="81"/>
      <c r="M58" s="81"/>
      <c r="N58" s="112" t="str">
        <f t="shared" si="6"/>
        <v/>
      </c>
    </row>
    <row r="59" spans="1:14" x14ac:dyDescent="0.95">
      <c r="A59" s="107"/>
      <c r="B59" s="108"/>
      <c r="C59" s="109"/>
      <c r="D59" s="109"/>
      <c r="E59" s="131" t="str">
        <f>IFERROR(VLOOKUP($C59,Seting!$N$2:$O$43,2,FALSE),"")</f>
        <v/>
      </c>
      <c r="F59" s="112" t="str">
        <f t="shared" si="1"/>
        <v/>
      </c>
      <c r="G59" s="81" t="str">
        <f t="shared" si="2"/>
        <v/>
      </c>
      <c r="H59" s="111"/>
      <c r="I59" s="110"/>
      <c r="J59" s="112" t="str">
        <f t="shared" si="3"/>
        <v/>
      </c>
      <c r="K59" s="149" t="str">
        <f t="shared" si="4"/>
        <v/>
      </c>
      <c r="L59" s="81"/>
      <c r="M59" s="81"/>
      <c r="N59" s="112" t="str">
        <f t="shared" si="6"/>
        <v/>
      </c>
    </row>
    <row r="60" spans="1:14" x14ac:dyDescent="0.95">
      <c r="A60" s="107"/>
      <c r="B60" s="108"/>
      <c r="C60" s="109"/>
      <c r="D60" s="109"/>
      <c r="E60" s="131" t="str">
        <f>IFERROR(VLOOKUP($C60,Seting!$N$2:$O$43,2,FALSE),"")</f>
        <v/>
      </c>
      <c r="F60" s="112" t="str">
        <f t="shared" si="1"/>
        <v/>
      </c>
      <c r="G60" s="81" t="str">
        <f t="shared" si="2"/>
        <v/>
      </c>
      <c r="H60" s="111"/>
      <c r="I60" s="110"/>
      <c r="J60" s="112" t="str">
        <f t="shared" si="3"/>
        <v/>
      </c>
      <c r="K60" s="149" t="str">
        <f t="shared" si="4"/>
        <v/>
      </c>
      <c r="L60" s="81"/>
      <c r="M60" s="81"/>
      <c r="N60" s="112" t="str">
        <f t="shared" si="6"/>
        <v/>
      </c>
    </row>
    <row r="61" spans="1:14" x14ac:dyDescent="0.95">
      <c r="A61" s="107"/>
      <c r="B61" s="108"/>
      <c r="C61" s="109"/>
      <c r="D61" s="109"/>
      <c r="E61" s="131" t="str">
        <f>IFERROR(VLOOKUP($C61,Seting!$N$2:$O$43,2,FALSE),"")</f>
        <v/>
      </c>
      <c r="F61" s="112" t="str">
        <f t="shared" si="1"/>
        <v/>
      </c>
      <c r="G61" s="81" t="str">
        <f t="shared" si="2"/>
        <v/>
      </c>
      <c r="H61" s="111"/>
      <c r="I61" s="110"/>
      <c r="J61" s="112" t="str">
        <f t="shared" si="3"/>
        <v/>
      </c>
      <c r="K61" s="149" t="str">
        <f t="shared" si="4"/>
        <v/>
      </c>
      <c r="L61" s="81"/>
      <c r="M61" s="81"/>
      <c r="N61" s="112" t="str">
        <f t="shared" si="6"/>
        <v/>
      </c>
    </row>
    <row r="62" spans="1:14" x14ac:dyDescent="0.95">
      <c r="A62" s="107"/>
      <c r="B62" s="108"/>
      <c r="C62" s="109"/>
      <c r="D62" s="109"/>
      <c r="E62" s="131" t="str">
        <f>IFERROR(VLOOKUP($C62,Seting!$N$2:$O$43,2,FALSE),"")</f>
        <v/>
      </c>
      <c r="F62" s="112" t="str">
        <f t="shared" si="1"/>
        <v/>
      </c>
      <c r="G62" s="81" t="str">
        <f t="shared" si="2"/>
        <v/>
      </c>
      <c r="H62" s="111"/>
      <c r="I62" s="110"/>
      <c r="J62" s="112" t="str">
        <f t="shared" si="3"/>
        <v/>
      </c>
      <c r="K62" s="149" t="str">
        <f t="shared" si="4"/>
        <v/>
      </c>
      <c r="L62" s="81"/>
      <c r="M62" s="81"/>
      <c r="N62" s="112" t="str">
        <f t="shared" si="6"/>
        <v/>
      </c>
    </row>
    <row r="63" spans="1:14" x14ac:dyDescent="0.95">
      <c r="A63" s="107"/>
      <c r="B63" s="108"/>
      <c r="C63" s="109"/>
      <c r="D63" s="109"/>
      <c r="E63" s="131" t="str">
        <f>IFERROR(VLOOKUP($C63,Seting!$N$2:$O$43,2,FALSE),"")</f>
        <v/>
      </c>
      <c r="F63" s="112" t="str">
        <f t="shared" si="1"/>
        <v/>
      </c>
      <c r="G63" s="81" t="str">
        <f t="shared" si="2"/>
        <v/>
      </c>
      <c r="H63" s="111"/>
      <c r="I63" s="110"/>
      <c r="J63" s="112" t="str">
        <f t="shared" si="3"/>
        <v/>
      </c>
      <c r="K63" s="149" t="str">
        <f t="shared" si="4"/>
        <v/>
      </c>
      <c r="L63" s="81"/>
      <c r="M63" s="81"/>
      <c r="N63" s="112" t="str">
        <f t="shared" si="6"/>
        <v/>
      </c>
    </row>
    <row r="64" spans="1:14" x14ac:dyDescent="0.95">
      <c r="A64" s="107"/>
      <c r="B64" s="108"/>
      <c r="C64" s="109"/>
      <c r="D64" s="109"/>
      <c r="E64" s="131" t="str">
        <f>IFERROR(VLOOKUP($C64,Seting!$N$2:$O$43,2,FALSE),"")</f>
        <v/>
      </c>
      <c r="F64" s="112" t="str">
        <f t="shared" si="1"/>
        <v/>
      </c>
      <c r="G64" s="81" t="str">
        <f t="shared" si="2"/>
        <v/>
      </c>
      <c r="H64" s="111"/>
      <c r="I64" s="110"/>
      <c r="J64" s="112" t="str">
        <f t="shared" si="3"/>
        <v/>
      </c>
      <c r="K64" s="149" t="str">
        <f t="shared" si="4"/>
        <v/>
      </c>
      <c r="L64" s="81"/>
      <c r="M64" s="81"/>
      <c r="N64" s="112" t="str">
        <f t="shared" si="6"/>
        <v/>
      </c>
    </row>
    <row r="65" spans="1:14" x14ac:dyDescent="0.95">
      <c r="A65" s="107"/>
      <c r="B65" s="108"/>
      <c r="C65" s="109"/>
      <c r="D65" s="109"/>
      <c r="E65" s="131" t="str">
        <f>IFERROR(VLOOKUP($C65,Seting!$N$2:$O$43,2,FALSE),"")</f>
        <v/>
      </c>
      <c r="F65" s="112" t="str">
        <f t="shared" si="1"/>
        <v/>
      </c>
      <c r="G65" s="81" t="str">
        <f t="shared" si="2"/>
        <v/>
      </c>
      <c r="H65" s="111"/>
      <c r="I65" s="110"/>
      <c r="J65" s="112" t="str">
        <f t="shared" si="3"/>
        <v/>
      </c>
      <c r="K65" s="149" t="str">
        <f t="shared" si="4"/>
        <v/>
      </c>
      <c r="L65" s="81"/>
      <c r="M65" s="81"/>
      <c r="N65" s="112" t="str">
        <f t="shared" si="6"/>
        <v/>
      </c>
    </row>
    <row r="66" spans="1:14" x14ac:dyDescent="0.95">
      <c r="A66" s="107"/>
      <c r="B66" s="108"/>
      <c r="C66" s="109"/>
      <c r="D66" s="109"/>
      <c r="E66" s="131" t="str">
        <f>IFERROR(VLOOKUP($C66,Seting!$N$2:$O$43,2,FALSE),"")</f>
        <v/>
      </c>
      <c r="F66" s="112" t="str">
        <f t="shared" si="1"/>
        <v/>
      </c>
      <c r="G66" s="81" t="str">
        <f t="shared" si="2"/>
        <v/>
      </c>
      <c r="H66" s="111"/>
      <c r="I66" s="110"/>
      <c r="J66" s="112" t="str">
        <f t="shared" si="3"/>
        <v/>
      </c>
      <c r="K66" s="149" t="str">
        <f t="shared" si="4"/>
        <v/>
      </c>
      <c r="L66" s="81"/>
      <c r="M66" s="81"/>
      <c r="N66" s="112" t="str">
        <f t="shared" si="6"/>
        <v/>
      </c>
    </row>
    <row r="67" spans="1:14" x14ac:dyDescent="0.95">
      <c r="A67" s="107"/>
      <c r="B67" s="108"/>
      <c r="C67" s="109"/>
      <c r="D67" s="109"/>
      <c r="E67" s="131" t="str">
        <f>IFERROR(VLOOKUP($C67,Seting!$N$2:$O$43,2,FALSE),"")</f>
        <v/>
      </c>
      <c r="F67" s="112" t="str">
        <f t="shared" si="1"/>
        <v/>
      </c>
      <c r="G67" s="81" t="str">
        <f t="shared" si="2"/>
        <v/>
      </c>
      <c r="H67" s="111"/>
      <c r="I67" s="110"/>
      <c r="J67" s="112" t="str">
        <f t="shared" si="3"/>
        <v/>
      </c>
      <c r="K67" s="149" t="str">
        <f t="shared" si="4"/>
        <v/>
      </c>
      <c r="L67" s="81"/>
      <c r="M67" s="81"/>
      <c r="N67" s="112" t="str">
        <f t="shared" si="6"/>
        <v/>
      </c>
    </row>
    <row r="68" spans="1:14" x14ac:dyDescent="0.95">
      <c r="A68" s="107"/>
      <c r="B68" s="108"/>
      <c r="C68" s="109"/>
      <c r="D68" s="109"/>
      <c r="E68" s="131" t="str">
        <f>IFERROR(VLOOKUP($C68,Seting!$N$2:$O$43,2,FALSE),"")</f>
        <v/>
      </c>
      <c r="F68" s="112" t="str">
        <f t="shared" si="1"/>
        <v/>
      </c>
      <c r="G68" s="81" t="str">
        <f t="shared" si="2"/>
        <v/>
      </c>
      <c r="H68" s="111"/>
      <c r="I68" s="110"/>
      <c r="J68" s="112" t="str">
        <f t="shared" si="3"/>
        <v/>
      </c>
      <c r="K68" s="149" t="str">
        <f t="shared" si="4"/>
        <v/>
      </c>
      <c r="L68" s="81"/>
      <c r="M68" s="81"/>
      <c r="N68" s="112" t="str">
        <f t="shared" si="6"/>
        <v/>
      </c>
    </row>
    <row r="69" spans="1:14" x14ac:dyDescent="0.95">
      <c r="A69" s="107"/>
      <c r="B69" s="108"/>
      <c r="C69" s="109"/>
      <c r="D69" s="109"/>
      <c r="E69" s="131" t="str">
        <f>IFERROR(VLOOKUP($C69,Seting!$N$2:$O$43,2,FALSE),"")</f>
        <v/>
      </c>
      <c r="F69" s="112" t="str">
        <f t="shared" si="1"/>
        <v/>
      </c>
      <c r="G69" s="81" t="str">
        <f t="shared" si="2"/>
        <v/>
      </c>
      <c r="H69" s="111"/>
      <c r="I69" s="110"/>
      <c r="J69" s="112" t="str">
        <f t="shared" si="3"/>
        <v/>
      </c>
      <c r="K69" s="149" t="str">
        <f t="shared" si="4"/>
        <v/>
      </c>
      <c r="L69" s="81"/>
      <c r="M69" s="81"/>
      <c r="N69" s="112" t="str">
        <f t="shared" si="6"/>
        <v/>
      </c>
    </row>
    <row r="70" spans="1:14" x14ac:dyDescent="0.95">
      <c r="A70" s="107"/>
      <c r="B70" s="108"/>
      <c r="C70" s="109"/>
      <c r="D70" s="109"/>
      <c r="E70" s="131" t="str">
        <f>IFERROR(VLOOKUP($C70,Seting!$N$2:$O$43,2,FALSE),"")</f>
        <v/>
      </c>
      <c r="F70" s="112" t="str">
        <f t="shared" si="1"/>
        <v/>
      </c>
      <c r="G70" s="81" t="str">
        <f t="shared" si="2"/>
        <v/>
      </c>
      <c r="H70" s="111"/>
      <c r="I70" s="110"/>
      <c r="J70" s="112" t="str">
        <f t="shared" si="3"/>
        <v/>
      </c>
      <c r="K70" s="149" t="str">
        <f t="shared" si="4"/>
        <v/>
      </c>
      <c r="L70" s="81"/>
      <c r="M70" s="81"/>
      <c r="N70" s="112" t="str">
        <f t="shared" si="6"/>
        <v/>
      </c>
    </row>
    <row r="71" spans="1:14" x14ac:dyDescent="0.95">
      <c r="A71" s="107"/>
      <c r="B71" s="108"/>
      <c r="C71" s="109"/>
      <c r="D71" s="109"/>
      <c r="E71" s="131" t="str">
        <f>IFERROR(VLOOKUP($C71,Seting!$N$2:$O$43,2,FALSE),"")</f>
        <v/>
      </c>
      <c r="F71" s="112" t="str">
        <f t="shared" si="1"/>
        <v/>
      </c>
      <c r="G71" s="81" t="str">
        <f t="shared" si="2"/>
        <v/>
      </c>
      <c r="H71" s="111"/>
      <c r="I71" s="110"/>
      <c r="J71" s="112" t="str">
        <f t="shared" si="3"/>
        <v/>
      </c>
      <c r="K71" s="149" t="str">
        <f t="shared" si="4"/>
        <v/>
      </c>
      <c r="L71" s="81"/>
      <c r="M71" s="81"/>
      <c r="N71" s="112" t="str">
        <f t="shared" si="6"/>
        <v/>
      </c>
    </row>
    <row r="72" spans="1:14" x14ac:dyDescent="0.95">
      <c r="A72" s="107"/>
      <c r="B72" s="108"/>
      <c r="C72" s="109"/>
      <c r="D72" s="109"/>
      <c r="E72" s="131" t="str">
        <f>IFERROR(VLOOKUP($C72,Seting!$N$2:$O$43,2,FALSE),"")</f>
        <v/>
      </c>
      <c r="F72" s="112" t="str">
        <f t="shared" ref="F72:F136" si="7">IFERROR((D72*E72),"")</f>
        <v/>
      </c>
      <c r="G72" s="81" t="str">
        <f t="shared" ref="G72:G136" si="8">IFERROR(IF(A72="","",IF(I72=F72,"រួចរាល់",IF(J72&lt;F72,"នៅខ្លះ",IF(J72=F72,"ជំពាក់ទាំងអស់")))),"")</f>
        <v/>
      </c>
      <c r="H72" s="111"/>
      <c r="I72" s="110"/>
      <c r="J72" s="112" t="str">
        <f t="shared" ref="J72:J136" si="9">IFERROR((F72-I72),"")</f>
        <v/>
      </c>
      <c r="K72" s="149" t="str">
        <f t="shared" ref="K72:K136" si="10">IF(A72="","",IF(J72&lt;=0,"រួចរាល់","នៅទេ"))</f>
        <v/>
      </c>
      <c r="L72" s="81"/>
      <c r="M72" s="81"/>
      <c r="N72" s="112" t="str">
        <f t="shared" si="6"/>
        <v/>
      </c>
    </row>
    <row r="73" spans="1:14" x14ac:dyDescent="0.95">
      <c r="A73" s="107"/>
      <c r="B73" s="108"/>
      <c r="C73" s="109"/>
      <c r="D73" s="109"/>
      <c r="E73" s="131" t="str">
        <f>IFERROR(VLOOKUP($C73,Seting!$N$2:$O$43,2,FALSE),"")</f>
        <v/>
      </c>
      <c r="F73" s="112" t="str">
        <f t="shared" si="7"/>
        <v/>
      </c>
      <c r="G73" s="81" t="str">
        <f t="shared" si="8"/>
        <v/>
      </c>
      <c r="H73" s="111"/>
      <c r="I73" s="110"/>
      <c r="J73" s="112" t="str">
        <f t="shared" si="9"/>
        <v/>
      </c>
      <c r="K73" s="149" t="str">
        <f t="shared" si="10"/>
        <v/>
      </c>
      <c r="L73" s="81"/>
      <c r="M73" s="81"/>
      <c r="N73" s="112" t="str">
        <f t="shared" si="6"/>
        <v/>
      </c>
    </row>
    <row r="74" spans="1:14" x14ac:dyDescent="0.95">
      <c r="A74" s="107"/>
      <c r="B74" s="108"/>
      <c r="C74" s="109"/>
      <c r="D74" s="109"/>
      <c r="E74" s="131" t="str">
        <f>IFERROR(VLOOKUP($C74,Seting!$N$2:$O$43,2,FALSE),"")</f>
        <v/>
      </c>
      <c r="F74" s="112" t="str">
        <f t="shared" si="7"/>
        <v/>
      </c>
      <c r="G74" s="81" t="str">
        <f t="shared" si="8"/>
        <v/>
      </c>
      <c r="H74" s="111"/>
      <c r="I74" s="110"/>
      <c r="J74" s="112" t="str">
        <f t="shared" si="9"/>
        <v/>
      </c>
      <c r="K74" s="149" t="str">
        <f t="shared" si="10"/>
        <v/>
      </c>
      <c r="L74" s="81"/>
      <c r="M74" s="81"/>
      <c r="N74" s="112" t="str">
        <f t="shared" si="6"/>
        <v/>
      </c>
    </row>
    <row r="75" spans="1:14" x14ac:dyDescent="0.95">
      <c r="A75" s="107"/>
      <c r="B75" s="108"/>
      <c r="C75" s="109"/>
      <c r="D75" s="109"/>
      <c r="E75" s="131" t="str">
        <f>IFERROR(VLOOKUP($C75,Seting!$N$2:$O$43,2,FALSE),"")</f>
        <v/>
      </c>
      <c r="F75" s="112" t="str">
        <f t="shared" si="7"/>
        <v/>
      </c>
      <c r="G75" s="81" t="str">
        <f t="shared" si="8"/>
        <v/>
      </c>
      <c r="H75" s="111"/>
      <c r="I75" s="110"/>
      <c r="J75" s="112" t="str">
        <f t="shared" si="9"/>
        <v/>
      </c>
      <c r="K75" s="149" t="str">
        <f t="shared" si="10"/>
        <v/>
      </c>
      <c r="L75" s="81"/>
      <c r="M75" s="81"/>
      <c r="N75" s="112" t="str">
        <f t="shared" si="6"/>
        <v/>
      </c>
    </row>
    <row r="76" spans="1:14" x14ac:dyDescent="0.95">
      <c r="A76" s="107"/>
      <c r="B76" s="108"/>
      <c r="C76" s="109"/>
      <c r="D76" s="109"/>
      <c r="E76" s="131" t="str">
        <f>IFERROR(VLOOKUP($C76,Seting!$N$2:$O$43,2,FALSE),"")</f>
        <v/>
      </c>
      <c r="F76" s="112" t="str">
        <f t="shared" si="7"/>
        <v/>
      </c>
      <c r="G76" s="81" t="str">
        <f t="shared" si="8"/>
        <v/>
      </c>
      <c r="H76" s="111"/>
      <c r="I76" s="110"/>
      <c r="J76" s="112" t="str">
        <f t="shared" si="9"/>
        <v/>
      </c>
      <c r="K76" s="149" t="str">
        <f t="shared" si="10"/>
        <v/>
      </c>
      <c r="L76" s="81"/>
      <c r="M76" s="81"/>
      <c r="N76" s="112" t="str">
        <f t="shared" si="6"/>
        <v/>
      </c>
    </row>
    <row r="77" spans="1:14" x14ac:dyDescent="0.95">
      <c r="A77" s="107"/>
      <c r="B77" s="108"/>
      <c r="C77" s="109"/>
      <c r="D77" s="109"/>
      <c r="E77" s="131" t="str">
        <f>IFERROR(VLOOKUP($C77,Seting!$N$2:$O$43,2,FALSE),"")</f>
        <v/>
      </c>
      <c r="F77" s="112" t="str">
        <f t="shared" si="7"/>
        <v/>
      </c>
      <c r="G77" s="81" t="str">
        <f t="shared" si="8"/>
        <v/>
      </c>
      <c r="H77" s="111"/>
      <c r="I77" s="110"/>
      <c r="J77" s="112" t="str">
        <f t="shared" si="9"/>
        <v/>
      </c>
      <c r="K77" s="149" t="str">
        <f t="shared" si="10"/>
        <v/>
      </c>
      <c r="L77" s="81"/>
      <c r="M77" s="81"/>
      <c r="N77" s="112" t="str">
        <f t="shared" si="6"/>
        <v/>
      </c>
    </row>
    <row r="78" spans="1:14" x14ac:dyDescent="0.95">
      <c r="A78" s="107"/>
      <c r="B78" s="108"/>
      <c r="C78" s="109"/>
      <c r="D78" s="109"/>
      <c r="E78" s="131" t="str">
        <f>IFERROR(VLOOKUP($C78,Seting!$N$2:$O$43,2,FALSE),"")</f>
        <v/>
      </c>
      <c r="F78" s="112" t="str">
        <f t="shared" si="7"/>
        <v/>
      </c>
      <c r="G78" s="81" t="str">
        <f t="shared" si="8"/>
        <v/>
      </c>
      <c r="H78" s="111"/>
      <c r="I78" s="110"/>
      <c r="J78" s="112" t="str">
        <f t="shared" si="9"/>
        <v/>
      </c>
      <c r="K78" s="149" t="str">
        <f t="shared" si="10"/>
        <v/>
      </c>
      <c r="L78" s="81"/>
      <c r="M78" s="81"/>
      <c r="N78" s="112" t="str">
        <f t="shared" si="6"/>
        <v/>
      </c>
    </row>
    <row r="79" spans="1:14" x14ac:dyDescent="0.95">
      <c r="A79" s="107"/>
      <c r="B79" s="108"/>
      <c r="C79" s="109"/>
      <c r="D79" s="109"/>
      <c r="E79" s="131" t="str">
        <f>IFERROR(VLOOKUP($C79,Seting!$N$2:$O$43,2,FALSE),"")</f>
        <v/>
      </c>
      <c r="F79" s="112" t="str">
        <f t="shared" si="7"/>
        <v/>
      </c>
      <c r="G79" s="81" t="str">
        <f t="shared" si="8"/>
        <v/>
      </c>
      <c r="H79" s="111"/>
      <c r="I79" s="110"/>
      <c r="J79" s="112" t="str">
        <f t="shared" si="9"/>
        <v/>
      </c>
      <c r="K79" s="149" t="str">
        <f t="shared" si="10"/>
        <v/>
      </c>
      <c r="L79" s="81"/>
      <c r="M79" s="81"/>
      <c r="N79" s="112" t="str">
        <f t="shared" si="6"/>
        <v/>
      </c>
    </row>
    <row r="80" spans="1:14" x14ac:dyDescent="0.95">
      <c r="A80" s="107"/>
      <c r="B80" s="108"/>
      <c r="C80" s="109"/>
      <c r="D80" s="109"/>
      <c r="E80" s="131" t="str">
        <f>IFERROR(VLOOKUP($C80,Seting!$N$2:$O$43,2,FALSE),"")</f>
        <v/>
      </c>
      <c r="F80" s="112" t="str">
        <f t="shared" si="7"/>
        <v/>
      </c>
      <c r="G80" s="81" t="str">
        <f t="shared" si="8"/>
        <v/>
      </c>
      <c r="H80" s="111"/>
      <c r="I80" s="110"/>
      <c r="J80" s="112" t="str">
        <f t="shared" si="9"/>
        <v/>
      </c>
      <c r="K80" s="149" t="str">
        <f t="shared" si="10"/>
        <v/>
      </c>
      <c r="L80" s="81"/>
      <c r="M80" s="81"/>
      <c r="N80" s="112" t="str">
        <f t="shared" si="6"/>
        <v/>
      </c>
    </row>
    <row r="81" spans="1:14" x14ac:dyDescent="0.95">
      <c r="A81" s="107"/>
      <c r="B81" s="108"/>
      <c r="C81" s="109"/>
      <c r="D81" s="109"/>
      <c r="E81" s="131" t="str">
        <f>IFERROR(VLOOKUP($C81,Seting!$N$2:$O$43,2,FALSE),"")</f>
        <v/>
      </c>
      <c r="F81" s="112" t="str">
        <f t="shared" si="7"/>
        <v/>
      </c>
      <c r="G81" s="81" t="str">
        <f t="shared" si="8"/>
        <v/>
      </c>
      <c r="H81" s="111"/>
      <c r="I81" s="110"/>
      <c r="J81" s="112" t="str">
        <f t="shared" si="9"/>
        <v/>
      </c>
      <c r="K81" s="149" t="str">
        <f t="shared" si="10"/>
        <v/>
      </c>
      <c r="L81" s="81"/>
      <c r="M81" s="81"/>
      <c r="N81" s="112" t="str">
        <f t="shared" si="6"/>
        <v/>
      </c>
    </row>
    <row r="82" spans="1:14" x14ac:dyDescent="0.95">
      <c r="A82" s="107"/>
      <c r="B82" s="108"/>
      <c r="C82" s="109"/>
      <c r="D82" s="109"/>
      <c r="E82" s="131" t="str">
        <f>IFERROR(VLOOKUP($C82,Seting!$N$2:$O$43,2,FALSE),"")</f>
        <v/>
      </c>
      <c r="F82" s="112" t="str">
        <f t="shared" si="7"/>
        <v/>
      </c>
      <c r="G82" s="81" t="str">
        <f t="shared" si="8"/>
        <v/>
      </c>
      <c r="H82" s="111"/>
      <c r="I82" s="110"/>
      <c r="J82" s="112" t="str">
        <f t="shared" si="9"/>
        <v/>
      </c>
      <c r="K82" s="149" t="str">
        <f t="shared" si="10"/>
        <v/>
      </c>
      <c r="L82" s="81"/>
      <c r="M82" s="81"/>
      <c r="N82" s="112" t="str">
        <f t="shared" si="6"/>
        <v/>
      </c>
    </row>
    <row r="83" spans="1:14" x14ac:dyDescent="0.95">
      <c r="A83" s="107"/>
      <c r="B83" s="108"/>
      <c r="C83" s="109"/>
      <c r="D83" s="109"/>
      <c r="E83" s="131" t="str">
        <f>IFERROR(VLOOKUP($C83,Seting!$N$2:$O$43,2,FALSE),"")</f>
        <v/>
      </c>
      <c r="F83" s="112" t="str">
        <f t="shared" si="7"/>
        <v/>
      </c>
      <c r="G83" s="81" t="str">
        <f t="shared" si="8"/>
        <v/>
      </c>
      <c r="H83" s="111"/>
      <c r="I83" s="110"/>
      <c r="J83" s="112" t="str">
        <f t="shared" si="9"/>
        <v/>
      </c>
      <c r="K83" s="149" t="str">
        <f t="shared" si="10"/>
        <v/>
      </c>
      <c r="L83" s="81"/>
      <c r="M83" s="81"/>
      <c r="N83" s="112" t="str">
        <f t="shared" si="6"/>
        <v/>
      </c>
    </row>
    <row r="84" spans="1:14" x14ac:dyDescent="0.95">
      <c r="A84" s="107"/>
      <c r="B84" s="108"/>
      <c r="C84" s="109"/>
      <c r="D84" s="109"/>
      <c r="E84" s="131" t="str">
        <f>IFERROR(VLOOKUP($C84,Seting!$N$2:$O$43,2,FALSE),"")</f>
        <v/>
      </c>
      <c r="F84" s="112" t="str">
        <f t="shared" si="7"/>
        <v/>
      </c>
      <c r="G84" s="81" t="str">
        <f t="shared" si="8"/>
        <v/>
      </c>
      <c r="H84" s="111"/>
      <c r="I84" s="110"/>
      <c r="J84" s="112" t="str">
        <f t="shared" si="9"/>
        <v/>
      </c>
      <c r="K84" s="149" t="str">
        <f t="shared" si="10"/>
        <v/>
      </c>
      <c r="L84" s="81"/>
      <c r="M84" s="81"/>
      <c r="N84" s="112" t="str">
        <f t="shared" si="6"/>
        <v/>
      </c>
    </row>
    <row r="85" spans="1:14" x14ac:dyDescent="0.95">
      <c r="A85" s="107"/>
      <c r="B85" s="108"/>
      <c r="C85" s="109"/>
      <c r="D85" s="109"/>
      <c r="E85" s="131" t="str">
        <f>IFERROR(VLOOKUP($C85,Seting!$N$2:$O$43,2,FALSE),"")</f>
        <v/>
      </c>
      <c r="F85" s="112" t="str">
        <f t="shared" si="7"/>
        <v/>
      </c>
      <c r="G85" s="81" t="str">
        <f t="shared" si="8"/>
        <v/>
      </c>
      <c r="H85" s="111"/>
      <c r="I85" s="110"/>
      <c r="J85" s="112" t="str">
        <f t="shared" si="9"/>
        <v/>
      </c>
      <c r="K85" s="149" t="str">
        <f t="shared" si="10"/>
        <v/>
      </c>
      <c r="L85" s="81"/>
      <c r="M85" s="81"/>
      <c r="N85" s="112" t="str">
        <f t="shared" si="6"/>
        <v/>
      </c>
    </row>
    <row r="86" spans="1:14" x14ac:dyDescent="0.95">
      <c r="A86" s="107"/>
      <c r="B86" s="108"/>
      <c r="C86" s="109"/>
      <c r="D86" s="109"/>
      <c r="E86" s="131" t="str">
        <f>IFERROR(VLOOKUP($C86,Seting!$N$2:$O$43,2,FALSE),"")</f>
        <v/>
      </c>
      <c r="F86" s="112" t="str">
        <f t="shared" si="7"/>
        <v/>
      </c>
      <c r="G86" s="81" t="str">
        <f t="shared" si="8"/>
        <v/>
      </c>
      <c r="H86" s="111"/>
      <c r="I86" s="110"/>
      <c r="J86" s="112" t="str">
        <f t="shared" si="9"/>
        <v/>
      </c>
      <c r="K86" s="149" t="str">
        <f t="shared" si="10"/>
        <v/>
      </c>
      <c r="L86" s="81"/>
      <c r="M86" s="81"/>
      <c r="N86" s="112" t="str">
        <f>IF(L86="","",SUMIFS($J$5:$J$502,$B$5:$B$502,L86)+M86-O86)</f>
        <v/>
      </c>
    </row>
    <row r="87" spans="1:14" x14ac:dyDescent="0.95">
      <c r="A87" s="107"/>
      <c r="B87" s="108"/>
      <c r="C87" s="109"/>
      <c r="D87" s="109"/>
      <c r="E87" s="131" t="str">
        <f>IFERROR(VLOOKUP($C87,Seting!$N$2:$O$43,2,FALSE),"")</f>
        <v/>
      </c>
      <c r="F87" s="112" t="str">
        <f t="shared" si="7"/>
        <v/>
      </c>
      <c r="G87" s="81" t="str">
        <f t="shared" si="8"/>
        <v/>
      </c>
      <c r="H87" s="111"/>
      <c r="I87" s="110"/>
      <c r="J87" s="112" t="str">
        <f t="shared" si="9"/>
        <v/>
      </c>
      <c r="K87" s="149" t="str">
        <f t="shared" si="10"/>
        <v/>
      </c>
      <c r="L87" s="81"/>
      <c r="M87" s="81"/>
      <c r="N87" s="112" t="str">
        <f>IF(L87="","",SUMIFS($J$5:$J$502,$B$5:$B$502,L87)+M87-O87)</f>
        <v/>
      </c>
    </row>
    <row r="88" spans="1:14" x14ac:dyDescent="0.95">
      <c r="A88" s="107"/>
      <c r="B88" s="108"/>
      <c r="C88" s="109"/>
      <c r="D88" s="109"/>
      <c r="E88" s="131" t="str">
        <f>IFERROR(VLOOKUP($C88,Seting!$N$2:$O$43,2,FALSE),"")</f>
        <v/>
      </c>
      <c r="F88" s="112" t="str">
        <f t="shared" si="7"/>
        <v/>
      </c>
      <c r="G88" s="81" t="str">
        <f t="shared" si="8"/>
        <v/>
      </c>
      <c r="H88" s="111"/>
      <c r="I88" s="110"/>
      <c r="J88" s="112" t="str">
        <f t="shared" si="9"/>
        <v/>
      </c>
      <c r="K88" s="149" t="str">
        <f t="shared" si="10"/>
        <v/>
      </c>
      <c r="L88" s="81"/>
      <c r="M88" s="81"/>
      <c r="N88" s="112"/>
    </row>
    <row r="89" spans="1:14" x14ac:dyDescent="0.95">
      <c r="A89" s="107"/>
      <c r="B89" s="108"/>
      <c r="C89" s="109"/>
      <c r="D89" s="109"/>
      <c r="E89" s="131" t="str">
        <f>IFERROR(VLOOKUP($C89,Seting!$N$2:$O$43,2,FALSE),"")</f>
        <v/>
      </c>
      <c r="F89" s="112" t="str">
        <f t="shared" si="7"/>
        <v/>
      </c>
      <c r="G89" s="81" t="str">
        <f t="shared" si="8"/>
        <v/>
      </c>
      <c r="H89" s="111"/>
      <c r="I89" s="110"/>
      <c r="J89" s="112" t="str">
        <f t="shared" si="9"/>
        <v/>
      </c>
      <c r="K89" s="149" t="str">
        <f t="shared" si="10"/>
        <v/>
      </c>
      <c r="L89" s="81"/>
      <c r="M89" s="81"/>
      <c r="N89" s="112" t="str">
        <f t="shared" ref="N89:N152" si="11">IF(L89="","",SUMIFS($J$5:$J$502,$B$5:$B$502,L89)+M89-O89)</f>
        <v/>
      </c>
    </row>
    <row r="90" spans="1:14" x14ac:dyDescent="0.95">
      <c r="A90" s="107"/>
      <c r="B90" s="108"/>
      <c r="C90" s="109"/>
      <c r="D90" s="109"/>
      <c r="E90" s="131" t="str">
        <f>IFERROR(VLOOKUP($C90,Seting!$N$2:$O$43,2,FALSE),"")</f>
        <v/>
      </c>
      <c r="F90" s="112" t="str">
        <f t="shared" si="7"/>
        <v/>
      </c>
      <c r="G90" s="81" t="str">
        <f t="shared" si="8"/>
        <v/>
      </c>
      <c r="H90" s="111"/>
      <c r="I90" s="110"/>
      <c r="J90" s="112" t="str">
        <f t="shared" si="9"/>
        <v/>
      </c>
      <c r="K90" s="149" t="str">
        <f t="shared" si="10"/>
        <v/>
      </c>
      <c r="L90" s="81"/>
      <c r="M90" s="81"/>
      <c r="N90" s="112" t="str">
        <f t="shared" si="11"/>
        <v/>
      </c>
    </row>
    <row r="91" spans="1:14" x14ac:dyDescent="0.95">
      <c r="A91" s="107"/>
      <c r="B91" s="108"/>
      <c r="C91" s="109"/>
      <c r="D91" s="109"/>
      <c r="E91" s="131" t="str">
        <f>IFERROR(VLOOKUP($C91,Seting!$N$2:$O$43,2,FALSE),"")</f>
        <v/>
      </c>
      <c r="F91" s="112" t="str">
        <f t="shared" si="7"/>
        <v/>
      </c>
      <c r="G91" s="81" t="str">
        <f t="shared" si="8"/>
        <v/>
      </c>
      <c r="H91" s="111"/>
      <c r="I91" s="110"/>
      <c r="J91" s="112" t="str">
        <f t="shared" si="9"/>
        <v/>
      </c>
      <c r="K91" s="149" t="str">
        <f t="shared" si="10"/>
        <v/>
      </c>
      <c r="L91" s="81"/>
      <c r="M91" s="81"/>
      <c r="N91" s="112" t="str">
        <f t="shared" si="11"/>
        <v/>
      </c>
    </row>
    <row r="92" spans="1:14" x14ac:dyDescent="0.95">
      <c r="A92" s="107"/>
      <c r="B92" s="108"/>
      <c r="C92" s="109"/>
      <c r="D92" s="109"/>
      <c r="E92" s="131" t="str">
        <f>IFERROR(VLOOKUP($C92,Seting!$N$2:$O$43,2,FALSE),"")</f>
        <v/>
      </c>
      <c r="F92" s="112" t="str">
        <f t="shared" si="7"/>
        <v/>
      </c>
      <c r="G92" s="81" t="str">
        <f t="shared" si="8"/>
        <v/>
      </c>
      <c r="H92" s="111"/>
      <c r="I92" s="110"/>
      <c r="J92" s="112" t="str">
        <f t="shared" si="9"/>
        <v/>
      </c>
      <c r="K92" s="149" t="str">
        <f t="shared" si="10"/>
        <v/>
      </c>
      <c r="L92" s="81"/>
      <c r="M92" s="81"/>
      <c r="N92" s="112" t="str">
        <f t="shared" si="11"/>
        <v/>
      </c>
    </row>
    <row r="93" spans="1:14" x14ac:dyDescent="0.95">
      <c r="A93" s="107"/>
      <c r="B93" s="108"/>
      <c r="C93" s="109"/>
      <c r="D93" s="109"/>
      <c r="E93" s="131" t="str">
        <f>IFERROR(VLOOKUP($C93,Seting!$N$2:$O$43,2,FALSE),"")</f>
        <v/>
      </c>
      <c r="F93" s="112" t="str">
        <f t="shared" si="7"/>
        <v/>
      </c>
      <c r="G93" s="81" t="str">
        <f t="shared" si="8"/>
        <v/>
      </c>
      <c r="H93" s="111"/>
      <c r="I93" s="110"/>
      <c r="J93" s="112" t="str">
        <f t="shared" si="9"/>
        <v/>
      </c>
      <c r="K93" s="149" t="str">
        <f t="shared" si="10"/>
        <v/>
      </c>
      <c r="L93" s="81"/>
      <c r="M93" s="81"/>
      <c r="N93" s="112" t="str">
        <f t="shared" si="11"/>
        <v/>
      </c>
    </row>
    <row r="94" spans="1:14" x14ac:dyDescent="0.95">
      <c r="A94" s="107"/>
      <c r="B94" s="108"/>
      <c r="C94" s="109"/>
      <c r="D94" s="109"/>
      <c r="E94" s="131" t="str">
        <f>IFERROR(VLOOKUP($C94,Seting!$N$2:$O$43,2,FALSE),"")</f>
        <v/>
      </c>
      <c r="F94" s="112" t="str">
        <f t="shared" si="7"/>
        <v/>
      </c>
      <c r="G94" s="81" t="str">
        <f t="shared" si="8"/>
        <v/>
      </c>
      <c r="H94" s="111"/>
      <c r="I94" s="110"/>
      <c r="J94" s="112" t="str">
        <f t="shared" si="9"/>
        <v/>
      </c>
      <c r="K94" s="149" t="str">
        <f t="shared" si="10"/>
        <v/>
      </c>
      <c r="L94" s="81"/>
      <c r="M94" s="81"/>
      <c r="N94" s="112" t="str">
        <f t="shared" si="11"/>
        <v/>
      </c>
    </row>
    <row r="95" spans="1:14" x14ac:dyDescent="0.95">
      <c r="A95" s="107"/>
      <c r="B95" s="108"/>
      <c r="C95" s="109"/>
      <c r="D95" s="109"/>
      <c r="E95" s="131" t="str">
        <f>IFERROR(VLOOKUP($C95,Seting!$N$2:$O$43,2,FALSE),"")</f>
        <v/>
      </c>
      <c r="F95" s="112" t="str">
        <f t="shared" si="7"/>
        <v/>
      </c>
      <c r="G95" s="81" t="str">
        <f t="shared" si="8"/>
        <v/>
      </c>
      <c r="H95" s="111"/>
      <c r="I95" s="110"/>
      <c r="J95" s="112" t="str">
        <f t="shared" si="9"/>
        <v/>
      </c>
      <c r="K95" s="149" t="str">
        <f t="shared" si="10"/>
        <v/>
      </c>
      <c r="L95" s="81"/>
      <c r="M95" s="81"/>
      <c r="N95" s="112" t="str">
        <f t="shared" si="11"/>
        <v/>
      </c>
    </row>
    <row r="96" spans="1:14" x14ac:dyDescent="0.95">
      <c r="A96" s="107"/>
      <c r="B96" s="108"/>
      <c r="C96" s="109"/>
      <c r="D96" s="109"/>
      <c r="E96" s="131" t="str">
        <f>IFERROR(VLOOKUP($C96,Seting!$N$2:$O$43,2,FALSE),"")</f>
        <v/>
      </c>
      <c r="F96" s="112" t="str">
        <f t="shared" si="7"/>
        <v/>
      </c>
      <c r="G96" s="81" t="str">
        <f t="shared" si="8"/>
        <v/>
      </c>
      <c r="H96" s="111"/>
      <c r="I96" s="110"/>
      <c r="J96" s="112" t="str">
        <f t="shared" si="9"/>
        <v/>
      </c>
      <c r="K96" s="149" t="str">
        <f t="shared" si="10"/>
        <v/>
      </c>
      <c r="L96" s="81"/>
      <c r="M96" s="81"/>
      <c r="N96" s="112" t="str">
        <f t="shared" si="11"/>
        <v/>
      </c>
    </row>
    <row r="97" spans="1:14" x14ac:dyDescent="0.95">
      <c r="A97" s="107"/>
      <c r="B97" s="108"/>
      <c r="C97" s="109"/>
      <c r="D97" s="109"/>
      <c r="E97" s="131" t="str">
        <f>IFERROR(VLOOKUP($C97,Seting!$N$2:$O$43,2,FALSE),"")</f>
        <v/>
      </c>
      <c r="F97" s="112" t="str">
        <f t="shared" si="7"/>
        <v/>
      </c>
      <c r="G97" s="81" t="str">
        <f t="shared" si="8"/>
        <v/>
      </c>
      <c r="H97" s="111"/>
      <c r="I97" s="110"/>
      <c r="J97" s="112" t="str">
        <f t="shared" si="9"/>
        <v/>
      </c>
      <c r="K97" s="149" t="str">
        <f t="shared" si="10"/>
        <v/>
      </c>
      <c r="L97" s="81"/>
      <c r="M97" s="81"/>
      <c r="N97" s="112" t="str">
        <f t="shared" si="11"/>
        <v/>
      </c>
    </row>
    <row r="98" spans="1:14" x14ac:dyDescent="0.95">
      <c r="A98" s="107"/>
      <c r="B98" s="108"/>
      <c r="C98" s="109"/>
      <c r="D98" s="109"/>
      <c r="E98" s="131" t="str">
        <f>IFERROR(VLOOKUP($C98,Seting!$N$2:$O$43,2,FALSE),"")</f>
        <v/>
      </c>
      <c r="F98" s="112" t="str">
        <f t="shared" si="7"/>
        <v/>
      </c>
      <c r="G98" s="81" t="str">
        <f t="shared" si="8"/>
        <v/>
      </c>
      <c r="H98" s="111"/>
      <c r="I98" s="110"/>
      <c r="J98" s="112" t="str">
        <f t="shared" si="9"/>
        <v/>
      </c>
      <c r="K98" s="149" t="str">
        <f t="shared" si="10"/>
        <v/>
      </c>
      <c r="L98" s="81"/>
      <c r="M98" s="81"/>
      <c r="N98" s="112" t="str">
        <f t="shared" si="11"/>
        <v/>
      </c>
    </row>
    <row r="99" spans="1:14" x14ac:dyDescent="0.95">
      <c r="A99" s="107"/>
      <c r="B99" s="108"/>
      <c r="C99" s="109"/>
      <c r="D99" s="109"/>
      <c r="E99" s="131" t="str">
        <f>IFERROR(VLOOKUP($C99,Seting!$N$2:$O$43,2,FALSE),"")</f>
        <v/>
      </c>
      <c r="F99" s="112" t="str">
        <f t="shared" si="7"/>
        <v/>
      </c>
      <c r="G99" s="81" t="str">
        <f t="shared" si="8"/>
        <v/>
      </c>
      <c r="H99" s="111"/>
      <c r="I99" s="110"/>
      <c r="J99" s="112" t="str">
        <f t="shared" si="9"/>
        <v/>
      </c>
      <c r="K99" s="149" t="str">
        <f t="shared" si="10"/>
        <v/>
      </c>
      <c r="L99" s="81"/>
      <c r="M99" s="81"/>
      <c r="N99" s="112" t="str">
        <f t="shared" si="11"/>
        <v/>
      </c>
    </row>
    <row r="100" spans="1:14" x14ac:dyDescent="0.95">
      <c r="A100" s="107"/>
      <c r="B100" s="108"/>
      <c r="C100" s="109"/>
      <c r="D100" s="109"/>
      <c r="E100" s="131" t="str">
        <f>IFERROR(VLOOKUP($C100,Seting!$N$2:$O$43,2,FALSE),"")</f>
        <v/>
      </c>
      <c r="F100" s="112" t="str">
        <f t="shared" si="7"/>
        <v/>
      </c>
      <c r="G100" s="81" t="str">
        <f t="shared" si="8"/>
        <v/>
      </c>
      <c r="H100" s="111"/>
      <c r="I100" s="110"/>
      <c r="J100" s="112" t="str">
        <f t="shared" si="9"/>
        <v/>
      </c>
      <c r="K100" s="149" t="str">
        <f t="shared" si="10"/>
        <v/>
      </c>
      <c r="L100" s="81"/>
      <c r="M100" s="81"/>
      <c r="N100" s="112" t="str">
        <f t="shared" si="11"/>
        <v/>
      </c>
    </row>
    <row r="101" spans="1:14" x14ac:dyDescent="0.95">
      <c r="A101" s="107"/>
      <c r="B101" s="108"/>
      <c r="C101" s="109"/>
      <c r="D101" s="109"/>
      <c r="E101" s="131" t="str">
        <f>IFERROR(VLOOKUP($C101,Seting!$N$2:$O$43,2,FALSE),"")</f>
        <v/>
      </c>
      <c r="F101" s="112" t="str">
        <f t="shared" si="7"/>
        <v/>
      </c>
      <c r="G101" s="81" t="str">
        <f t="shared" si="8"/>
        <v/>
      </c>
      <c r="H101" s="111"/>
      <c r="I101" s="110"/>
      <c r="J101" s="112" t="str">
        <f t="shared" si="9"/>
        <v/>
      </c>
      <c r="K101" s="149" t="str">
        <f t="shared" si="10"/>
        <v/>
      </c>
      <c r="L101" s="81"/>
      <c r="M101" s="81"/>
      <c r="N101" s="112" t="str">
        <f t="shared" si="11"/>
        <v/>
      </c>
    </row>
    <row r="102" spans="1:14" x14ac:dyDescent="0.95">
      <c r="A102" s="107"/>
      <c r="B102" s="108"/>
      <c r="C102" s="109"/>
      <c r="D102" s="109"/>
      <c r="E102" s="131" t="str">
        <f>IFERROR(VLOOKUP($C102,Seting!$N$2:$O$43,2,FALSE),"")</f>
        <v/>
      </c>
      <c r="F102" s="112" t="str">
        <f t="shared" si="7"/>
        <v/>
      </c>
      <c r="G102" s="81" t="str">
        <f t="shared" si="8"/>
        <v/>
      </c>
      <c r="H102" s="111"/>
      <c r="I102" s="110"/>
      <c r="J102" s="112" t="str">
        <f t="shared" si="9"/>
        <v/>
      </c>
      <c r="K102" s="149" t="str">
        <f t="shared" si="10"/>
        <v/>
      </c>
      <c r="L102" s="81"/>
      <c r="M102" s="81"/>
      <c r="N102" s="112" t="str">
        <f t="shared" si="11"/>
        <v/>
      </c>
    </row>
    <row r="103" spans="1:14" x14ac:dyDescent="0.95">
      <c r="A103" s="107"/>
      <c r="B103" s="108"/>
      <c r="C103" s="109"/>
      <c r="D103" s="109"/>
      <c r="E103" s="131" t="str">
        <f>IFERROR(VLOOKUP($C103,Seting!$N$2:$O$43,2,FALSE),"")</f>
        <v/>
      </c>
      <c r="F103" s="112" t="str">
        <f t="shared" si="7"/>
        <v/>
      </c>
      <c r="G103" s="81" t="str">
        <f t="shared" si="8"/>
        <v/>
      </c>
      <c r="H103" s="111"/>
      <c r="I103" s="110"/>
      <c r="J103" s="112" t="str">
        <f t="shared" si="9"/>
        <v/>
      </c>
      <c r="K103" s="149" t="str">
        <f t="shared" si="10"/>
        <v/>
      </c>
      <c r="L103" s="81"/>
      <c r="M103" s="81"/>
      <c r="N103" s="112" t="str">
        <f t="shared" si="11"/>
        <v/>
      </c>
    </row>
    <row r="104" spans="1:14" x14ac:dyDescent="0.95">
      <c r="A104" s="107"/>
      <c r="B104" s="108"/>
      <c r="C104" s="109"/>
      <c r="D104" s="109"/>
      <c r="E104" s="131" t="str">
        <f>IFERROR(VLOOKUP($C104,Seting!$N$2:$O$43,2,FALSE),"")</f>
        <v/>
      </c>
      <c r="F104" s="112" t="str">
        <f t="shared" si="7"/>
        <v/>
      </c>
      <c r="G104" s="81" t="str">
        <f t="shared" si="8"/>
        <v/>
      </c>
      <c r="H104" s="111"/>
      <c r="I104" s="110"/>
      <c r="J104" s="112" t="str">
        <f t="shared" si="9"/>
        <v/>
      </c>
      <c r="K104" s="149" t="str">
        <f t="shared" si="10"/>
        <v/>
      </c>
      <c r="L104" s="81"/>
      <c r="M104" s="81"/>
      <c r="N104" s="112" t="str">
        <f t="shared" si="11"/>
        <v/>
      </c>
    </row>
    <row r="105" spans="1:14" x14ac:dyDescent="0.95">
      <c r="A105" s="107"/>
      <c r="B105" s="108"/>
      <c r="C105" s="109"/>
      <c r="D105" s="109"/>
      <c r="E105" s="131" t="str">
        <f>IFERROR(VLOOKUP($C105,Seting!$N$2:$O$43,2,FALSE),"")</f>
        <v/>
      </c>
      <c r="F105" s="112" t="str">
        <f t="shared" si="7"/>
        <v/>
      </c>
      <c r="G105" s="81" t="str">
        <f t="shared" si="8"/>
        <v/>
      </c>
      <c r="H105" s="111"/>
      <c r="I105" s="110"/>
      <c r="J105" s="112" t="str">
        <f t="shared" si="9"/>
        <v/>
      </c>
      <c r="K105" s="149" t="str">
        <f t="shared" si="10"/>
        <v/>
      </c>
      <c r="L105" s="81"/>
      <c r="M105" s="81"/>
      <c r="N105" s="112" t="str">
        <f t="shared" si="11"/>
        <v/>
      </c>
    </row>
    <row r="106" spans="1:14" x14ac:dyDescent="0.95">
      <c r="A106" s="107"/>
      <c r="B106" s="108"/>
      <c r="C106" s="109"/>
      <c r="D106" s="109"/>
      <c r="E106" s="131" t="str">
        <f>IFERROR(VLOOKUP($C106,Seting!$N$2:$O$43,2,FALSE),"")</f>
        <v/>
      </c>
      <c r="F106" s="112" t="str">
        <f t="shared" si="7"/>
        <v/>
      </c>
      <c r="G106" s="81" t="str">
        <f t="shared" si="8"/>
        <v/>
      </c>
      <c r="H106" s="111"/>
      <c r="I106" s="110"/>
      <c r="J106" s="112" t="str">
        <f t="shared" si="9"/>
        <v/>
      </c>
      <c r="K106" s="149" t="str">
        <f t="shared" si="10"/>
        <v/>
      </c>
      <c r="L106" s="81"/>
      <c r="M106" s="81"/>
      <c r="N106" s="112" t="str">
        <f t="shared" si="11"/>
        <v/>
      </c>
    </row>
    <row r="107" spans="1:14" x14ac:dyDescent="0.95">
      <c r="A107" s="107"/>
      <c r="B107" s="108"/>
      <c r="C107" s="109"/>
      <c r="D107" s="109"/>
      <c r="E107" s="131" t="str">
        <f>IFERROR(VLOOKUP($C107,Seting!$N$2:$O$43,2,FALSE),"")</f>
        <v/>
      </c>
      <c r="F107" s="112" t="str">
        <f t="shared" si="7"/>
        <v/>
      </c>
      <c r="G107" s="81" t="str">
        <f t="shared" si="8"/>
        <v/>
      </c>
      <c r="H107" s="111"/>
      <c r="I107" s="110"/>
      <c r="J107" s="112" t="str">
        <f t="shared" si="9"/>
        <v/>
      </c>
      <c r="K107" s="149" t="str">
        <f t="shared" si="10"/>
        <v/>
      </c>
      <c r="L107" s="81"/>
      <c r="M107" s="81"/>
      <c r="N107" s="112" t="str">
        <f t="shared" si="11"/>
        <v/>
      </c>
    </row>
    <row r="108" spans="1:14" x14ac:dyDescent="0.95">
      <c r="A108" s="107"/>
      <c r="B108" s="108"/>
      <c r="C108" s="109"/>
      <c r="D108" s="109"/>
      <c r="E108" s="131" t="str">
        <f>IFERROR(VLOOKUP($C108,Seting!$N$2:$O$43,2,FALSE),"")</f>
        <v/>
      </c>
      <c r="F108" s="112" t="str">
        <f t="shared" si="7"/>
        <v/>
      </c>
      <c r="G108" s="81" t="str">
        <f t="shared" si="8"/>
        <v/>
      </c>
      <c r="H108" s="111"/>
      <c r="I108" s="110"/>
      <c r="J108" s="112" t="str">
        <f t="shared" si="9"/>
        <v/>
      </c>
      <c r="K108" s="149" t="str">
        <f t="shared" si="10"/>
        <v/>
      </c>
      <c r="L108" s="81"/>
      <c r="M108" s="81"/>
      <c r="N108" s="112" t="str">
        <f t="shared" si="11"/>
        <v/>
      </c>
    </row>
    <row r="109" spans="1:14" x14ac:dyDescent="0.95">
      <c r="A109" s="107"/>
      <c r="B109" s="108"/>
      <c r="C109" s="109"/>
      <c r="D109" s="109"/>
      <c r="E109" s="131" t="str">
        <f>IFERROR(VLOOKUP($C109,Seting!$N$2:$O$43,2,FALSE),"")</f>
        <v/>
      </c>
      <c r="F109" s="112" t="str">
        <f t="shared" si="7"/>
        <v/>
      </c>
      <c r="G109" s="81" t="str">
        <f t="shared" si="8"/>
        <v/>
      </c>
      <c r="H109" s="111"/>
      <c r="I109" s="110"/>
      <c r="J109" s="112" t="str">
        <f t="shared" si="9"/>
        <v/>
      </c>
      <c r="K109" s="149" t="str">
        <f t="shared" si="10"/>
        <v/>
      </c>
      <c r="L109" s="81"/>
      <c r="M109" s="81"/>
      <c r="N109" s="112" t="str">
        <f t="shared" si="11"/>
        <v/>
      </c>
    </row>
    <row r="110" spans="1:14" x14ac:dyDescent="0.95">
      <c r="A110" s="153"/>
      <c r="B110" s="154"/>
      <c r="C110" s="155"/>
      <c r="D110" s="155"/>
      <c r="E110" s="131" t="str">
        <f>IFERROR(VLOOKUP($C110,Seting!$N$2:$O$43,2,FALSE),"")</f>
        <v/>
      </c>
      <c r="F110" s="156" t="str">
        <f t="shared" si="7"/>
        <v/>
      </c>
      <c r="G110" s="157" t="str">
        <f t="shared" si="8"/>
        <v/>
      </c>
      <c r="H110" s="158"/>
      <c r="I110" s="159"/>
      <c r="J110" s="156" t="str">
        <f t="shared" si="9"/>
        <v/>
      </c>
      <c r="K110" s="160" t="str">
        <f t="shared" si="10"/>
        <v/>
      </c>
      <c r="L110" s="157" t="s">
        <v>179</v>
      </c>
      <c r="M110" s="157"/>
      <c r="N110" s="156">
        <f t="shared" si="11"/>
        <v>0</v>
      </c>
    </row>
    <row r="111" spans="1:14" x14ac:dyDescent="0.95">
      <c r="A111" s="107"/>
      <c r="B111" s="108"/>
      <c r="C111" s="109"/>
      <c r="D111" s="109"/>
      <c r="E111" s="131" t="str">
        <f>IFERROR(VLOOKUP($C111,Seting!$N$2:$O$43,2,FALSE),"")</f>
        <v/>
      </c>
      <c r="F111" s="112" t="str">
        <f t="shared" si="7"/>
        <v/>
      </c>
      <c r="G111" s="81" t="str">
        <f t="shared" si="8"/>
        <v/>
      </c>
      <c r="H111" s="111"/>
      <c r="I111" s="110"/>
      <c r="J111" s="112" t="str">
        <f t="shared" si="9"/>
        <v/>
      </c>
      <c r="K111" s="149" t="str">
        <f t="shared" si="10"/>
        <v/>
      </c>
      <c r="L111" s="81" t="s">
        <v>180</v>
      </c>
      <c r="M111" s="81"/>
      <c r="N111" s="112">
        <f t="shared" si="11"/>
        <v>0</v>
      </c>
    </row>
    <row r="112" spans="1:14" x14ac:dyDescent="0.95">
      <c r="A112" s="107"/>
      <c r="B112" s="108"/>
      <c r="C112" s="109"/>
      <c r="D112" s="109"/>
      <c r="E112" s="131" t="str">
        <f>IFERROR(VLOOKUP($C112,Seting!$N$2:$O$43,2,FALSE),"")</f>
        <v/>
      </c>
      <c r="F112" s="112" t="str">
        <f t="shared" si="7"/>
        <v/>
      </c>
      <c r="G112" s="81" t="str">
        <f t="shared" si="8"/>
        <v/>
      </c>
      <c r="H112" s="111"/>
      <c r="I112" s="110"/>
      <c r="J112" s="112" t="str">
        <f t="shared" si="9"/>
        <v/>
      </c>
      <c r="K112" s="149" t="str">
        <f t="shared" si="10"/>
        <v/>
      </c>
      <c r="L112" s="81"/>
      <c r="M112" s="81"/>
      <c r="N112" s="112" t="str">
        <f t="shared" si="11"/>
        <v/>
      </c>
    </row>
    <row r="113" spans="1:14" x14ac:dyDescent="0.95">
      <c r="A113" s="107"/>
      <c r="B113" s="108"/>
      <c r="C113" s="109"/>
      <c r="D113" s="109"/>
      <c r="E113" s="131" t="str">
        <f>IFERROR(VLOOKUP($C113,Seting!$N$2:$O$43,2,FALSE),"")</f>
        <v/>
      </c>
      <c r="F113" s="112" t="str">
        <f t="shared" si="7"/>
        <v/>
      </c>
      <c r="G113" s="81" t="str">
        <f t="shared" si="8"/>
        <v/>
      </c>
      <c r="H113" s="111"/>
      <c r="I113" s="110"/>
      <c r="J113" s="112" t="str">
        <f t="shared" si="9"/>
        <v/>
      </c>
      <c r="K113" s="149" t="str">
        <f t="shared" si="10"/>
        <v/>
      </c>
      <c r="L113" s="81"/>
      <c r="M113" s="81"/>
      <c r="N113" s="112" t="str">
        <f t="shared" si="11"/>
        <v/>
      </c>
    </row>
    <row r="114" spans="1:14" x14ac:dyDescent="0.95">
      <c r="A114" s="107"/>
      <c r="B114" s="108"/>
      <c r="C114" s="109"/>
      <c r="D114" s="109"/>
      <c r="E114" s="131" t="str">
        <f>IFERROR(VLOOKUP($C114,Seting!$N$2:$O$43,2,FALSE),"")</f>
        <v/>
      </c>
      <c r="F114" s="112" t="str">
        <f t="shared" si="7"/>
        <v/>
      </c>
      <c r="G114" s="81" t="str">
        <f t="shared" si="8"/>
        <v/>
      </c>
      <c r="H114" s="111"/>
      <c r="I114" s="110"/>
      <c r="J114" s="112" t="str">
        <f t="shared" si="9"/>
        <v/>
      </c>
      <c r="K114" s="149" t="str">
        <f t="shared" si="10"/>
        <v/>
      </c>
      <c r="L114" s="81"/>
      <c r="M114" s="81"/>
      <c r="N114" s="112" t="str">
        <f t="shared" si="11"/>
        <v/>
      </c>
    </row>
    <row r="115" spans="1:14" x14ac:dyDescent="0.95">
      <c r="A115" s="107"/>
      <c r="B115" s="108"/>
      <c r="C115" s="109"/>
      <c r="D115" s="109"/>
      <c r="E115" s="131" t="str">
        <f>IFERROR(VLOOKUP($C115,Seting!$N$2:$O$43,2,FALSE),"")</f>
        <v/>
      </c>
      <c r="F115" s="112" t="str">
        <f t="shared" si="7"/>
        <v/>
      </c>
      <c r="G115" s="81" t="str">
        <f t="shared" si="8"/>
        <v/>
      </c>
      <c r="H115" s="111"/>
      <c r="I115" s="110"/>
      <c r="J115" s="112" t="str">
        <f t="shared" si="9"/>
        <v/>
      </c>
      <c r="K115" s="149" t="str">
        <f t="shared" si="10"/>
        <v/>
      </c>
      <c r="L115" s="81"/>
      <c r="M115" s="81"/>
      <c r="N115" s="112" t="str">
        <f t="shared" si="11"/>
        <v/>
      </c>
    </row>
    <row r="116" spans="1:14" x14ac:dyDescent="0.95">
      <c r="A116" s="107"/>
      <c r="B116" s="108"/>
      <c r="C116" s="109"/>
      <c r="D116" s="109"/>
      <c r="E116" s="131" t="str">
        <f>IFERROR(VLOOKUP($C116,Seting!$N$2:$O$43,2,FALSE),"")</f>
        <v/>
      </c>
      <c r="F116" s="112" t="str">
        <f t="shared" si="7"/>
        <v/>
      </c>
      <c r="G116" s="81" t="str">
        <f t="shared" si="8"/>
        <v/>
      </c>
      <c r="H116" s="111"/>
      <c r="I116" s="110"/>
      <c r="J116" s="112" t="str">
        <f t="shared" si="9"/>
        <v/>
      </c>
      <c r="K116" s="149" t="str">
        <f t="shared" si="10"/>
        <v/>
      </c>
      <c r="L116" s="81"/>
      <c r="M116" s="81"/>
      <c r="N116" s="112" t="str">
        <f t="shared" si="11"/>
        <v/>
      </c>
    </row>
    <row r="117" spans="1:14" x14ac:dyDescent="0.95">
      <c r="A117" s="107"/>
      <c r="B117" s="108"/>
      <c r="C117" s="109"/>
      <c r="D117" s="109"/>
      <c r="E117" s="131" t="str">
        <f>IFERROR(VLOOKUP($C117,Seting!$N$2:$O$43,2,FALSE),"")</f>
        <v/>
      </c>
      <c r="F117" s="112" t="str">
        <f t="shared" si="7"/>
        <v/>
      </c>
      <c r="G117" s="81" t="str">
        <f t="shared" si="8"/>
        <v/>
      </c>
      <c r="H117" s="111"/>
      <c r="I117" s="110"/>
      <c r="J117" s="112" t="str">
        <f t="shared" si="9"/>
        <v/>
      </c>
      <c r="K117" s="149" t="str">
        <f t="shared" si="10"/>
        <v/>
      </c>
      <c r="L117" s="81"/>
      <c r="M117" s="81"/>
      <c r="N117" s="112" t="str">
        <f t="shared" si="11"/>
        <v/>
      </c>
    </row>
    <row r="118" spans="1:14" x14ac:dyDescent="0.95">
      <c r="A118" s="107"/>
      <c r="B118" s="108"/>
      <c r="C118" s="109"/>
      <c r="D118" s="109"/>
      <c r="E118" s="131" t="str">
        <f>IFERROR(VLOOKUP($C118,Seting!$N$2:$O$43,2,FALSE),"")</f>
        <v/>
      </c>
      <c r="F118" s="112" t="str">
        <f t="shared" si="7"/>
        <v/>
      </c>
      <c r="G118" s="81" t="str">
        <f t="shared" si="8"/>
        <v/>
      </c>
      <c r="H118" s="111"/>
      <c r="I118" s="110"/>
      <c r="J118" s="112" t="str">
        <f t="shared" si="9"/>
        <v/>
      </c>
      <c r="K118" s="149" t="str">
        <f t="shared" si="10"/>
        <v/>
      </c>
      <c r="L118" s="81"/>
      <c r="M118" s="81"/>
      <c r="N118" s="112" t="str">
        <f t="shared" si="11"/>
        <v/>
      </c>
    </row>
    <row r="119" spans="1:14" x14ac:dyDescent="0.95">
      <c r="A119" s="107"/>
      <c r="B119" s="108"/>
      <c r="C119" s="109"/>
      <c r="D119" s="109"/>
      <c r="E119" s="131" t="str">
        <f>IFERROR(VLOOKUP($C119,Seting!$N$2:$O$43,2,FALSE),"")</f>
        <v/>
      </c>
      <c r="F119" s="112" t="str">
        <f t="shared" si="7"/>
        <v/>
      </c>
      <c r="G119" s="81" t="str">
        <f t="shared" si="8"/>
        <v/>
      </c>
      <c r="H119" s="111"/>
      <c r="I119" s="110"/>
      <c r="J119" s="112" t="str">
        <f t="shared" si="9"/>
        <v/>
      </c>
      <c r="K119" s="149" t="str">
        <f t="shared" si="10"/>
        <v/>
      </c>
      <c r="L119" s="81"/>
      <c r="M119" s="81"/>
      <c r="N119" s="112" t="str">
        <f t="shared" si="11"/>
        <v/>
      </c>
    </row>
    <row r="120" spans="1:14" x14ac:dyDescent="0.95">
      <c r="A120" s="107"/>
      <c r="B120" s="108"/>
      <c r="C120" s="109"/>
      <c r="D120" s="109"/>
      <c r="E120" s="131" t="str">
        <f>IFERROR(VLOOKUP($C120,Seting!$N$2:$O$43,2,FALSE),"")</f>
        <v/>
      </c>
      <c r="F120" s="112" t="str">
        <f t="shared" si="7"/>
        <v/>
      </c>
      <c r="G120" s="81" t="str">
        <f t="shared" si="8"/>
        <v/>
      </c>
      <c r="H120" s="111"/>
      <c r="I120" s="110"/>
      <c r="J120" s="112" t="str">
        <f t="shared" si="9"/>
        <v/>
      </c>
      <c r="K120" s="149" t="str">
        <f t="shared" si="10"/>
        <v/>
      </c>
      <c r="L120" s="81"/>
      <c r="M120" s="81"/>
      <c r="N120" s="112" t="str">
        <f t="shared" si="11"/>
        <v/>
      </c>
    </row>
    <row r="121" spans="1:14" x14ac:dyDescent="0.95">
      <c r="A121" s="107"/>
      <c r="B121" s="108"/>
      <c r="C121" s="109"/>
      <c r="D121" s="109"/>
      <c r="E121" s="131" t="str">
        <f>IFERROR(VLOOKUP($C121,Seting!$N$2:$O$43,2,FALSE),"")</f>
        <v/>
      </c>
      <c r="F121" s="112" t="str">
        <f t="shared" si="7"/>
        <v/>
      </c>
      <c r="G121" s="81" t="str">
        <f t="shared" si="8"/>
        <v/>
      </c>
      <c r="H121" s="111"/>
      <c r="I121" s="110"/>
      <c r="J121" s="112" t="str">
        <f t="shared" si="9"/>
        <v/>
      </c>
      <c r="K121" s="149" t="str">
        <f t="shared" si="10"/>
        <v/>
      </c>
      <c r="L121" s="81"/>
      <c r="M121" s="81"/>
      <c r="N121" s="112" t="str">
        <f t="shared" si="11"/>
        <v/>
      </c>
    </row>
    <row r="122" spans="1:14" x14ac:dyDescent="0.95">
      <c r="A122" s="107"/>
      <c r="B122" s="108"/>
      <c r="C122" s="109"/>
      <c r="D122" s="109"/>
      <c r="E122" s="131" t="str">
        <f>IFERROR(VLOOKUP($C122,Seting!$N$2:$O$43,2,FALSE),"")</f>
        <v/>
      </c>
      <c r="F122" s="112" t="str">
        <f t="shared" si="7"/>
        <v/>
      </c>
      <c r="G122" s="81" t="str">
        <f t="shared" si="8"/>
        <v/>
      </c>
      <c r="H122" s="111"/>
      <c r="I122" s="110"/>
      <c r="J122" s="112" t="str">
        <f t="shared" si="9"/>
        <v/>
      </c>
      <c r="K122" s="149" t="str">
        <f t="shared" si="10"/>
        <v/>
      </c>
      <c r="L122" s="81"/>
      <c r="M122" s="81"/>
      <c r="N122" s="112" t="str">
        <f t="shared" si="11"/>
        <v/>
      </c>
    </row>
    <row r="123" spans="1:14" x14ac:dyDescent="0.95">
      <c r="A123" s="107"/>
      <c r="B123" s="108"/>
      <c r="C123" s="109"/>
      <c r="D123" s="109"/>
      <c r="E123" s="131" t="str">
        <f>IFERROR(VLOOKUP($C123,Seting!$N$2:$O$43,2,FALSE),"")</f>
        <v/>
      </c>
      <c r="F123" s="112" t="str">
        <f t="shared" si="7"/>
        <v/>
      </c>
      <c r="G123" s="81" t="str">
        <f t="shared" si="8"/>
        <v/>
      </c>
      <c r="H123" s="111"/>
      <c r="I123" s="110"/>
      <c r="J123" s="112" t="str">
        <f t="shared" si="9"/>
        <v/>
      </c>
      <c r="K123" s="149" t="str">
        <f t="shared" si="10"/>
        <v/>
      </c>
      <c r="L123" s="81"/>
      <c r="M123" s="81"/>
      <c r="N123" s="112" t="str">
        <f t="shared" si="11"/>
        <v/>
      </c>
    </row>
    <row r="124" spans="1:14" x14ac:dyDescent="0.95">
      <c r="A124" s="107"/>
      <c r="B124" s="108"/>
      <c r="C124" s="109"/>
      <c r="D124" s="109"/>
      <c r="E124" s="131" t="str">
        <f>IFERROR(VLOOKUP($C124,Seting!$N$2:$O$43,2,FALSE),"")</f>
        <v/>
      </c>
      <c r="F124" s="112" t="str">
        <f t="shared" si="7"/>
        <v/>
      </c>
      <c r="G124" s="81" t="str">
        <f t="shared" si="8"/>
        <v/>
      </c>
      <c r="H124" s="111"/>
      <c r="I124" s="110"/>
      <c r="J124" s="112" t="str">
        <f t="shared" si="9"/>
        <v/>
      </c>
      <c r="K124" s="149" t="str">
        <f t="shared" si="10"/>
        <v/>
      </c>
      <c r="L124" s="81"/>
      <c r="M124" s="81"/>
      <c r="N124" s="112" t="str">
        <f t="shared" si="11"/>
        <v/>
      </c>
    </row>
    <row r="125" spans="1:14" x14ac:dyDescent="0.95">
      <c r="A125" s="107"/>
      <c r="B125" s="108"/>
      <c r="C125" s="109"/>
      <c r="D125" s="109"/>
      <c r="E125" s="131" t="str">
        <f>IFERROR(VLOOKUP($C125,Seting!$N$2:$O$43,2,FALSE),"")</f>
        <v/>
      </c>
      <c r="F125" s="112" t="str">
        <f t="shared" si="7"/>
        <v/>
      </c>
      <c r="G125" s="81" t="str">
        <f t="shared" si="8"/>
        <v/>
      </c>
      <c r="H125" s="111"/>
      <c r="I125" s="110"/>
      <c r="J125" s="112" t="str">
        <f t="shared" si="9"/>
        <v/>
      </c>
      <c r="K125" s="149" t="str">
        <f t="shared" si="10"/>
        <v/>
      </c>
      <c r="L125" s="81"/>
      <c r="M125" s="81"/>
      <c r="N125" s="112" t="str">
        <f t="shared" si="11"/>
        <v/>
      </c>
    </row>
    <row r="126" spans="1:14" x14ac:dyDescent="0.95">
      <c r="A126" s="107"/>
      <c r="B126" s="108"/>
      <c r="C126" s="109"/>
      <c r="D126" s="109"/>
      <c r="E126" s="131" t="str">
        <f>IFERROR(VLOOKUP($C126,Seting!$N$2:$O$43,2,FALSE),"")</f>
        <v/>
      </c>
      <c r="F126" s="112" t="str">
        <f t="shared" si="7"/>
        <v/>
      </c>
      <c r="G126" s="81" t="str">
        <f t="shared" si="8"/>
        <v/>
      </c>
      <c r="H126" s="111"/>
      <c r="I126" s="110"/>
      <c r="J126" s="112" t="str">
        <f t="shared" si="9"/>
        <v/>
      </c>
      <c r="K126" s="149" t="str">
        <f t="shared" si="10"/>
        <v/>
      </c>
      <c r="L126" s="81"/>
      <c r="M126" s="81"/>
      <c r="N126" s="112" t="str">
        <f t="shared" si="11"/>
        <v/>
      </c>
    </row>
    <row r="127" spans="1:14" x14ac:dyDescent="0.95">
      <c r="A127" s="107"/>
      <c r="B127" s="108"/>
      <c r="C127" s="109"/>
      <c r="D127" s="109"/>
      <c r="E127" s="131" t="str">
        <f>IFERROR(VLOOKUP($C127,Seting!$N$2:$O$43,2,FALSE),"")</f>
        <v/>
      </c>
      <c r="F127" s="112" t="str">
        <f t="shared" si="7"/>
        <v/>
      </c>
      <c r="G127" s="81" t="str">
        <f t="shared" si="8"/>
        <v/>
      </c>
      <c r="H127" s="111"/>
      <c r="I127" s="110"/>
      <c r="J127" s="112" t="str">
        <f t="shared" si="9"/>
        <v/>
      </c>
      <c r="K127" s="149" t="str">
        <f t="shared" si="10"/>
        <v/>
      </c>
      <c r="L127" s="81"/>
      <c r="M127" s="81"/>
      <c r="N127" s="112" t="str">
        <f t="shared" si="11"/>
        <v/>
      </c>
    </row>
    <row r="128" spans="1:14" x14ac:dyDescent="0.95">
      <c r="A128" s="107"/>
      <c r="B128" s="108"/>
      <c r="C128" s="109"/>
      <c r="D128" s="109"/>
      <c r="E128" s="131" t="str">
        <f>IFERROR(VLOOKUP($C128,Seting!$N$2:$O$43,2,FALSE),"")</f>
        <v/>
      </c>
      <c r="F128" s="112" t="str">
        <f t="shared" si="7"/>
        <v/>
      </c>
      <c r="G128" s="81" t="str">
        <f t="shared" si="8"/>
        <v/>
      </c>
      <c r="H128" s="111"/>
      <c r="I128" s="110"/>
      <c r="J128" s="112" t="str">
        <f t="shared" si="9"/>
        <v/>
      </c>
      <c r="K128" s="149" t="str">
        <f t="shared" si="10"/>
        <v/>
      </c>
      <c r="L128" s="81"/>
      <c r="M128" s="81"/>
      <c r="N128" s="112" t="str">
        <f t="shared" si="11"/>
        <v/>
      </c>
    </row>
    <row r="129" spans="1:14" x14ac:dyDescent="0.95">
      <c r="A129" s="107"/>
      <c r="B129" s="108"/>
      <c r="C129" s="109"/>
      <c r="D129" s="109"/>
      <c r="E129" s="131" t="str">
        <f>IFERROR(VLOOKUP($C129,Seting!$N$2:$O$43,2,FALSE),"")</f>
        <v/>
      </c>
      <c r="F129" s="112" t="str">
        <f t="shared" si="7"/>
        <v/>
      </c>
      <c r="G129" s="81" t="str">
        <f t="shared" si="8"/>
        <v/>
      </c>
      <c r="H129" s="111"/>
      <c r="I129" s="110"/>
      <c r="J129" s="112" t="str">
        <f t="shared" si="9"/>
        <v/>
      </c>
      <c r="K129" s="149" t="str">
        <f t="shared" si="10"/>
        <v/>
      </c>
      <c r="L129" s="81"/>
      <c r="M129" s="81"/>
      <c r="N129" s="112" t="str">
        <f t="shared" si="11"/>
        <v/>
      </c>
    </row>
    <row r="130" spans="1:14" x14ac:dyDescent="0.95">
      <c r="A130" s="107"/>
      <c r="B130" s="108"/>
      <c r="C130" s="109"/>
      <c r="D130" s="109"/>
      <c r="E130" s="131" t="str">
        <f>IFERROR(VLOOKUP($C130,Seting!$N$2:$O$43,2,FALSE),"")</f>
        <v/>
      </c>
      <c r="F130" s="112" t="str">
        <f t="shared" si="7"/>
        <v/>
      </c>
      <c r="G130" s="81" t="str">
        <f t="shared" si="8"/>
        <v/>
      </c>
      <c r="H130" s="111"/>
      <c r="I130" s="110"/>
      <c r="J130" s="112" t="str">
        <f t="shared" si="9"/>
        <v/>
      </c>
      <c r="K130" s="149" t="str">
        <f t="shared" si="10"/>
        <v/>
      </c>
      <c r="L130" s="81"/>
      <c r="M130" s="81"/>
      <c r="N130" s="112" t="str">
        <f t="shared" si="11"/>
        <v/>
      </c>
    </row>
    <row r="131" spans="1:14" x14ac:dyDescent="0.95">
      <c r="A131" s="107"/>
      <c r="B131" s="108"/>
      <c r="C131" s="109"/>
      <c r="D131" s="109"/>
      <c r="E131" s="131" t="str">
        <f>IFERROR(VLOOKUP($C131,Seting!$N$2:$O$43,2,FALSE),"")</f>
        <v/>
      </c>
      <c r="F131" s="112" t="str">
        <f t="shared" si="7"/>
        <v/>
      </c>
      <c r="G131" s="81" t="str">
        <f t="shared" si="8"/>
        <v/>
      </c>
      <c r="H131" s="111"/>
      <c r="I131" s="110"/>
      <c r="J131" s="112" t="str">
        <f t="shared" si="9"/>
        <v/>
      </c>
      <c r="K131" s="149" t="str">
        <f t="shared" si="10"/>
        <v/>
      </c>
      <c r="L131" s="81"/>
      <c r="M131" s="81"/>
      <c r="N131" s="112" t="str">
        <f t="shared" si="11"/>
        <v/>
      </c>
    </row>
    <row r="132" spans="1:14" x14ac:dyDescent="0.95">
      <c r="A132" s="107"/>
      <c r="B132" s="108"/>
      <c r="C132" s="109"/>
      <c r="D132" s="109"/>
      <c r="E132" s="131" t="str">
        <f>IFERROR(VLOOKUP($C132,Seting!$N$2:$O$43,2,FALSE),"")</f>
        <v/>
      </c>
      <c r="F132" s="112" t="str">
        <f t="shared" si="7"/>
        <v/>
      </c>
      <c r="G132" s="81" t="str">
        <f t="shared" si="8"/>
        <v/>
      </c>
      <c r="H132" s="111"/>
      <c r="I132" s="110"/>
      <c r="J132" s="112" t="str">
        <f t="shared" si="9"/>
        <v/>
      </c>
      <c r="K132" s="149" t="str">
        <f t="shared" si="10"/>
        <v/>
      </c>
      <c r="L132" s="81"/>
      <c r="M132" s="81"/>
      <c r="N132" s="112" t="str">
        <f t="shared" si="11"/>
        <v/>
      </c>
    </row>
    <row r="133" spans="1:14" x14ac:dyDescent="0.95">
      <c r="A133" s="107"/>
      <c r="B133" s="108"/>
      <c r="C133" s="109"/>
      <c r="D133" s="109"/>
      <c r="E133" s="131" t="str">
        <f>IFERROR(VLOOKUP($C133,Seting!$N$2:$O$43,2,FALSE),"")</f>
        <v/>
      </c>
      <c r="F133" s="112" t="str">
        <f t="shared" si="7"/>
        <v/>
      </c>
      <c r="G133" s="81" t="str">
        <f t="shared" si="8"/>
        <v/>
      </c>
      <c r="H133" s="111"/>
      <c r="I133" s="110"/>
      <c r="J133" s="112" t="str">
        <f t="shared" si="9"/>
        <v/>
      </c>
      <c r="K133" s="149" t="str">
        <f t="shared" si="10"/>
        <v/>
      </c>
      <c r="L133" s="81"/>
      <c r="M133" s="81"/>
      <c r="N133" s="112" t="str">
        <f t="shared" si="11"/>
        <v/>
      </c>
    </row>
    <row r="134" spans="1:14" x14ac:dyDescent="0.95">
      <c r="A134" s="107"/>
      <c r="B134" s="108"/>
      <c r="C134" s="109"/>
      <c r="D134" s="109"/>
      <c r="E134" s="131" t="str">
        <f>IFERROR(VLOOKUP($C134,Seting!$N$2:$O$43,2,FALSE),"")</f>
        <v/>
      </c>
      <c r="F134" s="112" t="str">
        <f t="shared" si="7"/>
        <v/>
      </c>
      <c r="G134" s="81" t="str">
        <f t="shared" si="8"/>
        <v/>
      </c>
      <c r="H134" s="111"/>
      <c r="I134" s="110"/>
      <c r="J134" s="112" t="str">
        <f t="shared" si="9"/>
        <v/>
      </c>
      <c r="K134" s="149" t="str">
        <f t="shared" si="10"/>
        <v/>
      </c>
      <c r="L134" s="81"/>
      <c r="M134" s="81"/>
      <c r="N134" s="112" t="str">
        <f t="shared" si="11"/>
        <v/>
      </c>
    </row>
    <row r="135" spans="1:14" x14ac:dyDescent="0.95">
      <c r="A135" s="107"/>
      <c r="B135" s="108"/>
      <c r="C135" s="109"/>
      <c r="D135" s="109"/>
      <c r="E135" s="131" t="str">
        <f>IFERROR(VLOOKUP($C135,Seting!$N$2:$O$43,2,FALSE),"")</f>
        <v/>
      </c>
      <c r="F135" s="112" t="str">
        <f t="shared" si="7"/>
        <v/>
      </c>
      <c r="G135" s="81" t="str">
        <f t="shared" si="8"/>
        <v/>
      </c>
      <c r="H135" s="111"/>
      <c r="I135" s="110"/>
      <c r="J135" s="112" t="str">
        <f t="shared" si="9"/>
        <v/>
      </c>
      <c r="K135" s="149" t="str">
        <f t="shared" si="10"/>
        <v/>
      </c>
      <c r="L135" s="81"/>
      <c r="M135" s="81"/>
      <c r="N135" s="112" t="str">
        <f t="shared" si="11"/>
        <v/>
      </c>
    </row>
    <row r="136" spans="1:14" x14ac:dyDescent="0.95">
      <c r="A136" s="107"/>
      <c r="B136" s="108"/>
      <c r="C136" s="109"/>
      <c r="D136" s="109"/>
      <c r="E136" s="131" t="str">
        <f>IFERROR(VLOOKUP($C136,Seting!$N$2:$O$43,2,FALSE),"")</f>
        <v/>
      </c>
      <c r="F136" s="112" t="str">
        <f t="shared" si="7"/>
        <v/>
      </c>
      <c r="G136" s="81" t="str">
        <f t="shared" si="8"/>
        <v/>
      </c>
      <c r="H136" s="111"/>
      <c r="I136" s="110"/>
      <c r="J136" s="112" t="str">
        <f t="shared" si="9"/>
        <v/>
      </c>
      <c r="K136" s="149" t="str">
        <f t="shared" si="10"/>
        <v/>
      </c>
      <c r="L136" s="81"/>
      <c r="M136" s="81"/>
      <c r="N136" s="112" t="str">
        <f t="shared" si="11"/>
        <v/>
      </c>
    </row>
    <row r="137" spans="1:14" x14ac:dyDescent="0.95">
      <c r="A137" s="107"/>
      <c r="B137" s="108"/>
      <c r="C137" s="109"/>
      <c r="D137" s="109"/>
      <c r="E137" s="131" t="str">
        <f>IFERROR(VLOOKUP($C137,Seting!$N$2:$O$43,2,FALSE),"")</f>
        <v/>
      </c>
      <c r="F137" s="112" t="str">
        <f t="shared" ref="F137:F200" si="12">IFERROR((D137*E137),"")</f>
        <v/>
      </c>
      <c r="G137" s="81" t="str">
        <f t="shared" ref="G137:G200" si="13">IFERROR(IF(A137="","",IF(I137=F137,"រួចរាល់",IF(J137&lt;F137,"នៅខ្លះ",IF(J137=F137,"ជំពាក់ទាំងអស់")))),"")</f>
        <v/>
      </c>
      <c r="H137" s="111"/>
      <c r="I137" s="110"/>
      <c r="J137" s="112" t="str">
        <f t="shared" ref="J137:J200" si="14">IFERROR((F137-I137),"")</f>
        <v/>
      </c>
      <c r="K137" s="149" t="str">
        <f t="shared" ref="K137:K200" si="15">IF(A137="","",IF(J137&lt;=0,"រួចរាល់","នៅទេ"))</f>
        <v/>
      </c>
      <c r="L137" s="81"/>
      <c r="M137" s="81"/>
      <c r="N137" s="112" t="str">
        <f t="shared" si="11"/>
        <v/>
      </c>
    </row>
    <row r="138" spans="1:14" x14ac:dyDescent="0.95">
      <c r="A138" s="107"/>
      <c r="B138" s="108"/>
      <c r="C138" s="109"/>
      <c r="D138" s="109"/>
      <c r="E138" s="131" t="str">
        <f>IFERROR(VLOOKUP($C138,Seting!$N$2:$O$43,2,FALSE),"")</f>
        <v/>
      </c>
      <c r="F138" s="112" t="str">
        <f t="shared" si="12"/>
        <v/>
      </c>
      <c r="G138" s="81" t="str">
        <f t="shared" si="13"/>
        <v/>
      </c>
      <c r="H138" s="111"/>
      <c r="I138" s="110"/>
      <c r="J138" s="112" t="str">
        <f t="shared" si="14"/>
        <v/>
      </c>
      <c r="K138" s="149" t="str">
        <f t="shared" si="15"/>
        <v/>
      </c>
      <c r="L138" s="81"/>
      <c r="M138" s="81"/>
      <c r="N138" s="112" t="str">
        <f t="shared" si="11"/>
        <v/>
      </c>
    </row>
    <row r="139" spans="1:14" x14ac:dyDescent="0.95">
      <c r="A139" s="107"/>
      <c r="B139" s="108"/>
      <c r="C139" s="109"/>
      <c r="D139" s="109"/>
      <c r="E139" s="131" t="str">
        <f>IFERROR(VLOOKUP($C139,Seting!$N$2:$O$43,2,FALSE),"")</f>
        <v/>
      </c>
      <c r="F139" s="112" t="str">
        <f t="shared" si="12"/>
        <v/>
      </c>
      <c r="G139" s="81" t="str">
        <f t="shared" si="13"/>
        <v/>
      </c>
      <c r="H139" s="111"/>
      <c r="I139" s="110"/>
      <c r="J139" s="112" t="str">
        <f t="shared" si="14"/>
        <v/>
      </c>
      <c r="K139" s="149" t="str">
        <f t="shared" si="15"/>
        <v/>
      </c>
      <c r="L139" s="81"/>
      <c r="M139" s="81"/>
      <c r="N139" s="112" t="str">
        <f t="shared" si="11"/>
        <v/>
      </c>
    </row>
    <row r="140" spans="1:14" x14ac:dyDescent="0.95">
      <c r="A140" s="107"/>
      <c r="B140" s="108"/>
      <c r="C140" s="109"/>
      <c r="D140" s="109"/>
      <c r="E140" s="131" t="str">
        <f>IFERROR(VLOOKUP($C140,Seting!$N$2:$O$43,2,FALSE),"")</f>
        <v/>
      </c>
      <c r="F140" s="112" t="str">
        <f t="shared" si="12"/>
        <v/>
      </c>
      <c r="G140" s="81" t="str">
        <f t="shared" si="13"/>
        <v/>
      </c>
      <c r="H140" s="111"/>
      <c r="I140" s="110"/>
      <c r="J140" s="112" t="str">
        <f t="shared" si="14"/>
        <v/>
      </c>
      <c r="K140" s="149" t="str">
        <f t="shared" si="15"/>
        <v/>
      </c>
      <c r="L140" s="81"/>
      <c r="M140" s="81"/>
      <c r="N140" s="112" t="str">
        <f t="shared" si="11"/>
        <v/>
      </c>
    </row>
    <row r="141" spans="1:14" x14ac:dyDescent="0.95">
      <c r="A141" s="107"/>
      <c r="B141" s="108"/>
      <c r="C141" s="109"/>
      <c r="D141" s="109"/>
      <c r="E141" s="131" t="str">
        <f>IFERROR(VLOOKUP($C141,Seting!$N$2:$O$43,2,FALSE),"")</f>
        <v/>
      </c>
      <c r="F141" s="112" t="str">
        <f t="shared" si="12"/>
        <v/>
      </c>
      <c r="G141" s="81" t="str">
        <f t="shared" si="13"/>
        <v/>
      </c>
      <c r="H141" s="111"/>
      <c r="I141" s="110"/>
      <c r="J141" s="112" t="str">
        <f t="shared" si="14"/>
        <v/>
      </c>
      <c r="K141" s="149" t="str">
        <f t="shared" si="15"/>
        <v/>
      </c>
      <c r="L141" s="81"/>
      <c r="M141" s="81"/>
      <c r="N141" s="112" t="str">
        <f t="shared" si="11"/>
        <v/>
      </c>
    </row>
    <row r="142" spans="1:14" x14ac:dyDescent="0.95">
      <c r="A142" s="107"/>
      <c r="B142" s="108"/>
      <c r="C142" s="109"/>
      <c r="D142" s="109"/>
      <c r="E142" s="131" t="str">
        <f>IFERROR(VLOOKUP($C142,Seting!$N$2:$O$43,2,FALSE),"")</f>
        <v/>
      </c>
      <c r="F142" s="112" t="str">
        <f t="shared" si="12"/>
        <v/>
      </c>
      <c r="G142" s="81" t="str">
        <f t="shared" si="13"/>
        <v/>
      </c>
      <c r="H142" s="111"/>
      <c r="I142" s="110"/>
      <c r="J142" s="112" t="str">
        <f t="shared" si="14"/>
        <v/>
      </c>
      <c r="K142" s="149" t="str">
        <f t="shared" si="15"/>
        <v/>
      </c>
      <c r="L142" s="81"/>
      <c r="M142" s="81"/>
      <c r="N142" s="112" t="str">
        <f t="shared" si="11"/>
        <v/>
      </c>
    </row>
    <row r="143" spans="1:14" x14ac:dyDescent="0.95">
      <c r="A143" s="107"/>
      <c r="B143" s="108"/>
      <c r="C143" s="109"/>
      <c r="D143" s="109"/>
      <c r="E143" s="131" t="str">
        <f>IFERROR(VLOOKUP($C143,Seting!$N$2:$O$43,2,FALSE),"")</f>
        <v/>
      </c>
      <c r="F143" s="112" t="str">
        <f t="shared" si="12"/>
        <v/>
      </c>
      <c r="G143" s="81" t="str">
        <f t="shared" si="13"/>
        <v/>
      </c>
      <c r="H143" s="111"/>
      <c r="I143" s="110"/>
      <c r="J143" s="112" t="str">
        <f t="shared" si="14"/>
        <v/>
      </c>
      <c r="K143" s="149" t="str">
        <f t="shared" si="15"/>
        <v/>
      </c>
      <c r="L143" s="81"/>
      <c r="M143" s="81"/>
      <c r="N143" s="112" t="str">
        <f t="shared" si="11"/>
        <v/>
      </c>
    </row>
    <row r="144" spans="1:14" x14ac:dyDescent="0.95">
      <c r="A144" s="107"/>
      <c r="B144" s="108"/>
      <c r="C144" s="109"/>
      <c r="D144" s="109"/>
      <c r="E144" s="131" t="str">
        <f>IFERROR(VLOOKUP($C144,Seting!$N$2:$O$43,2,FALSE),"")</f>
        <v/>
      </c>
      <c r="F144" s="112" t="str">
        <f t="shared" si="12"/>
        <v/>
      </c>
      <c r="G144" s="81" t="str">
        <f t="shared" si="13"/>
        <v/>
      </c>
      <c r="H144" s="111"/>
      <c r="I144" s="110"/>
      <c r="J144" s="112" t="str">
        <f t="shared" si="14"/>
        <v/>
      </c>
      <c r="K144" s="149" t="str">
        <f t="shared" si="15"/>
        <v/>
      </c>
      <c r="L144" s="81"/>
      <c r="M144" s="81"/>
      <c r="N144" s="112" t="str">
        <f t="shared" si="11"/>
        <v/>
      </c>
    </row>
    <row r="145" spans="1:14" x14ac:dyDescent="0.95">
      <c r="A145" s="107"/>
      <c r="B145" s="108"/>
      <c r="C145" s="109"/>
      <c r="D145" s="109"/>
      <c r="E145" s="131" t="str">
        <f>IFERROR(VLOOKUP($C145,Seting!$N$2:$O$43,2,FALSE),"")</f>
        <v/>
      </c>
      <c r="F145" s="112" t="str">
        <f t="shared" si="12"/>
        <v/>
      </c>
      <c r="G145" s="81" t="str">
        <f t="shared" si="13"/>
        <v/>
      </c>
      <c r="H145" s="111"/>
      <c r="I145" s="110"/>
      <c r="J145" s="112" t="str">
        <f t="shared" si="14"/>
        <v/>
      </c>
      <c r="K145" s="149" t="str">
        <f t="shared" si="15"/>
        <v/>
      </c>
      <c r="L145" s="81"/>
      <c r="M145" s="81"/>
      <c r="N145" s="112" t="str">
        <f t="shared" si="11"/>
        <v/>
      </c>
    </row>
    <row r="146" spans="1:14" x14ac:dyDescent="0.95">
      <c r="A146" s="107"/>
      <c r="B146" s="108"/>
      <c r="C146" s="109"/>
      <c r="D146" s="109"/>
      <c r="E146" s="131" t="str">
        <f>IFERROR(VLOOKUP($C146,Seting!$N$2:$O$43,2,FALSE),"")</f>
        <v/>
      </c>
      <c r="F146" s="112" t="str">
        <f t="shared" si="12"/>
        <v/>
      </c>
      <c r="G146" s="81" t="str">
        <f t="shared" si="13"/>
        <v/>
      </c>
      <c r="H146" s="111"/>
      <c r="I146" s="110"/>
      <c r="J146" s="112" t="str">
        <f t="shared" si="14"/>
        <v/>
      </c>
      <c r="K146" s="149" t="str">
        <f t="shared" si="15"/>
        <v/>
      </c>
      <c r="L146" s="81"/>
      <c r="M146" s="81"/>
      <c r="N146" s="112" t="str">
        <f t="shared" si="11"/>
        <v/>
      </c>
    </row>
    <row r="147" spans="1:14" x14ac:dyDescent="0.95">
      <c r="A147" s="107"/>
      <c r="B147" s="108"/>
      <c r="C147" s="109"/>
      <c r="D147" s="109"/>
      <c r="E147" s="131" t="str">
        <f>IFERROR(VLOOKUP($C147,Seting!$N$2:$O$43,2,FALSE),"")</f>
        <v/>
      </c>
      <c r="F147" s="112" t="str">
        <f t="shared" si="12"/>
        <v/>
      </c>
      <c r="G147" s="81" t="str">
        <f t="shared" si="13"/>
        <v/>
      </c>
      <c r="H147" s="111"/>
      <c r="I147" s="110"/>
      <c r="J147" s="112" t="str">
        <f t="shared" si="14"/>
        <v/>
      </c>
      <c r="K147" s="149" t="str">
        <f t="shared" si="15"/>
        <v/>
      </c>
      <c r="L147" s="81"/>
      <c r="M147" s="81"/>
      <c r="N147" s="112" t="str">
        <f t="shared" si="11"/>
        <v/>
      </c>
    </row>
    <row r="148" spans="1:14" x14ac:dyDescent="0.95">
      <c r="A148" s="107"/>
      <c r="B148" s="108"/>
      <c r="C148" s="109"/>
      <c r="D148" s="109"/>
      <c r="E148" s="131" t="str">
        <f>IFERROR(VLOOKUP($C148,Seting!$N$2:$O$43,2,FALSE),"")</f>
        <v/>
      </c>
      <c r="F148" s="112" t="str">
        <f t="shared" si="12"/>
        <v/>
      </c>
      <c r="G148" s="81" t="str">
        <f t="shared" si="13"/>
        <v/>
      </c>
      <c r="H148" s="111"/>
      <c r="I148" s="110"/>
      <c r="J148" s="112" t="str">
        <f t="shared" si="14"/>
        <v/>
      </c>
      <c r="K148" s="149" t="str">
        <f t="shared" si="15"/>
        <v/>
      </c>
      <c r="L148" s="81"/>
      <c r="M148" s="81"/>
      <c r="N148" s="112" t="str">
        <f t="shared" si="11"/>
        <v/>
      </c>
    </row>
    <row r="149" spans="1:14" x14ac:dyDescent="0.95">
      <c r="A149" s="107"/>
      <c r="B149" s="108"/>
      <c r="C149" s="109"/>
      <c r="D149" s="109"/>
      <c r="E149" s="131" t="str">
        <f>IFERROR(VLOOKUP($C149,Seting!$N$2:$O$43,2,FALSE),"")</f>
        <v/>
      </c>
      <c r="F149" s="112" t="str">
        <f t="shared" si="12"/>
        <v/>
      </c>
      <c r="G149" s="81" t="str">
        <f t="shared" si="13"/>
        <v/>
      </c>
      <c r="H149" s="111"/>
      <c r="I149" s="110"/>
      <c r="J149" s="112" t="str">
        <f t="shared" si="14"/>
        <v/>
      </c>
      <c r="K149" s="149" t="str">
        <f t="shared" si="15"/>
        <v/>
      </c>
      <c r="L149" s="81"/>
      <c r="M149" s="81"/>
      <c r="N149" s="112" t="str">
        <f t="shared" si="11"/>
        <v/>
      </c>
    </row>
    <row r="150" spans="1:14" x14ac:dyDescent="0.95">
      <c r="A150" s="107"/>
      <c r="B150" s="108"/>
      <c r="C150" s="109"/>
      <c r="D150" s="109"/>
      <c r="E150" s="131" t="str">
        <f>IFERROR(VLOOKUP($C150,Seting!$N$2:$O$43,2,FALSE),"")</f>
        <v/>
      </c>
      <c r="F150" s="112" t="str">
        <f t="shared" si="12"/>
        <v/>
      </c>
      <c r="G150" s="81" t="str">
        <f t="shared" si="13"/>
        <v/>
      </c>
      <c r="H150" s="111"/>
      <c r="I150" s="110"/>
      <c r="J150" s="112" t="str">
        <f t="shared" si="14"/>
        <v/>
      </c>
      <c r="K150" s="149" t="str">
        <f t="shared" si="15"/>
        <v/>
      </c>
      <c r="L150" s="81"/>
      <c r="M150" s="81"/>
      <c r="N150" s="112" t="str">
        <f t="shared" si="11"/>
        <v/>
      </c>
    </row>
    <row r="151" spans="1:14" x14ac:dyDescent="0.95">
      <c r="A151" s="107"/>
      <c r="B151" s="108"/>
      <c r="C151" s="109"/>
      <c r="D151" s="109"/>
      <c r="E151" s="131" t="str">
        <f>IFERROR(VLOOKUP($C151,Seting!$N$2:$O$43,2,FALSE),"")</f>
        <v/>
      </c>
      <c r="F151" s="112" t="str">
        <f t="shared" si="12"/>
        <v/>
      </c>
      <c r="G151" s="81" t="str">
        <f t="shared" si="13"/>
        <v/>
      </c>
      <c r="H151" s="111"/>
      <c r="I151" s="110"/>
      <c r="J151" s="112" t="str">
        <f t="shared" si="14"/>
        <v/>
      </c>
      <c r="K151" s="149" t="str">
        <f t="shared" si="15"/>
        <v/>
      </c>
      <c r="L151" s="81"/>
      <c r="M151" s="81"/>
      <c r="N151" s="112" t="str">
        <f t="shared" si="11"/>
        <v/>
      </c>
    </row>
    <row r="152" spans="1:14" x14ac:dyDescent="0.95">
      <c r="A152" s="107"/>
      <c r="B152" s="108"/>
      <c r="C152" s="109"/>
      <c r="D152" s="109"/>
      <c r="E152" s="131" t="str">
        <f>IFERROR(VLOOKUP($C152,Seting!$N$2:$O$43,2,FALSE),"")</f>
        <v/>
      </c>
      <c r="F152" s="112" t="str">
        <f t="shared" si="12"/>
        <v/>
      </c>
      <c r="G152" s="81" t="str">
        <f t="shared" si="13"/>
        <v/>
      </c>
      <c r="H152" s="111"/>
      <c r="I152" s="110"/>
      <c r="J152" s="112" t="str">
        <f t="shared" si="14"/>
        <v/>
      </c>
      <c r="K152" s="149" t="str">
        <f t="shared" si="15"/>
        <v/>
      </c>
      <c r="L152" s="81"/>
      <c r="M152" s="81"/>
      <c r="N152" s="112" t="str">
        <f t="shared" si="11"/>
        <v/>
      </c>
    </row>
    <row r="153" spans="1:14" x14ac:dyDescent="0.95">
      <c r="A153" s="107"/>
      <c r="B153" s="108"/>
      <c r="C153" s="109"/>
      <c r="D153" s="109"/>
      <c r="E153" s="131" t="str">
        <f>IFERROR(VLOOKUP($C153,Seting!$N$2:$O$43,2,FALSE),"")</f>
        <v/>
      </c>
      <c r="F153" s="112" t="str">
        <f t="shared" si="12"/>
        <v/>
      </c>
      <c r="G153" s="81" t="str">
        <f t="shared" si="13"/>
        <v/>
      </c>
      <c r="H153" s="111"/>
      <c r="I153" s="110"/>
      <c r="J153" s="112" t="str">
        <f t="shared" si="14"/>
        <v/>
      </c>
      <c r="K153" s="149" t="str">
        <f t="shared" si="15"/>
        <v/>
      </c>
      <c r="L153" s="81"/>
      <c r="M153" s="81"/>
      <c r="N153" s="112" t="str">
        <f t="shared" ref="N153:N216" si="16">IF(L153="","",SUMIFS($J$5:$J$502,$B$5:$B$502,L153)+M153-O153)</f>
        <v/>
      </c>
    </row>
    <row r="154" spans="1:14" x14ac:dyDescent="0.95">
      <c r="A154" s="107"/>
      <c r="B154" s="108"/>
      <c r="C154" s="109"/>
      <c r="D154" s="109"/>
      <c r="E154" s="131" t="str">
        <f>IFERROR(VLOOKUP($C154,Seting!$N$2:$O$43,2,FALSE),"")</f>
        <v/>
      </c>
      <c r="F154" s="112" t="str">
        <f t="shared" si="12"/>
        <v/>
      </c>
      <c r="G154" s="81" t="str">
        <f t="shared" si="13"/>
        <v/>
      </c>
      <c r="H154" s="111"/>
      <c r="I154" s="110"/>
      <c r="J154" s="112" t="str">
        <f t="shared" si="14"/>
        <v/>
      </c>
      <c r="K154" s="149" t="str">
        <f t="shared" si="15"/>
        <v/>
      </c>
      <c r="L154" s="81"/>
      <c r="M154" s="81"/>
      <c r="N154" s="112" t="str">
        <f t="shared" si="16"/>
        <v/>
      </c>
    </row>
    <row r="155" spans="1:14" x14ac:dyDescent="0.95">
      <c r="A155" s="107"/>
      <c r="B155" s="108"/>
      <c r="C155" s="109"/>
      <c r="D155" s="109"/>
      <c r="E155" s="131" t="str">
        <f>IFERROR(VLOOKUP($C155,Seting!$N$2:$O$43,2,FALSE),"")</f>
        <v/>
      </c>
      <c r="F155" s="112" t="str">
        <f t="shared" si="12"/>
        <v/>
      </c>
      <c r="G155" s="81" t="str">
        <f t="shared" si="13"/>
        <v/>
      </c>
      <c r="H155" s="111"/>
      <c r="I155" s="110"/>
      <c r="J155" s="112" t="str">
        <f t="shared" si="14"/>
        <v/>
      </c>
      <c r="K155" s="149" t="str">
        <f t="shared" si="15"/>
        <v/>
      </c>
      <c r="L155" s="81"/>
      <c r="M155" s="81"/>
      <c r="N155" s="112" t="str">
        <f t="shared" si="16"/>
        <v/>
      </c>
    </row>
    <row r="156" spans="1:14" x14ac:dyDescent="0.95">
      <c r="A156" s="107"/>
      <c r="B156" s="108"/>
      <c r="C156" s="109"/>
      <c r="D156" s="109"/>
      <c r="E156" s="131" t="str">
        <f>IFERROR(VLOOKUP($C156,Seting!$N$2:$O$43,2,FALSE),"")</f>
        <v/>
      </c>
      <c r="F156" s="112" t="str">
        <f t="shared" si="12"/>
        <v/>
      </c>
      <c r="G156" s="81" t="str">
        <f t="shared" si="13"/>
        <v/>
      </c>
      <c r="H156" s="111"/>
      <c r="I156" s="110"/>
      <c r="J156" s="112" t="str">
        <f t="shared" si="14"/>
        <v/>
      </c>
      <c r="K156" s="149" t="str">
        <f t="shared" si="15"/>
        <v/>
      </c>
      <c r="L156" s="81"/>
      <c r="M156" s="81"/>
      <c r="N156" s="112" t="str">
        <f t="shared" si="16"/>
        <v/>
      </c>
    </row>
    <row r="157" spans="1:14" x14ac:dyDescent="0.95">
      <c r="A157" s="107"/>
      <c r="B157" s="108"/>
      <c r="C157" s="109"/>
      <c r="D157" s="109"/>
      <c r="E157" s="131" t="str">
        <f>IFERROR(VLOOKUP($C157,Seting!$N$2:$O$43,2,FALSE),"")</f>
        <v/>
      </c>
      <c r="F157" s="112" t="str">
        <f t="shared" si="12"/>
        <v/>
      </c>
      <c r="G157" s="81" t="str">
        <f t="shared" si="13"/>
        <v/>
      </c>
      <c r="H157" s="111"/>
      <c r="I157" s="110"/>
      <c r="J157" s="112" t="str">
        <f t="shared" si="14"/>
        <v/>
      </c>
      <c r="K157" s="149" t="str">
        <f t="shared" si="15"/>
        <v/>
      </c>
      <c r="L157" s="81"/>
      <c r="M157" s="81"/>
      <c r="N157" s="112" t="str">
        <f t="shared" si="16"/>
        <v/>
      </c>
    </row>
    <row r="158" spans="1:14" x14ac:dyDescent="0.95">
      <c r="A158" s="107"/>
      <c r="B158" s="108"/>
      <c r="C158" s="109"/>
      <c r="D158" s="109"/>
      <c r="E158" s="131" t="str">
        <f>IFERROR(VLOOKUP($C158,Seting!$N$2:$O$43,2,FALSE),"")</f>
        <v/>
      </c>
      <c r="F158" s="112" t="str">
        <f t="shared" si="12"/>
        <v/>
      </c>
      <c r="G158" s="81" t="str">
        <f t="shared" si="13"/>
        <v/>
      </c>
      <c r="H158" s="111"/>
      <c r="I158" s="110"/>
      <c r="J158" s="112" t="str">
        <f t="shared" si="14"/>
        <v/>
      </c>
      <c r="K158" s="149" t="str">
        <f t="shared" si="15"/>
        <v/>
      </c>
      <c r="L158" s="81"/>
      <c r="M158" s="81"/>
      <c r="N158" s="112" t="str">
        <f t="shared" si="16"/>
        <v/>
      </c>
    </row>
    <row r="159" spans="1:14" x14ac:dyDescent="0.95">
      <c r="A159" s="107"/>
      <c r="B159" s="108"/>
      <c r="C159" s="109"/>
      <c r="D159" s="109"/>
      <c r="E159" s="131" t="str">
        <f>IFERROR(VLOOKUP($C159,Seting!$N$2:$O$43,2,FALSE),"")</f>
        <v/>
      </c>
      <c r="F159" s="112" t="str">
        <f t="shared" si="12"/>
        <v/>
      </c>
      <c r="G159" s="81" t="str">
        <f t="shared" si="13"/>
        <v/>
      </c>
      <c r="H159" s="111"/>
      <c r="I159" s="110"/>
      <c r="J159" s="112" t="str">
        <f t="shared" si="14"/>
        <v/>
      </c>
      <c r="K159" s="149" t="str">
        <f t="shared" si="15"/>
        <v/>
      </c>
      <c r="L159" s="81"/>
      <c r="M159" s="81"/>
      <c r="N159" s="112" t="str">
        <f t="shared" si="16"/>
        <v/>
      </c>
    </row>
    <row r="160" spans="1:14" x14ac:dyDescent="0.95">
      <c r="A160" s="107"/>
      <c r="B160" s="108"/>
      <c r="C160" s="109"/>
      <c r="D160" s="109"/>
      <c r="E160" s="131" t="str">
        <f>IFERROR(VLOOKUP($C160,Seting!$N$2:$O$43,2,FALSE),"")</f>
        <v/>
      </c>
      <c r="F160" s="112" t="str">
        <f t="shared" si="12"/>
        <v/>
      </c>
      <c r="G160" s="81" t="str">
        <f t="shared" si="13"/>
        <v/>
      </c>
      <c r="H160" s="111"/>
      <c r="I160" s="110"/>
      <c r="J160" s="112" t="str">
        <f t="shared" si="14"/>
        <v/>
      </c>
      <c r="K160" s="149" t="str">
        <f t="shared" si="15"/>
        <v/>
      </c>
      <c r="L160" s="81"/>
      <c r="M160" s="81"/>
      <c r="N160" s="112" t="str">
        <f t="shared" si="16"/>
        <v/>
      </c>
    </row>
    <row r="161" spans="1:14" x14ac:dyDescent="0.95">
      <c r="A161" s="107"/>
      <c r="B161" s="108"/>
      <c r="C161" s="109"/>
      <c r="D161" s="109"/>
      <c r="E161" s="131" t="str">
        <f>IFERROR(VLOOKUP($C161,Seting!$N$2:$O$43,2,FALSE),"")</f>
        <v/>
      </c>
      <c r="F161" s="112" t="str">
        <f t="shared" si="12"/>
        <v/>
      </c>
      <c r="G161" s="81" t="str">
        <f t="shared" si="13"/>
        <v/>
      </c>
      <c r="H161" s="111"/>
      <c r="I161" s="110"/>
      <c r="J161" s="112" t="str">
        <f t="shared" si="14"/>
        <v/>
      </c>
      <c r="K161" s="149" t="str">
        <f t="shared" si="15"/>
        <v/>
      </c>
      <c r="L161" s="81"/>
      <c r="M161" s="81"/>
      <c r="N161" s="112" t="str">
        <f t="shared" si="16"/>
        <v/>
      </c>
    </row>
    <row r="162" spans="1:14" x14ac:dyDescent="0.95">
      <c r="A162" s="107"/>
      <c r="B162" s="108"/>
      <c r="C162" s="109"/>
      <c r="D162" s="109"/>
      <c r="E162" s="131" t="str">
        <f>IFERROR(VLOOKUP($C162,Seting!$N$2:$O$43,2,FALSE),"")</f>
        <v/>
      </c>
      <c r="F162" s="112" t="str">
        <f t="shared" si="12"/>
        <v/>
      </c>
      <c r="G162" s="81" t="str">
        <f t="shared" si="13"/>
        <v/>
      </c>
      <c r="H162" s="111"/>
      <c r="I162" s="110"/>
      <c r="J162" s="112" t="str">
        <f t="shared" si="14"/>
        <v/>
      </c>
      <c r="K162" s="149" t="str">
        <f t="shared" si="15"/>
        <v/>
      </c>
      <c r="L162" s="81"/>
      <c r="M162" s="81"/>
      <c r="N162" s="112" t="str">
        <f t="shared" si="16"/>
        <v/>
      </c>
    </row>
    <row r="163" spans="1:14" x14ac:dyDescent="0.95">
      <c r="A163" s="107"/>
      <c r="B163" s="108"/>
      <c r="C163" s="109"/>
      <c r="D163" s="109"/>
      <c r="E163" s="131" t="str">
        <f>IFERROR(VLOOKUP($C163,Seting!$N$2:$O$43,2,FALSE),"")</f>
        <v/>
      </c>
      <c r="F163" s="112" t="str">
        <f t="shared" si="12"/>
        <v/>
      </c>
      <c r="G163" s="81" t="str">
        <f t="shared" si="13"/>
        <v/>
      </c>
      <c r="H163" s="111"/>
      <c r="I163" s="110"/>
      <c r="J163" s="112" t="str">
        <f t="shared" si="14"/>
        <v/>
      </c>
      <c r="K163" s="149" t="str">
        <f t="shared" si="15"/>
        <v/>
      </c>
      <c r="L163" s="81"/>
      <c r="M163" s="81"/>
      <c r="N163" s="112" t="str">
        <f t="shared" si="16"/>
        <v/>
      </c>
    </row>
    <row r="164" spans="1:14" x14ac:dyDescent="0.95">
      <c r="A164" s="107"/>
      <c r="B164" s="108"/>
      <c r="C164" s="109"/>
      <c r="D164" s="109"/>
      <c r="E164" s="131" t="str">
        <f>IFERROR(VLOOKUP($C164,Seting!$N$2:$O$43,2,FALSE),"")</f>
        <v/>
      </c>
      <c r="F164" s="112" t="str">
        <f t="shared" si="12"/>
        <v/>
      </c>
      <c r="G164" s="81" t="str">
        <f t="shared" si="13"/>
        <v/>
      </c>
      <c r="H164" s="111"/>
      <c r="I164" s="110"/>
      <c r="J164" s="112" t="str">
        <f t="shared" si="14"/>
        <v/>
      </c>
      <c r="K164" s="149" t="str">
        <f t="shared" si="15"/>
        <v/>
      </c>
      <c r="L164" s="81"/>
      <c r="M164" s="81"/>
      <c r="N164" s="112" t="str">
        <f t="shared" si="16"/>
        <v/>
      </c>
    </row>
    <row r="165" spans="1:14" x14ac:dyDescent="0.95">
      <c r="A165" s="107"/>
      <c r="B165" s="108"/>
      <c r="C165" s="109"/>
      <c r="D165" s="109"/>
      <c r="E165" s="131" t="str">
        <f>IFERROR(VLOOKUP($C165,Seting!$N$2:$O$43,2,FALSE),"")</f>
        <v/>
      </c>
      <c r="F165" s="112" t="str">
        <f t="shared" si="12"/>
        <v/>
      </c>
      <c r="G165" s="81" t="str">
        <f t="shared" si="13"/>
        <v/>
      </c>
      <c r="H165" s="111"/>
      <c r="I165" s="110"/>
      <c r="J165" s="112" t="str">
        <f t="shared" si="14"/>
        <v/>
      </c>
      <c r="K165" s="149" t="str">
        <f t="shared" si="15"/>
        <v/>
      </c>
      <c r="L165" s="81"/>
      <c r="M165" s="81"/>
      <c r="N165" s="112" t="str">
        <f t="shared" si="16"/>
        <v/>
      </c>
    </row>
    <row r="166" spans="1:14" x14ac:dyDescent="0.95">
      <c r="A166" s="107"/>
      <c r="B166" s="108"/>
      <c r="C166" s="109"/>
      <c r="D166" s="109"/>
      <c r="E166" s="131" t="str">
        <f>IFERROR(VLOOKUP($C166,Seting!$N$2:$O$43,2,FALSE),"")</f>
        <v/>
      </c>
      <c r="F166" s="112" t="str">
        <f t="shared" si="12"/>
        <v/>
      </c>
      <c r="G166" s="81" t="str">
        <f t="shared" si="13"/>
        <v/>
      </c>
      <c r="H166" s="111"/>
      <c r="I166" s="110"/>
      <c r="J166" s="112" t="str">
        <f t="shared" si="14"/>
        <v/>
      </c>
      <c r="K166" s="149" t="str">
        <f t="shared" si="15"/>
        <v/>
      </c>
      <c r="L166" s="81"/>
      <c r="M166" s="81"/>
      <c r="N166" s="112" t="str">
        <f t="shared" si="16"/>
        <v/>
      </c>
    </row>
    <row r="167" spans="1:14" x14ac:dyDescent="0.95">
      <c r="A167" s="107"/>
      <c r="B167" s="108"/>
      <c r="C167" s="109"/>
      <c r="D167" s="109"/>
      <c r="E167" s="131" t="str">
        <f>IFERROR(VLOOKUP($C167,Seting!$N$2:$O$43,2,FALSE),"")</f>
        <v/>
      </c>
      <c r="F167" s="112" t="str">
        <f t="shared" si="12"/>
        <v/>
      </c>
      <c r="G167" s="81" t="str">
        <f t="shared" si="13"/>
        <v/>
      </c>
      <c r="H167" s="111"/>
      <c r="I167" s="110"/>
      <c r="J167" s="112" t="str">
        <f t="shared" si="14"/>
        <v/>
      </c>
      <c r="K167" s="149" t="str">
        <f t="shared" si="15"/>
        <v/>
      </c>
      <c r="L167" s="81"/>
      <c r="M167" s="81"/>
      <c r="N167" s="112" t="str">
        <f t="shared" si="16"/>
        <v/>
      </c>
    </row>
    <row r="168" spans="1:14" x14ac:dyDescent="0.95">
      <c r="A168" s="107"/>
      <c r="B168" s="108"/>
      <c r="C168" s="109"/>
      <c r="D168" s="109"/>
      <c r="E168" s="131" t="str">
        <f>IFERROR(VLOOKUP($C168,Seting!$N$2:$O$43,2,FALSE),"")</f>
        <v/>
      </c>
      <c r="F168" s="112" t="str">
        <f t="shared" si="12"/>
        <v/>
      </c>
      <c r="G168" s="81" t="str">
        <f t="shared" si="13"/>
        <v/>
      </c>
      <c r="H168" s="111"/>
      <c r="I168" s="110"/>
      <c r="J168" s="112" t="str">
        <f t="shared" si="14"/>
        <v/>
      </c>
      <c r="K168" s="149" t="str">
        <f t="shared" si="15"/>
        <v/>
      </c>
      <c r="L168" s="81"/>
      <c r="M168" s="81"/>
      <c r="N168" s="112" t="str">
        <f t="shared" si="16"/>
        <v/>
      </c>
    </row>
    <row r="169" spans="1:14" x14ac:dyDescent="0.95">
      <c r="A169" s="107"/>
      <c r="B169" s="108"/>
      <c r="C169" s="109"/>
      <c r="D169" s="109"/>
      <c r="E169" s="131" t="str">
        <f>IFERROR(VLOOKUP($C169,Seting!$N$2:$O$43,2,FALSE),"")</f>
        <v/>
      </c>
      <c r="F169" s="112" t="str">
        <f t="shared" si="12"/>
        <v/>
      </c>
      <c r="G169" s="81" t="str">
        <f t="shared" si="13"/>
        <v/>
      </c>
      <c r="H169" s="111"/>
      <c r="I169" s="110"/>
      <c r="J169" s="112" t="str">
        <f t="shared" si="14"/>
        <v/>
      </c>
      <c r="K169" s="149" t="str">
        <f t="shared" si="15"/>
        <v/>
      </c>
      <c r="L169" s="81"/>
      <c r="M169" s="81"/>
      <c r="N169" s="112" t="str">
        <f t="shared" si="16"/>
        <v/>
      </c>
    </row>
    <row r="170" spans="1:14" x14ac:dyDescent="0.95">
      <c r="A170" s="107"/>
      <c r="B170" s="108"/>
      <c r="C170" s="109"/>
      <c r="D170" s="109"/>
      <c r="E170" s="131" t="str">
        <f>IFERROR(VLOOKUP($C170,Seting!$N$2:$O$43,2,FALSE),"")</f>
        <v/>
      </c>
      <c r="F170" s="112" t="str">
        <f t="shared" si="12"/>
        <v/>
      </c>
      <c r="G170" s="81" t="str">
        <f t="shared" si="13"/>
        <v/>
      </c>
      <c r="H170" s="111"/>
      <c r="I170" s="110"/>
      <c r="J170" s="112" t="str">
        <f t="shared" si="14"/>
        <v/>
      </c>
      <c r="K170" s="149" t="str">
        <f t="shared" si="15"/>
        <v/>
      </c>
      <c r="L170" s="81"/>
      <c r="M170" s="81"/>
      <c r="N170" s="112" t="str">
        <f t="shared" si="16"/>
        <v/>
      </c>
    </row>
    <row r="171" spans="1:14" x14ac:dyDescent="0.95">
      <c r="A171" s="107"/>
      <c r="B171" s="108"/>
      <c r="C171" s="109"/>
      <c r="D171" s="109"/>
      <c r="E171" s="131" t="str">
        <f>IFERROR(VLOOKUP($C171,Seting!$N$2:$O$43,2,FALSE),"")</f>
        <v/>
      </c>
      <c r="F171" s="112" t="str">
        <f t="shared" si="12"/>
        <v/>
      </c>
      <c r="G171" s="81" t="str">
        <f t="shared" si="13"/>
        <v/>
      </c>
      <c r="H171" s="111"/>
      <c r="I171" s="110"/>
      <c r="J171" s="112" t="str">
        <f t="shared" si="14"/>
        <v/>
      </c>
      <c r="K171" s="149" t="str">
        <f t="shared" si="15"/>
        <v/>
      </c>
      <c r="L171" s="81"/>
      <c r="M171" s="81"/>
      <c r="N171" s="112" t="str">
        <f t="shared" si="16"/>
        <v/>
      </c>
    </row>
    <row r="172" spans="1:14" x14ac:dyDescent="0.95">
      <c r="A172" s="107"/>
      <c r="B172" s="108"/>
      <c r="C172" s="109"/>
      <c r="D172" s="109"/>
      <c r="E172" s="131" t="str">
        <f>IFERROR(VLOOKUP($C172,Seting!$N$2:$O$43,2,FALSE),"")</f>
        <v/>
      </c>
      <c r="F172" s="112" t="str">
        <f t="shared" si="12"/>
        <v/>
      </c>
      <c r="G172" s="81" t="str">
        <f t="shared" si="13"/>
        <v/>
      </c>
      <c r="H172" s="111"/>
      <c r="I172" s="110"/>
      <c r="J172" s="112" t="str">
        <f t="shared" si="14"/>
        <v/>
      </c>
      <c r="K172" s="149" t="str">
        <f t="shared" si="15"/>
        <v/>
      </c>
      <c r="L172" s="81"/>
      <c r="M172" s="81"/>
      <c r="N172" s="112" t="str">
        <f t="shared" si="16"/>
        <v/>
      </c>
    </row>
    <row r="173" spans="1:14" x14ac:dyDescent="0.95">
      <c r="A173" s="107"/>
      <c r="B173" s="108"/>
      <c r="C173" s="109"/>
      <c r="D173" s="109"/>
      <c r="E173" s="131" t="str">
        <f>IFERROR(VLOOKUP($C173,Seting!$N$2:$O$43,2,FALSE),"")</f>
        <v/>
      </c>
      <c r="F173" s="112" t="str">
        <f t="shared" si="12"/>
        <v/>
      </c>
      <c r="G173" s="81" t="str">
        <f t="shared" si="13"/>
        <v/>
      </c>
      <c r="H173" s="111"/>
      <c r="I173" s="110"/>
      <c r="J173" s="112" t="str">
        <f t="shared" si="14"/>
        <v/>
      </c>
      <c r="K173" s="149" t="str">
        <f t="shared" si="15"/>
        <v/>
      </c>
      <c r="L173" s="81"/>
      <c r="M173" s="81"/>
      <c r="N173" s="112" t="str">
        <f t="shared" si="16"/>
        <v/>
      </c>
    </row>
    <row r="174" spans="1:14" x14ac:dyDescent="0.95">
      <c r="A174" s="107"/>
      <c r="B174" s="108"/>
      <c r="C174" s="109"/>
      <c r="D174" s="109"/>
      <c r="E174" s="131" t="str">
        <f>IFERROR(VLOOKUP($C174,Seting!$N$2:$O$43,2,FALSE),"")</f>
        <v/>
      </c>
      <c r="F174" s="112" t="str">
        <f t="shared" si="12"/>
        <v/>
      </c>
      <c r="G174" s="81" t="str">
        <f t="shared" si="13"/>
        <v/>
      </c>
      <c r="H174" s="111"/>
      <c r="I174" s="110"/>
      <c r="J174" s="112" t="str">
        <f t="shared" si="14"/>
        <v/>
      </c>
      <c r="K174" s="149" t="str">
        <f t="shared" si="15"/>
        <v/>
      </c>
      <c r="L174" s="81"/>
      <c r="M174" s="81"/>
      <c r="N174" s="112" t="str">
        <f t="shared" si="16"/>
        <v/>
      </c>
    </row>
    <row r="175" spans="1:14" x14ac:dyDescent="0.95">
      <c r="A175" s="107"/>
      <c r="B175" s="108"/>
      <c r="C175" s="109"/>
      <c r="D175" s="109"/>
      <c r="E175" s="131" t="str">
        <f>IFERROR(VLOOKUP($C175,Seting!$N$2:$O$43,2,FALSE),"")</f>
        <v/>
      </c>
      <c r="F175" s="112" t="str">
        <f t="shared" si="12"/>
        <v/>
      </c>
      <c r="G175" s="81" t="str">
        <f t="shared" si="13"/>
        <v/>
      </c>
      <c r="H175" s="111"/>
      <c r="I175" s="110"/>
      <c r="J175" s="112" t="str">
        <f t="shared" si="14"/>
        <v/>
      </c>
      <c r="K175" s="149" t="str">
        <f t="shared" si="15"/>
        <v/>
      </c>
      <c r="L175" s="81"/>
      <c r="M175" s="81"/>
      <c r="N175" s="112" t="str">
        <f t="shared" si="16"/>
        <v/>
      </c>
    </row>
    <row r="176" spans="1:14" x14ac:dyDescent="0.95">
      <c r="A176" s="107"/>
      <c r="B176" s="108"/>
      <c r="C176" s="109"/>
      <c r="D176" s="109"/>
      <c r="E176" s="131" t="str">
        <f>IFERROR(VLOOKUP($C176,Seting!$N$2:$O$43,2,FALSE),"")</f>
        <v/>
      </c>
      <c r="F176" s="112" t="str">
        <f t="shared" si="12"/>
        <v/>
      </c>
      <c r="G176" s="81" t="str">
        <f t="shared" si="13"/>
        <v/>
      </c>
      <c r="H176" s="111"/>
      <c r="I176" s="110"/>
      <c r="J176" s="112" t="str">
        <f t="shared" si="14"/>
        <v/>
      </c>
      <c r="K176" s="149" t="str">
        <f t="shared" si="15"/>
        <v/>
      </c>
      <c r="L176" s="81"/>
      <c r="M176" s="81"/>
      <c r="N176" s="112" t="str">
        <f t="shared" si="16"/>
        <v/>
      </c>
    </row>
    <row r="177" spans="1:14" x14ac:dyDescent="0.95">
      <c r="A177" s="107"/>
      <c r="B177" s="108"/>
      <c r="C177" s="109"/>
      <c r="D177" s="109"/>
      <c r="E177" s="131" t="str">
        <f>IFERROR(VLOOKUP($C177,Seting!$N$2:$O$43,2,FALSE),"")</f>
        <v/>
      </c>
      <c r="F177" s="112" t="str">
        <f t="shared" si="12"/>
        <v/>
      </c>
      <c r="G177" s="81" t="str">
        <f t="shared" si="13"/>
        <v/>
      </c>
      <c r="H177" s="111"/>
      <c r="I177" s="110"/>
      <c r="J177" s="112" t="str">
        <f t="shared" si="14"/>
        <v/>
      </c>
      <c r="K177" s="149" t="str">
        <f t="shared" si="15"/>
        <v/>
      </c>
      <c r="L177" s="81"/>
      <c r="M177" s="81"/>
      <c r="N177" s="112" t="str">
        <f t="shared" si="16"/>
        <v/>
      </c>
    </row>
    <row r="178" spans="1:14" x14ac:dyDescent="0.95">
      <c r="A178" s="107"/>
      <c r="B178" s="108"/>
      <c r="C178" s="109"/>
      <c r="D178" s="109"/>
      <c r="E178" s="131" t="str">
        <f>IFERROR(VLOOKUP($C178,Seting!$N$2:$O$43,2,FALSE),"")</f>
        <v/>
      </c>
      <c r="F178" s="112" t="str">
        <f t="shared" si="12"/>
        <v/>
      </c>
      <c r="G178" s="81" t="str">
        <f t="shared" si="13"/>
        <v/>
      </c>
      <c r="H178" s="111"/>
      <c r="I178" s="110"/>
      <c r="J178" s="112" t="str">
        <f t="shared" si="14"/>
        <v/>
      </c>
      <c r="K178" s="149" t="str">
        <f t="shared" si="15"/>
        <v/>
      </c>
      <c r="L178" s="81"/>
      <c r="M178" s="81"/>
      <c r="N178" s="112" t="str">
        <f t="shared" si="16"/>
        <v/>
      </c>
    </row>
    <row r="179" spans="1:14" x14ac:dyDescent="0.95">
      <c r="A179" s="107"/>
      <c r="B179" s="108"/>
      <c r="C179" s="109"/>
      <c r="D179" s="109"/>
      <c r="E179" s="131" t="str">
        <f>IFERROR(VLOOKUP($C179,Seting!$N$2:$O$43,2,FALSE),"")</f>
        <v/>
      </c>
      <c r="F179" s="112" t="str">
        <f t="shared" si="12"/>
        <v/>
      </c>
      <c r="G179" s="81" t="str">
        <f t="shared" si="13"/>
        <v/>
      </c>
      <c r="H179" s="111"/>
      <c r="I179" s="110"/>
      <c r="J179" s="112" t="str">
        <f t="shared" si="14"/>
        <v/>
      </c>
      <c r="K179" s="149" t="str">
        <f t="shared" si="15"/>
        <v/>
      </c>
      <c r="L179" s="81"/>
      <c r="M179" s="81"/>
      <c r="N179" s="112" t="str">
        <f t="shared" si="16"/>
        <v/>
      </c>
    </row>
    <row r="180" spans="1:14" x14ac:dyDescent="0.95">
      <c r="A180" s="107"/>
      <c r="B180" s="108"/>
      <c r="C180" s="109"/>
      <c r="D180" s="109"/>
      <c r="E180" s="131" t="str">
        <f>IFERROR(VLOOKUP($C180,Seting!$N$2:$O$43,2,FALSE),"")</f>
        <v/>
      </c>
      <c r="F180" s="112" t="str">
        <f t="shared" si="12"/>
        <v/>
      </c>
      <c r="G180" s="81" t="str">
        <f t="shared" si="13"/>
        <v/>
      </c>
      <c r="H180" s="111"/>
      <c r="I180" s="110"/>
      <c r="J180" s="112" t="str">
        <f t="shared" si="14"/>
        <v/>
      </c>
      <c r="K180" s="149" t="str">
        <f t="shared" si="15"/>
        <v/>
      </c>
      <c r="L180" s="81"/>
      <c r="M180" s="81"/>
      <c r="N180" s="112" t="str">
        <f t="shared" si="16"/>
        <v/>
      </c>
    </row>
    <row r="181" spans="1:14" x14ac:dyDescent="0.95">
      <c r="A181" s="107"/>
      <c r="B181" s="108"/>
      <c r="C181" s="109"/>
      <c r="D181" s="109"/>
      <c r="E181" s="131" t="str">
        <f>IFERROR(VLOOKUP($C181,Seting!$N$2:$O$43,2,FALSE),"")</f>
        <v/>
      </c>
      <c r="F181" s="112" t="str">
        <f t="shared" si="12"/>
        <v/>
      </c>
      <c r="G181" s="81" t="str">
        <f t="shared" si="13"/>
        <v/>
      </c>
      <c r="H181" s="111"/>
      <c r="I181" s="110"/>
      <c r="J181" s="112" t="str">
        <f t="shared" si="14"/>
        <v/>
      </c>
      <c r="K181" s="149" t="str">
        <f t="shared" si="15"/>
        <v/>
      </c>
      <c r="L181" s="81"/>
      <c r="M181" s="81"/>
      <c r="N181" s="112" t="str">
        <f t="shared" si="16"/>
        <v/>
      </c>
    </row>
    <row r="182" spans="1:14" x14ac:dyDescent="0.95">
      <c r="A182" s="107"/>
      <c r="B182" s="108"/>
      <c r="C182" s="109"/>
      <c r="D182" s="109"/>
      <c r="E182" s="131" t="str">
        <f>IFERROR(VLOOKUP($C182,Seting!$N$2:$O$43,2,FALSE),"")</f>
        <v/>
      </c>
      <c r="F182" s="112" t="str">
        <f t="shared" si="12"/>
        <v/>
      </c>
      <c r="G182" s="81" t="str">
        <f t="shared" si="13"/>
        <v/>
      </c>
      <c r="H182" s="111"/>
      <c r="I182" s="110"/>
      <c r="J182" s="112" t="str">
        <f t="shared" si="14"/>
        <v/>
      </c>
      <c r="K182" s="149" t="str">
        <f t="shared" si="15"/>
        <v/>
      </c>
      <c r="L182" s="81"/>
      <c r="M182" s="81"/>
      <c r="N182" s="112" t="str">
        <f t="shared" si="16"/>
        <v/>
      </c>
    </row>
    <row r="183" spans="1:14" x14ac:dyDescent="0.95">
      <c r="A183" s="107"/>
      <c r="B183" s="108"/>
      <c r="C183" s="109"/>
      <c r="D183" s="109"/>
      <c r="E183" s="131" t="str">
        <f>IFERROR(VLOOKUP($C183,Seting!$N$2:$O$43,2,FALSE),"")</f>
        <v/>
      </c>
      <c r="F183" s="112" t="str">
        <f t="shared" si="12"/>
        <v/>
      </c>
      <c r="G183" s="81" t="str">
        <f t="shared" si="13"/>
        <v/>
      </c>
      <c r="H183" s="111"/>
      <c r="I183" s="110"/>
      <c r="J183" s="112" t="str">
        <f t="shared" si="14"/>
        <v/>
      </c>
      <c r="K183" s="149" t="str">
        <f t="shared" si="15"/>
        <v/>
      </c>
      <c r="L183" s="81"/>
      <c r="M183" s="81"/>
      <c r="N183" s="112" t="str">
        <f t="shared" si="16"/>
        <v/>
      </c>
    </row>
    <row r="184" spans="1:14" x14ac:dyDescent="0.95">
      <c r="A184" s="107"/>
      <c r="B184" s="108"/>
      <c r="C184" s="109"/>
      <c r="D184" s="109"/>
      <c r="E184" s="131" t="str">
        <f>IFERROR(VLOOKUP($C184,Seting!$N$2:$O$43,2,FALSE),"")</f>
        <v/>
      </c>
      <c r="F184" s="112" t="str">
        <f t="shared" si="12"/>
        <v/>
      </c>
      <c r="G184" s="81" t="str">
        <f t="shared" si="13"/>
        <v/>
      </c>
      <c r="H184" s="111"/>
      <c r="I184" s="110"/>
      <c r="J184" s="112" t="str">
        <f t="shared" si="14"/>
        <v/>
      </c>
      <c r="K184" s="149" t="str">
        <f t="shared" si="15"/>
        <v/>
      </c>
      <c r="L184" s="81"/>
      <c r="M184" s="81"/>
      <c r="N184" s="112" t="str">
        <f t="shared" si="16"/>
        <v/>
      </c>
    </row>
    <row r="185" spans="1:14" x14ac:dyDescent="0.95">
      <c r="A185" s="107"/>
      <c r="B185" s="108"/>
      <c r="C185" s="109"/>
      <c r="D185" s="109"/>
      <c r="E185" s="131" t="str">
        <f>IFERROR(VLOOKUP($C185,Seting!$N$2:$O$43,2,FALSE),"")</f>
        <v/>
      </c>
      <c r="F185" s="112" t="str">
        <f t="shared" si="12"/>
        <v/>
      </c>
      <c r="G185" s="81" t="str">
        <f t="shared" si="13"/>
        <v/>
      </c>
      <c r="H185" s="111"/>
      <c r="I185" s="110"/>
      <c r="J185" s="112" t="str">
        <f t="shared" si="14"/>
        <v/>
      </c>
      <c r="K185" s="149" t="str">
        <f t="shared" si="15"/>
        <v/>
      </c>
      <c r="L185" s="81"/>
      <c r="M185" s="81"/>
      <c r="N185" s="112" t="str">
        <f t="shared" si="16"/>
        <v/>
      </c>
    </row>
    <row r="186" spans="1:14" x14ac:dyDescent="0.95">
      <c r="A186" s="107"/>
      <c r="B186" s="108"/>
      <c r="C186" s="109"/>
      <c r="D186" s="109"/>
      <c r="E186" s="131" t="str">
        <f>IFERROR(VLOOKUP($C186,Seting!$N$2:$O$43,2,FALSE),"")</f>
        <v/>
      </c>
      <c r="F186" s="112" t="str">
        <f t="shared" si="12"/>
        <v/>
      </c>
      <c r="G186" s="81" t="str">
        <f t="shared" si="13"/>
        <v/>
      </c>
      <c r="H186" s="111"/>
      <c r="I186" s="110"/>
      <c r="J186" s="112" t="str">
        <f t="shared" si="14"/>
        <v/>
      </c>
      <c r="K186" s="149" t="str">
        <f t="shared" si="15"/>
        <v/>
      </c>
      <c r="L186" s="81"/>
      <c r="M186" s="81"/>
      <c r="N186" s="112" t="str">
        <f t="shared" si="16"/>
        <v/>
      </c>
    </row>
    <row r="187" spans="1:14" x14ac:dyDescent="0.95">
      <c r="A187" s="107"/>
      <c r="B187" s="108"/>
      <c r="C187" s="109"/>
      <c r="D187" s="109"/>
      <c r="E187" s="131" t="str">
        <f>IFERROR(VLOOKUP($C187,Seting!$N$2:$O$43,2,FALSE),"")</f>
        <v/>
      </c>
      <c r="F187" s="112" t="str">
        <f t="shared" si="12"/>
        <v/>
      </c>
      <c r="G187" s="81" t="str">
        <f t="shared" si="13"/>
        <v/>
      </c>
      <c r="H187" s="111"/>
      <c r="I187" s="110"/>
      <c r="J187" s="112" t="str">
        <f t="shared" si="14"/>
        <v/>
      </c>
      <c r="K187" s="149" t="str">
        <f t="shared" si="15"/>
        <v/>
      </c>
      <c r="L187" s="81"/>
      <c r="M187" s="81"/>
      <c r="N187" s="112" t="str">
        <f t="shared" si="16"/>
        <v/>
      </c>
    </row>
    <row r="188" spans="1:14" x14ac:dyDescent="0.95">
      <c r="A188" s="107"/>
      <c r="B188" s="108"/>
      <c r="C188" s="109"/>
      <c r="D188" s="109"/>
      <c r="E188" s="131" t="str">
        <f>IFERROR(VLOOKUP($C188,Seting!$N$2:$O$43,2,FALSE),"")</f>
        <v/>
      </c>
      <c r="F188" s="112" t="str">
        <f t="shared" si="12"/>
        <v/>
      </c>
      <c r="G188" s="81" t="str">
        <f t="shared" si="13"/>
        <v/>
      </c>
      <c r="H188" s="111"/>
      <c r="I188" s="110"/>
      <c r="J188" s="112" t="str">
        <f t="shared" si="14"/>
        <v/>
      </c>
      <c r="K188" s="149" t="str">
        <f t="shared" si="15"/>
        <v/>
      </c>
      <c r="L188" s="81"/>
      <c r="M188" s="81"/>
      <c r="N188" s="112" t="str">
        <f t="shared" si="16"/>
        <v/>
      </c>
    </row>
    <row r="189" spans="1:14" x14ac:dyDescent="0.95">
      <c r="A189" s="107"/>
      <c r="B189" s="108"/>
      <c r="C189" s="109"/>
      <c r="D189" s="109"/>
      <c r="E189" s="131" t="str">
        <f>IFERROR(VLOOKUP($C189,Seting!$N$2:$O$43,2,FALSE),"")</f>
        <v/>
      </c>
      <c r="F189" s="112" t="str">
        <f t="shared" si="12"/>
        <v/>
      </c>
      <c r="G189" s="81" t="str">
        <f t="shared" si="13"/>
        <v/>
      </c>
      <c r="H189" s="111"/>
      <c r="I189" s="110"/>
      <c r="J189" s="112" t="str">
        <f t="shared" si="14"/>
        <v/>
      </c>
      <c r="K189" s="149" t="str">
        <f t="shared" si="15"/>
        <v/>
      </c>
      <c r="L189" s="81"/>
      <c r="M189" s="81"/>
      <c r="N189" s="112" t="str">
        <f t="shared" si="16"/>
        <v/>
      </c>
    </row>
    <row r="190" spans="1:14" x14ac:dyDescent="0.95">
      <c r="A190" s="107"/>
      <c r="B190" s="108"/>
      <c r="C190" s="109"/>
      <c r="D190" s="109"/>
      <c r="E190" s="131" t="str">
        <f>IFERROR(VLOOKUP($C190,Seting!$N$2:$O$43,2,FALSE),"")</f>
        <v/>
      </c>
      <c r="F190" s="112" t="str">
        <f t="shared" si="12"/>
        <v/>
      </c>
      <c r="G190" s="81" t="str">
        <f t="shared" si="13"/>
        <v/>
      </c>
      <c r="H190" s="111"/>
      <c r="I190" s="110"/>
      <c r="J190" s="112" t="str">
        <f t="shared" si="14"/>
        <v/>
      </c>
      <c r="K190" s="149" t="str">
        <f t="shared" si="15"/>
        <v/>
      </c>
      <c r="L190" s="81"/>
      <c r="M190" s="81"/>
      <c r="N190" s="112" t="str">
        <f t="shared" si="16"/>
        <v/>
      </c>
    </row>
    <row r="191" spans="1:14" x14ac:dyDescent="0.95">
      <c r="A191" s="107"/>
      <c r="B191" s="108"/>
      <c r="C191" s="109"/>
      <c r="D191" s="109"/>
      <c r="E191" s="131" t="str">
        <f>IFERROR(VLOOKUP($C191,Seting!$N$2:$O$43,2,FALSE),"")</f>
        <v/>
      </c>
      <c r="F191" s="112" t="str">
        <f t="shared" si="12"/>
        <v/>
      </c>
      <c r="G191" s="81" t="str">
        <f t="shared" si="13"/>
        <v/>
      </c>
      <c r="H191" s="111"/>
      <c r="I191" s="110"/>
      <c r="J191" s="112" t="str">
        <f t="shared" si="14"/>
        <v/>
      </c>
      <c r="K191" s="149" t="str">
        <f t="shared" si="15"/>
        <v/>
      </c>
      <c r="L191" s="81"/>
      <c r="M191" s="81"/>
      <c r="N191" s="112" t="str">
        <f t="shared" si="16"/>
        <v/>
      </c>
    </row>
    <row r="192" spans="1:14" x14ac:dyDescent="0.95">
      <c r="A192" s="107"/>
      <c r="B192" s="108"/>
      <c r="C192" s="109"/>
      <c r="D192" s="109"/>
      <c r="E192" s="131" t="str">
        <f>IFERROR(VLOOKUP($C192,Seting!$N$2:$O$43,2,FALSE),"")</f>
        <v/>
      </c>
      <c r="F192" s="112" t="str">
        <f t="shared" si="12"/>
        <v/>
      </c>
      <c r="G192" s="81" t="str">
        <f t="shared" si="13"/>
        <v/>
      </c>
      <c r="H192" s="111"/>
      <c r="I192" s="110"/>
      <c r="J192" s="112" t="str">
        <f t="shared" si="14"/>
        <v/>
      </c>
      <c r="K192" s="149" t="str">
        <f t="shared" si="15"/>
        <v/>
      </c>
      <c r="L192" s="81"/>
      <c r="M192" s="81"/>
      <c r="N192" s="112" t="str">
        <f t="shared" si="16"/>
        <v/>
      </c>
    </row>
    <row r="193" spans="1:14" x14ac:dyDescent="0.95">
      <c r="A193" s="107"/>
      <c r="B193" s="108"/>
      <c r="C193" s="109"/>
      <c r="D193" s="109"/>
      <c r="E193" s="131" t="str">
        <f>IFERROR(VLOOKUP($C193,Seting!$N$2:$O$43,2,FALSE),"")</f>
        <v/>
      </c>
      <c r="F193" s="112" t="str">
        <f t="shared" si="12"/>
        <v/>
      </c>
      <c r="G193" s="81" t="str">
        <f t="shared" si="13"/>
        <v/>
      </c>
      <c r="H193" s="111"/>
      <c r="I193" s="110"/>
      <c r="J193" s="112" t="str">
        <f t="shared" si="14"/>
        <v/>
      </c>
      <c r="K193" s="149" t="str">
        <f t="shared" si="15"/>
        <v/>
      </c>
      <c r="L193" s="81"/>
      <c r="M193" s="81"/>
      <c r="N193" s="112" t="str">
        <f t="shared" si="16"/>
        <v/>
      </c>
    </row>
    <row r="194" spans="1:14" x14ac:dyDescent="0.95">
      <c r="A194" s="107"/>
      <c r="B194" s="108"/>
      <c r="C194" s="109"/>
      <c r="D194" s="109"/>
      <c r="E194" s="131" t="str">
        <f>IFERROR(VLOOKUP($C194,Seting!$N$2:$O$43,2,FALSE),"")</f>
        <v/>
      </c>
      <c r="F194" s="112" t="str">
        <f t="shared" si="12"/>
        <v/>
      </c>
      <c r="G194" s="81" t="str">
        <f t="shared" si="13"/>
        <v/>
      </c>
      <c r="H194" s="111"/>
      <c r="I194" s="110"/>
      <c r="J194" s="112" t="str">
        <f t="shared" si="14"/>
        <v/>
      </c>
      <c r="K194" s="149" t="str">
        <f t="shared" si="15"/>
        <v/>
      </c>
      <c r="L194" s="81"/>
      <c r="M194" s="81"/>
      <c r="N194" s="112" t="str">
        <f t="shared" si="16"/>
        <v/>
      </c>
    </row>
    <row r="195" spans="1:14" x14ac:dyDescent="0.95">
      <c r="A195" s="107"/>
      <c r="B195" s="108"/>
      <c r="C195" s="109"/>
      <c r="D195" s="109"/>
      <c r="E195" s="131" t="str">
        <f>IFERROR(VLOOKUP($C195,Seting!$N$2:$O$43,2,FALSE),"")</f>
        <v/>
      </c>
      <c r="F195" s="112" t="str">
        <f t="shared" si="12"/>
        <v/>
      </c>
      <c r="G195" s="81" t="str">
        <f t="shared" si="13"/>
        <v/>
      </c>
      <c r="H195" s="111"/>
      <c r="I195" s="110"/>
      <c r="J195" s="112" t="str">
        <f t="shared" si="14"/>
        <v/>
      </c>
      <c r="K195" s="149" t="str">
        <f t="shared" si="15"/>
        <v/>
      </c>
      <c r="L195" s="81"/>
      <c r="M195" s="81"/>
      <c r="N195" s="112" t="str">
        <f t="shared" si="16"/>
        <v/>
      </c>
    </row>
    <row r="196" spans="1:14" x14ac:dyDescent="0.95">
      <c r="A196" s="107"/>
      <c r="B196" s="108"/>
      <c r="C196" s="109"/>
      <c r="D196" s="109"/>
      <c r="E196" s="131" t="str">
        <f>IFERROR(VLOOKUP($C196,Seting!$N$2:$O$43,2,FALSE),"")</f>
        <v/>
      </c>
      <c r="F196" s="112" t="str">
        <f t="shared" si="12"/>
        <v/>
      </c>
      <c r="G196" s="81" t="str">
        <f t="shared" si="13"/>
        <v/>
      </c>
      <c r="H196" s="111"/>
      <c r="I196" s="110"/>
      <c r="J196" s="112" t="str">
        <f t="shared" si="14"/>
        <v/>
      </c>
      <c r="K196" s="149" t="str">
        <f t="shared" si="15"/>
        <v/>
      </c>
      <c r="L196" s="81"/>
      <c r="M196" s="81"/>
      <c r="N196" s="112" t="str">
        <f t="shared" si="16"/>
        <v/>
      </c>
    </row>
    <row r="197" spans="1:14" x14ac:dyDescent="0.95">
      <c r="A197" s="107"/>
      <c r="B197" s="108"/>
      <c r="C197" s="109"/>
      <c r="D197" s="109"/>
      <c r="E197" s="131" t="str">
        <f>IFERROR(VLOOKUP($C197,Seting!$N$2:$O$43,2,FALSE),"")</f>
        <v/>
      </c>
      <c r="F197" s="112" t="str">
        <f t="shared" si="12"/>
        <v/>
      </c>
      <c r="G197" s="81" t="str">
        <f t="shared" si="13"/>
        <v/>
      </c>
      <c r="H197" s="111"/>
      <c r="I197" s="110"/>
      <c r="J197" s="112" t="str">
        <f t="shared" si="14"/>
        <v/>
      </c>
      <c r="K197" s="149" t="str">
        <f t="shared" si="15"/>
        <v/>
      </c>
      <c r="L197" s="81"/>
      <c r="M197" s="81"/>
      <c r="N197" s="112" t="str">
        <f t="shared" si="16"/>
        <v/>
      </c>
    </row>
    <row r="198" spans="1:14" x14ac:dyDescent="0.95">
      <c r="A198" s="107"/>
      <c r="B198" s="108"/>
      <c r="C198" s="109"/>
      <c r="D198" s="109"/>
      <c r="E198" s="131" t="str">
        <f>IFERROR(VLOOKUP($C198,Seting!$N$2:$O$43,2,FALSE),"")</f>
        <v/>
      </c>
      <c r="F198" s="112" t="str">
        <f t="shared" si="12"/>
        <v/>
      </c>
      <c r="G198" s="81" t="str">
        <f t="shared" si="13"/>
        <v/>
      </c>
      <c r="H198" s="111"/>
      <c r="I198" s="110"/>
      <c r="J198" s="112" t="str">
        <f t="shared" si="14"/>
        <v/>
      </c>
      <c r="K198" s="149" t="str">
        <f t="shared" si="15"/>
        <v/>
      </c>
      <c r="L198" s="81"/>
      <c r="M198" s="81"/>
      <c r="N198" s="112" t="str">
        <f t="shared" si="16"/>
        <v/>
      </c>
    </row>
    <row r="199" spans="1:14" x14ac:dyDescent="0.95">
      <c r="A199" s="107"/>
      <c r="B199" s="108"/>
      <c r="C199" s="109"/>
      <c r="D199" s="109"/>
      <c r="E199" s="131" t="str">
        <f>IFERROR(VLOOKUP($C199,Seting!$N$2:$O$43,2,FALSE),"")</f>
        <v/>
      </c>
      <c r="F199" s="112" t="str">
        <f t="shared" si="12"/>
        <v/>
      </c>
      <c r="G199" s="81" t="str">
        <f t="shared" si="13"/>
        <v/>
      </c>
      <c r="H199" s="111"/>
      <c r="I199" s="110"/>
      <c r="J199" s="112" t="str">
        <f t="shared" si="14"/>
        <v/>
      </c>
      <c r="K199" s="149" t="str">
        <f t="shared" si="15"/>
        <v/>
      </c>
      <c r="L199" s="81"/>
      <c r="M199" s="81"/>
      <c r="N199" s="112" t="str">
        <f t="shared" si="16"/>
        <v/>
      </c>
    </row>
    <row r="200" spans="1:14" x14ac:dyDescent="0.95">
      <c r="A200" s="107"/>
      <c r="B200" s="108"/>
      <c r="C200" s="109"/>
      <c r="D200" s="109"/>
      <c r="E200" s="131" t="str">
        <f>IFERROR(VLOOKUP($C200,Seting!$N$2:$O$43,2,FALSE),"")</f>
        <v/>
      </c>
      <c r="F200" s="112" t="str">
        <f t="shared" si="12"/>
        <v/>
      </c>
      <c r="G200" s="81" t="str">
        <f t="shared" si="13"/>
        <v/>
      </c>
      <c r="H200" s="111"/>
      <c r="I200" s="110"/>
      <c r="J200" s="112" t="str">
        <f t="shared" si="14"/>
        <v/>
      </c>
      <c r="K200" s="149" t="str">
        <f t="shared" si="15"/>
        <v/>
      </c>
      <c r="L200" s="81"/>
      <c r="M200" s="81"/>
      <c r="N200" s="112" t="str">
        <f t="shared" si="16"/>
        <v/>
      </c>
    </row>
    <row r="201" spans="1:14" x14ac:dyDescent="0.95">
      <c r="A201" s="107"/>
      <c r="B201" s="108"/>
      <c r="C201" s="109"/>
      <c r="D201" s="109"/>
      <c r="E201" s="131" t="str">
        <f>IFERROR(VLOOKUP($C201,Seting!$N$2:$O$43,2,FALSE),"")</f>
        <v/>
      </c>
      <c r="F201" s="112" t="str">
        <f t="shared" ref="F201:F264" si="17">IFERROR((D201*E201),"")</f>
        <v/>
      </c>
      <c r="G201" s="81" t="str">
        <f t="shared" ref="G201:G264" si="18">IFERROR(IF(A201="","",IF(I201=F201,"រួចរាល់",IF(J201&lt;F201,"នៅខ្លះ",IF(J201=F201,"ជំពាក់ទាំងអស់")))),"")</f>
        <v/>
      </c>
      <c r="H201" s="111"/>
      <c r="I201" s="110"/>
      <c r="J201" s="112" t="str">
        <f t="shared" ref="J201:J264" si="19">IFERROR((F201-I201),"")</f>
        <v/>
      </c>
      <c r="K201" s="149" t="str">
        <f t="shared" ref="K201:K264" si="20">IF(A201="","",IF(J201&lt;=0,"រួចរាល់","នៅទេ"))</f>
        <v/>
      </c>
      <c r="L201" s="81"/>
      <c r="M201" s="81"/>
      <c r="N201" s="112" t="str">
        <f t="shared" si="16"/>
        <v/>
      </c>
    </row>
    <row r="202" spans="1:14" x14ac:dyDescent="0.95">
      <c r="A202" s="107"/>
      <c r="B202" s="108"/>
      <c r="C202" s="109"/>
      <c r="D202" s="109"/>
      <c r="E202" s="131" t="str">
        <f>IFERROR(VLOOKUP($C202,Seting!$N$2:$O$43,2,FALSE),"")</f>
        <v/>
      </c>
      <c r="F202" s="112" t="str">
        <f t="shared" si="17"/>
        <v/>
      </c>
      <c r="G202" s="81" t="str">
        <f t="shared" si="18"/>
        <v/>
      </c>
      <c r="H202" s="111"/>
      <c r="I202" s="110"/>
      <c r="J202" s="112" t="str">
        <f t="shared" si="19"/>
        <v/>
      </c>
      <c r="K202" s="149" t="str">
        <f t="shared" si="20"/>
        <v/>
      </c>
      <c r="L202" s="81"/>
      <c r="M202" s="81"/>
      <c r="N202" s="112" t="str">
        <f t="shared" si="16"/>
        <v/>
      </c>
    </row>
    <row r="203" spans="1:14" x14ac:dyDescent="0.95">
      <c r="A203" s="107"/>
      <c r="B203" s="108"/>
      <c r="C203" s="109"/>
      <c r="D203" s="109"/>
      <c r="E203" s="131" t="str">
        <f>IFERROR(VLOOKUP($C203,Seting!$N$2:$O$43,2,FALSE),"")</f>
        <v/>
      </c>
      <c r="F203" s="112" t="str">
        <f t="shared" si="17"/>
        <v/>
      </c>
      <c r="G203" s="81" t="str">
        <f t="shared" si="18"/>
        <v/>
      </c>
      <c r="H203" s="111"/>
      <c r="I203" s="110"/>
      <c r="J203" s="112" t="str">
        <f t="shared" si="19"/>
        <v/>
      </c>
      <c r="K203" s="149" t="str">
        <f t="shared" si="20"/>
        <v/>
      </c>
      <c r="L203" s="81"/>
      <c r="M203" s="81"/>
      <c r="N203" s="112" t="str">
        <f t="shared" si="16"/>
        <v/>
      </c>
    </row>
    <row r="204" spans="1:14" x14ac:dyDescent="0.95">
      <c r="A204" s="107"/>
      <c r="B204" s="108"/>
      <c r="C204" s="109"/>
      <c r="D204" s="109"/>
      <c r="E204" s="131" t="str">
        <f>IFERROR(VLOOKUP($C204,Seting!$N$2:$O$43,2,FALSE),"")</f>
        <v/>
      </c>
      <c r="F204" s="112" t="str">
        <f t="shared" si="17"/>
        <v/>
      </c>
      <c r="G204" s="81" t="str">
        <f t="shared" si="18"/>
        <v/>
      </c>
      <c r="H204" s="111"/>
      <c r="I204" s="110"/>
      <c r="J204" s="112" t="str">
        <f t="shared" si="19"/>
        <v/>
      </c>
      <c r="K204" s="149" t="str">
        <f t="shared" si="20"/>
        <v/>
      </c>
      <c r="L204" s="81"/>
      <c r="M204" s="81"/>
      <c r="N204" s="112" t="str">
        <f t="shared" si="16"/>
        <v/>
      </c>
    </row>
    <row r="205" spans="1:14" x14ac:dyDescent="0.95">
      <c r="A205" s="107"/>
      <c r="B205" s="108"/>
      <c r="C205" s="109"/>
      <c r="D205" s="109"/>
      <c r="E205" s="131" t="str">
        <f>IFERROR(VLOOKUP($C205,Seting!$N$2:$O$43,2,FALSE),"")</f>
        <v/>
      </c>
      <c r="F205" s="112" t="str">
        <f t="shared" si="17"/>
        <v/>
      </c>
      <c r="G205" s="81" t="str">
        <f t="shared" si="18"/>
        <v/>
      </c>
      <c r="H205" s="111"/>
      <c r="I205" s="110"/>
      <c r="J205" s="112" t="str">
        <f t="shared" si="19"/>
        <v/>
      </c>
      <c r="K205" s="149" t="str">
        <f t="shared" si="20"/>
        <v/>
      </c>
      <c r="L205" s="81"/>
      <c r="M205" s="81"/>
      <c r="N205" s="112" t="str">
        <f t="shared" si="16"/>
        <v/>
      </c>
    </row>
    <row r="206" spans="1:14" x14ac:dyDescent="0.95">
      <c r="A206" s="107"/>
      <c r="B206" s="108"/>
      <c r="C206" s="109"/>
      <c r="D206" s="109"/>
      <c r="E206" s="131" t="str">
        <f>IFERROR(VLOOKUP($C206,Seting!$N$2:$O$43,2,FALSE),"")</f>
        <v/>
      </c>
      <c r="F206" s="112" t="str">
        <f t="shared" si="17"/>
        <v/>
      </c>
      <c r="G206" s="81" t="str">
        <f t="shared" si="18"/>
        <v/>
      </c>
      <c r="H206" s="111"/>
      <c r="I206" s="110"/>
      <c r="J206" s="112" t="str">
        <f t="shared" si="19"/>
        <v/>
      </c>
      <c r="K206" s="149" t="str">
        <f t="shared" si="20"/>
        <v/>
      </c>
      <c r="L206" s="81"/>
      <c r="M206" s="81"/>
      <c r="N206" s="112" t="str">
        <f t="shared" si="16"/>
        <v/>
      </c>
    </row>
    <row r="207" spans="1:14" x14ac:dyDescent="0.95">
      <c r="A207" s="107"/>
      <c r="B207" s="108"/>
      <c r="C207" s="109"/>
      <c r="D207" s="109"/>
      <c r="E207" s="131" t="str">
        <f>IFERROR(VLOOKUP($C207,Seting!$N$2:$O$43,2,FALSE),"")</f>
        <v/>
      </c>
      <c r="F207" s="112" t="str">
        <f t="shared" si="17"/>
        <v/>
      </c>
      <c r="G207" s="81" t="str">
        <f t="shared" si="18"/>
        <v/>
      </c>
      <c r="H207" s="111"/>
      <c r="I207" s="110"/>
      <c r="J207" s="112" t="str">
        <f t="shared" si="19"/>
        <v/>
      </c>
      <c r="K207" s="149" t="str">
        <f t="shared" si="20"/>
        <v/>
      </c>
      <c r="L207" s="81"/>
      <c r="M207" s="81"/>
      <c r="N207" s="112" t="str">
        <f t="shared" si="16"/>
        <v/>
      </c>
    </row>
    <row r="208" spans="1:14" x14ac:dyDescent="0.95">
      <c r="A208" s="107"/>
      <c r="B208" s="108"/>
      <c r="C208" s="109"/>
      <c r="D208" s="109"/>
      <c r="E208" s="131" t="str">
        <f>IFERROR(VLOOKUP($C208,Seting!$N$2:$O$43,2,FALSE),"")</f>
        <v/>
      </c>
      <c r="F208" s="112" t="str">
        <f t="shared" si="17"/>
        <v/>
      </c>
      <c r="G208" s="81" t="str">
        <f t="shared" si="18"/>
        <v/>
      </c>
      <c r="H208" s="111"/>
      <c r="I208" s="110"/>
      <c r="J208" s="112" t="str">
        <f t="shared" si="19"/>
        <v/>
      </c>
      <c r="K208" s="149" t="str">
        <f t="shared" si="20"/>
        <v/>
      </c>
      <c r="L208" s="81"/>
      <c r="M208" s="81"/>
      <c r="N208" s="112" t="str">
        <f t="shared" si="16"/>
        <v/>
      </c>
    </row>
    <row r="209" spans="1:14" x14ac:dyDescent="0.95">
      <c r="A209" s="107"/>
      <c r="B209" s="108"/>
      <c r="C209" s="109"/>
      <c r="D209" s="109"/>
      <c r="E209" s="131" t="str">
        <f>IFERROR(VLOOKUP($C209,Seting!$N$2:$O$43,2,FALSE),"")</f>
        <v/>
      </c>
      <c r="F209" s="112" t="str">
        <f t="shared" si="17"/>
        <v/>
      </c>
      <c r="G209" s="81" t="str">
        <f t="shared" si="18"/>
        <v/>
      </c>
      <c r="H209" s="111"/>
      <c r="I209" s="110"/>
      <c r="J209" s="112" t="str">
        <f t="shared" si="19"/>
        <v/>
      </c>
      <c r="K209" s="149" t="str">
        <f t="shared" si="20"/>
        <v/>
      </c>
      <c r="L209" s="81"/>
      <c r="M209" s="81"/>
      <c r="N209" s="112" t="str">
        <f t="shared" si="16"/>
        <v/>
      </c>
    </row>
    <row r="210" spans="1:14" x14ac:dyDescent="0.95">
      <c r="A210" s="107"/>
      <c r="B210" s="108"/>
      <c r="C210" s="109"/>
      <c r="D210" s="109"/>
      <c r="E210" s="131" t="str">
        <f>IFERROR(VLOOKUP($C210,Seting!$N$2:$O$43,2,FALSE),"")</f>
        <v/>
      </c>
      <c r="F210" s="112" t="str">
        <f t="shared" si="17"/>
        <v/>
      </c>
      <c r="G210" s="81" t="str">
        <f t="shared" si="18"/>
        <v/>
      </c>
      <c r="H210" s="111"/>
      <c r="I210" s="110"/>
      <c r="J210" s="112" t="str">
        <f t="shared" si="19"/>
        <v/>
      </c>
      <c r="K210" s="149" t="str">
        <f t="shared" si="20"/>
        <v/>
      </c>
      <c r="L210" s="81"/>
      <c r="M210" s="81"/>
      <c r="N210" s="112" t="str">
        <f t="shared" si="16"/>
        <v/>
      </c>
    </row>
    <row r="211" spans="1:14" x14ac:dyDescent="0.95">
      <c r="A211" s="107"/>
      <c r="B211" s="108"/>
      <c r="C211" s="109"/>
      <c r="D211" s="109"/>
      <c r="E211" s="131" t="str">
        <f>IFERROR(VLOOKUP($C211,Seting!$N$2:$O$43,2,FALSE),"")</f>
        <v/>
      </c>
      <c r="F211" s="112" t="str">
        <f t="shared" si="17"/>
        <v/>
      </c>
      <c r="G211" s="81" t="str">
        <f t="shared" si="18"/>
        <v/>
      </c>
      <c r="H211" s="111"/>
      <c r="I211" s="110"/>
      <c r="J211" s="112" t="str">
        <f t="shared" si="19"/>
        <v/>
      </c>
      <c r="K211" s="149" t="str">
        <f t="shared" si="20"/>
        <v/>
      </c>
      <c r="L211" s="81"/>
      <c r="M211" s="81"/>
      <c r="N211" s="112" t="str">
        <f t="shared" si="16"/>
        <v/>
      </c>
    </row>
    <row r="212" spans="1:14" x14ac:dyDescent="0.95">
      <c r="A212" s="107"/>
      <c r="B212" s="108"/>
      <c r="C212" s="109"/>
      <c r="D212" s="109"/>
      <c r="E212" s="131" t="str">
        <f>IFERROR(VLOOKUP($C212,Seting!$N$2:$O$43,2,FALSE),"")</f>
        <v/>
      </c>
      <c r="F212" s="112" t="str">
        <f t="shared" si="17"/>
        <v/>
      </c>
      <c r="G212" s="81" t="str">
        <f t="shared" si="18"/>
        <v/>
      </c>
      <c r="H212" s="111"/>
      <c r="I212" s="110"/>
      <c r="J212" s="112" t="str">
        <f t="shared" si="19"/>
        <v/>
      </c>
      <c r="K212" s="149" t="str">
        <f t="shared" si="20"/>
        <v/>
      </c>
      <c r="L212" s="81"/>
      <c r="M212" s="81"/>
      <c r="N212" s="112" t="str">
        <f t="shared" si="16"/>
        <v/>
      </c>
    </row>
    <row r="213" spans="1:14" x14ac:dyDescent="0.95">
      <c r="A213" s="107"/>
      <c r="B213" s="108"/>
      <c r="C213" s="109"/>
      <c r="D213" s="109"/>
      <c r="E213" s="131" t="str">
        <f>IFERROR(VLOOKUP($C213,Seting!$N$2:$O$43,2,FALSE),"")</f>
        <v/>
      </c>
      <c r="F213" s="112" t="str">
        <f t="shared" si="17"/>
        <v/>
      </c>
      <c r="G213" s="81" t="str">
        <f t="shared" si="18"/>
        <v/>
      </c>
      <c r="H213" s="111"/>
      <c r="I213" s="110"/>
      <c r="J213" s="112" t="str">
        <f t="shared" si="19"/>
        <v/>
      </c>
      <c r="K213" s="149" t="str">
        <f t="shared" si="20"/>
        <v/>
      </c>
      <c r="L213" s="81"/>
      <c r="M213" s="81"/>
      <c r="N213" s="112" t="str">
        <f t="shared" si="16"/>
        <v/>
      </c>
    </row>
    <row r="214" spans="1:14" x14ac:dyDescent="0.95">
      <c r="A214" s="107"/>
      <c r="B214" s="108"/>
      <c r="C214" s="109"/>
      <c r="D214" s="109"/>
      <c r="E214" s="131" t="str">
        <f>IFERROR(VLOOKUP($C214,Seting!$N$2:$O$43,2,FALSE),"")</f>
        <v/>
      </c>
      <c r="F214" s="112" t="str">
        <f t="shared" si="17"/>
        <v/>
      </c>
      <c r="G214" s="81" t="str">
        <f t="shared" si="18"/>
        <v/>
      </c>
      <c r="H214" s="111"/>
      <c r="I214" s="110"/>
      <c r="J214" s="112" t="str">
        <f t="shared" si="19"/>
        <v/>
      </c>
      <c r="K214" s="149" t="str">
        <f t="shared" si="20"/>
        <v/>
      </c>
      <c r="L214" s="81"/>
      <c r="M214" s="81"/>
      <c r="N214" s="112" t="str">
        <f t="shared" si="16"/>
        <v/>
      </c>
    </row>
    <row r="215" spans="1:14" x14ac:dyDescent="0.95">
      <c r="A215" s="107"/>
      <c r="B215" s="108"/>
      <c r="C215" s="109"/>
      <c r="D215" s="109"/>
      <c r="E215" s="131" t="str">
        <f>IFERROR(VLOOKUP($C215,Seting!$N$2:$O$43,2,FALSE),"")</f>
        <v/>
      </c>
      <c r="F215" s="112" t="str">
        <f t="shared" si="17"/>
        <v/>
      </c>
      <c r="G215" s="81" t="str">
        <f t="shared" si="18"/>
        <v/>
      </c>
      <c r="H215" s="111"/>
      <c r="I215" s="110"/>
      <c r="J215" s="112" t="str">
        <f t="shared" si="19"/>
        <v/>
      </c>
      <c r="K215" s="149" t="str">
        <f t="shared" si="20"/>
        <v/>
      </c>
      <c r="L215" s="81"/>
      <c r="M215" s="81"/>
      <c r="N215" s="112" t="str">
        <f t="shared" si="16"/>
        <v/>
      </c>
    </row>
    <row r="216" spans="1:14" x14ac:dyDescent="0.95">
      <c r="A216" s="107"/>
      <c r="B216" s="108"/>
      <c r="C216" s="109"/>
      <c r="D216" s="109"/>
      <c r="E216" s="131" t="str">
        <f>IFERROR(VLOOKUP($C216,Seting!$N$2:$O$43,2,FALSE),"")</f>
        <v/>
      </c>
      <c r="F216" s="112" t="str">
        <f t="shared" si="17"/>
        <v/>
      </c>
      <c r="G216" s="81" t="str">
        <f t="shared" si="18"/>
        <v/>
      </c>
      <c r="H216" s="111"/>
      <c r="I216" s="110"/>
      <c r="J216" s="112" t="str">
        <f t="shared" si="19"/>
        <v/>
      </c>
      <c r="K216" s="149" t="str">
        <f t="shared" si="20"/>
        <v/>
      </c>
      <c r="L216" s="81"/>
      <c r="M216" s="81"/>
      <c r="N216" s="112" t="str">
        <f t="shared" si="16"/>
        <v/>
      </c>
    </row>
    <row r="217" spans="1:14" x14ac:dyDescent="0.95">
      <c r="A217" s="107"/>
      <c r="B217" s="108"/>
      <c r="C217" s="109"/>
      <c r="D217" s="109"/>
      <c r="E217" s="131" t="str">
        <f>IFERROR(VLOOKUP($C217,Seting!$N$2:$O$43,2,FALSE),"")</f>
        <v/>
      </c>
      <c r="F217" s="112" t="str">
        <f t="shared" si="17"/>
        <v/>
      </c>
      <c r="G217" s="81" t="str">
        <f t="shared" si="18"/>
        <v/>
      </c>
      <c r="H217" s="111"/>
      <c r="I217" s="110"/>
      <c r="J217" s="112" t="str">
        <f t="shared" si="19"/>
        <v/>
      </c>
      <c r="K217" s="149" t="str">
        <f t="shared" si="20"/>
        <v/>
      </c>
      <c r="L217" s="81"/>
      <c r="M217" s="81"/>
      <c r="N217" s="112" t="str">
        <f t="shared" ref="N217:N280" si="21">IF(L217="","",SUMIFS($J$5:$J$502,$B$5:$B$502,L217)+M217-O217)</f>
        <v/>
      </c>
    </row>
    <row r="218" spans="1:14" x14ac:dyDescent="0.95">
      <c r="A218" s="107"/>
      <c r="B218" s="108"/>
      <c r="C218" s="109"/>
      <c r="D218" s="109"/>
      <c r="E218" s="131" t="str">
        <f>IFERROR(VLOOKUP($C218,Seting!$N$2:$O$43,2,FALSE),"")</f>
        <v/>
      </c>
      <c r="F218" s="112" t="str">
        <f t="shared" si="17"/>
        <v/>
      </c>
      <c r="G218" s="81" t="str">
        <f t="shared" si="18"/>
        <v/>
      </c>
      <c r="H218" s="111"/>
      <c r="I218" s="110"/>
      <c r="J218" s="112" t="str">
        <f t="shared" si="19"/>
        <v/>
      </c>
      <c r="K218" s="149" t="str">
        <f t="shared" si="20"/>
        <v/>
      </c>
      <c r="L218" s="81"/>
      <c r="M218" s="81"/>
      <c r="N218" s="112" t="str">
        <f t="shared" si="21"/>
        <v/>
      </c>
    </row>
    <row r="219" spans="1:14" x14ac:dyDescent="0.95">
      <c r="A219" s="107"/>
      <c r="B219" s="108"/>
      <c r="C219" s="109"/>
      <c r="D219" s="109"/>
      <c r="E219" s="131" t="str">
        <f>IFERROR(VLOOKUP($C219,Seting!$N$2:$O$43,2,FALSE),"")</f>
        <v/>
      </c>
      <c r="F219" s="112" t="str">
        <f t="shared" si="17"/>
        <v/>
      </c>
      <c r="G219" s="81" t="str">
        <f t="shared" si="18"/>
        <v/>
      </c>
      <c r="H219" s="111"/>
      <c r="I219" s="110"/>
      <c r="J219" s="112" t="str">
        <f t="shared" si="19"/>
        <v/>
      </c>
      <c r="K219" s="149" t="str">
        <f t="shared" si="20"/>
        <v/>
      </c>
      <c r="L219" s="81"/>
      <c r="M219" s="81"/>
      <c r="N219" s="112" t="str">
        <f t="shared" si="21"/>
        <v/>
      </c>
    </row>
    <row r="220" spans="1:14" x14ac:dyDescent="0.95">
      <c r="A220" s="107"/>
      <c r="B220" s="108"/>
      <c r="C220" s="109"/>
      <c r="D220" s="109"/>
      <c r="E220" s="131" t="str">
        <f>IFERROR(VLOOKUP($C220,Seting!$N$2:$O$43,2,FALSE),"")</f>
        <v/>
      </c>
      <c r="F220" s="112" t="str">
        <f t="shared" si="17"/>
        <v/>
      </c>
      <c r="G220" s="81" t="str">
        <f t="shared" si="18"/>
        <v/>
      </c>
      <c r="H220" s="111"/>
      <c r="I220" s="110"/>
      <c r="J220" s="112" t="str">
        <f t="shared" si="19"/>
        <v/>
      </c>
      <c r="K220" s="149" t="str">
        <f t="shared" si="20"/>
        <v/>
      </c>
      <c r="L220" s="81"/>
      <c r="M220" s="81"/>
      <c r="N220" s="112" t="str">
        <f t="shared" si="21"/>
        <v/>
      </c>
    </row>
    <row r="221" spans="1:14" x14ac:dyDescent="0.95">
      <c r="A221" s="107"/>
      <c r="B221" s="108"/>
      <c r="C221" s="109"/>
      <c r="D221" s="109"/>
      <c r="E221" s="131" t="str">
        <f>IFERROR(VLOOKUP($C221,Seting!$N$2:$O$43,2,FALSE),"")</f>
        <v/>
      </c>
      <c r="F221" s="112" t="str">
        <f t="shared" si="17"/>
        <v/>
      </c>
      <c r="G221" s="81" t="str">
        <f t="shared" si="18"/>
        <v/>
      </c>
      <c r="H221" s="111"/>
      <c r="I221" s="110"/>
      <c r="J221" s="112" t="str">
        <f t="shared" si="19"/>
        <v/>
      </c>
      <c r="K221" s="149" t="str">
        <f t="shared" si="20"/>
        <v/>
      </c>
      <c r="L221" s="81"/>
      <c r="M221" s="81"/>
      <c r="N221" s="112" t="str">
        <f t="shared" si="21"/>
        <v/>
      </c>
    </row>
    <row r="222" spans="1:14" x14ac:dyDescent="0.95">
      <c r="A222" s="107"/>
      <c r="B222" s="108"/>
      <c r="C222" s="109"/>
      <c r="D222" s="109"/>
      <c r="E222" s="131" t="str">
        <f>IFERROR(VLOOKUP($C222,Seting!$N$2:$O$43,2,FALSE),"")</f>
        <v/>
      </c>
      <c r="F222" s="112" t="str">
        <f t="shared" si="17"/>
        <v/>
      </c>
      <c r="G222" s="81" t="str">
        <f t="shared" si="18"/>
        <v/>
      </c>
      <c r="H222" s="111"/>
      <c r="I222" s="110"/>
      <c r="J222" s="112" t="str">
        <f t="shared" si="19"/>
        <v/>
      </c>
      <c r="K222" s="149" t="str">
        <f t="shared" si="20"/>
        <v/>
      </c>
      <c r="L222" s="81"/>
      <c r="M222" s="81"/>
      <c r="N222" s="112" t="str">
        <f t="shared" si="21"/>
        <v/>
      </c>
    </row>
    <row r="223" spans="1:14" x14ac:dyDescent="0.95">
      <c r="A223" s="107"/>
      <c r="B223" s="108"/>
      <c r="C223" s="109"/>
      <c r="D223" s="109"/>
      <c r="E223" s="131" t="str">
        <f>IFERROR(VLOOKUP($C223,Seting!$N$2:$O$43,2,FALSE),"")</f>
        <v/>
      </c>
      <c r="F223" s="112" t="str">
        <f t="shared" si="17"/>
        <v/>
      </c>
      <c r="G223" s="81" t="str">
        <f t="shared" si="18"/>
        <v/>
      </c>
      <c r="H223" s="111"/>
      <c r="I223" s="110"/>
      <c r="J223" s="112" t="str">
        <f t="shared" si="19"/>
        <v/>
      </c>
      <c r="K223" s="149" t="str">
        <f t="shared" si="20"/>
        <v/>
      </c>
      <c r="L223" s="81"/>
      <c r="M223" s="81"/>
      <c r="N223" s="112" t="str">
        <f t="shared" si="21"/>
        <v/>
      </c>
    </row>
    <row r="224" spans="1:14" x14ac:dyDescent="0.95">
      <c r="A224" s="107"/>
      <c r="B224" s="108"/>
      <c r="C224" s="109"/>
      <c r="D224" s="109"/>
      <c r="E224" s="131" t="str">
        <f>IFERROR(VLOOKUP($C224,Seting!$N$2:$O$43,2,FALSE),"")</f>
        <v/>
      </c>
      <c r="F224" s="112" t="str">
        <f t="shared" si="17"/>
        <v/>
      </c>
      <c r="G224" s="81" t="str">
        <f t="shared" si="18"/>
        <v/>
      </c>
      <c r="H224" s="111"/>
      <c r="I224" s="110"/>
      <c r="J224" s="112" t="str">
        <f t="shared" si="19"/>
        <v/>
      </c>
      <c r="K224" s="149" t="str">
        <f t="shared" si="20"/>
        <v/>
      </c>
      <c r="L224" s="81"/>
      <c r="M224" s="81"/>
      <c r="N224" s="112" t="str">
        <f t="shared" si="21"/>
        <v/>
      </c>
    </row>
    <row r="225" spans="1:14" x14ac:dyDescent="0.95">
      <c r="A225" s="107"/>
      <c r="B225" s="108"/>
      <c r="C225" s="109"/>
      <c r="D225" s="109"/>
      <c r="E225" s="131" t="str">
        <f>IFERROR(VLOOKUP($C225,Seting!$N$2:$O$43,2,FALSE),"")</f>
        <v/>
      </c>
      <c r="F225" s="112" t="str">
        <f t="shared" si="17"/>
        <v/>
      </c>
      <c r="G225" s="81" t="str">
        <f t="shared" si="18"/>
        <v/>
      </c>
      <c r="H225" s="111"/>
      <c r="I225" s="110"/>
      <c r="J225" s="112" t="str">
        <f t="shared" si="19"/>
        <v/>
      </c>
      <c r="K225" s="149" t="str">
        <f t="shared" si="20"/>
        <v/>
      </c>
      <c r="L225" s="81"/>
      <c r="M225" s="81"/>
      <c r="N225" s="112" t="str">
        <f t="shared" si="21"/>
        <v/>
      </c>
    </row>
    <row r="226" spans="1:14" x14ac:dyDescent="0.95">
      <c r="A226" s="107"/>
      <c r="B226" s="108"/>
      <c r="C226" s="109"/>
      <c r="D226" s="109"/>
      <c r="E226" s="131" t="str">
        <f>IFERROR(VLOOKUP($C226,Seting!$N$2:$O$43,2,FALSE),"")</f>
        <v/>
      </c>
      <c r="F226" s="112" t="str">
        <f t="shared" si="17"/>
        <v/>
      </c>
      <c r="G226" s="81" t="str">
        <f t="shared" si="18"/>
        <v/>
      </c>
      <c r="H226" s="111"/>
      <c r="I226" s="110"/>
      <c r="J226" s="112" t="str">
        <f t="shared" si="19"/>
        <v/>
      </c>
      <c r="K226" s="149" t="str">
        <f t="shared" si="20"/>
        <v/>
      </c>
      <c r="L226" s="81"/>
      <c r="M226" s="81"/>
      <c r="N226" s="112" t="str">
        <f t="shared" si="21"/>
        <v/>
      </c>
    </row>
    <row r="227" spans="1:14" x14ac:dyDescent="0.95">
      <c r="A227" s="107"/>
      <c r="B227" s="108"/>
      <c r="C227" s="109"/>
      <c r="D227" s="109"/>
      <c r="E227" s="131" t="str">
        <f>IFERROR(VLOOKUP($C227,Seting!$N$2:$O$43,2,FALSE),"")</f>
        <v/>
      </c>
      <c r="F227" s="112" t="str">
        <f t="shared" si="17"/>
        <v/>
      </c>
      <c r="G227" s="81" t="str">
        <f t="shared" si="18"/>
        <v/>
      </c>
      <c r="H227" s="111"/>
      <c r="I227" s="110"/>
      <c r="J227" s="112" t="str">
        <f t="shared" si="19"/>
        <v/>
      </c>
      <c r="K227" s="149" t="str">
        <f t="shared" si="20"/>
        <v/>
      </c>
      <c r="L227" s="81"/>
      <c r="M227" s="81"/>
      <c r="N227" s="112" t="str">
        <f t="shared" si="21"/>
        <v/>
      </c>
    </row>
    <row r="228" spans="1:14" x14ac:dyDescent="0.95">
      <c r="A228" s="107"/>
      <c r="B228" s="108"/>
      <c r="C228" s="109"/>
      <c r="D228" s="109"/>
      <c r="E228" s="131" t="str">
        <f>IFERROR(VLOOKUP($C228,Seting!$N$2:$O$43,2,FALSE),"")</f>
        <v/>
      </c>
      <c r="F228" s="112" t="str">
        <f t="shared" si="17"/>
        <v/>
      </c>
      <c r="G228" s="81" t="str">
        <f t="shared" si="18"/>
        <v/>
      </c>
      <c r="H228" s="111"/>
      <c r="I228" s="110"/>
      <c r="J228" s="112" t="str">
        <f t="shared" si="19"/>
        <v/>
      </c>
      <c r="K228" s="149" t="str">
        <f t="shared" si="20"/>
        <v/>
      </c>
      <c r="L228" s="81"/>
      <c r="M228" s="81"/>
      <c r="N228" s="112" t="str">
        <f t="shared" si="21"/>
        <v/>
      </c>
    </row>
    <row r="229" spans="1:14" x14ac:dyDescent="0.95">
      <c r="A229" s="107"/>
      <c r="B229" s="108"/>
      <c r="C229" s="109"/>
      <c r="D229" s="109"/>
      <c r="E229" s="131" t="str">
        <f>IFERROR(VLOOKUP($C229,Seting!$N$2:$O$43,2,FALSE),"")</f>
        <v/>
      </c>
      <c r="F229" s="112" t="str">
        <f t="shared" si="17"/>
        <v/>
      </c>
      <c r="G229" s="81" t="str">
        <f t="shared" si="18"/>
        <v/>
      </c>
      <c r="H229" s="111"/>
      <c r="I229" s="110"/>
      <c r="J229" s="112" t="str">
        <f t="shared" si="19"/>
        <v/>
      </c>
      <c r="K229" s="149" t="str">
        <f t="shared" si="20"/>
        <v/>
      </c>
      <c r="L229" s="81"/>
      <c r="M229" s="81"/>
      <c r="N229" s="112" t="str">
        <f t="shared" si="21"/>
        <v/>
      </c>
    </row>
    <row r="230" spans="1:14" x14ac:dyDescent="0.95">
      <c r="A230" s="107"/>
      <c r="B230" s="108"/>
      <c r="C230" s="109"/>
      <c r="D230" s="109"/>
      <c r="E230" s="131" t="str">
        <f>IFERROR(VLOOKUP($C230,Seting!$N$2:$O$43,2,FALSE),"")</f>
        <v/>
      </c>
      <c r="F230" s="112" t="str">
        <f t="shared" si="17"/>
        <v/>
      </c>
      <c r="G230" s="81" t="str">
        <f t="shared" si="18"/>
        <v/>
      </c>
      <c r="H230" s="111"/>
      <c r="I230" s="110"/>
      <c r="J230" s="112" t="str">
        <f t="shared" si="19"/>
        <v/>
      </c>
      <c r="K230" s="149" t="str">
        <f t="shared" si="20"/>
        <v/>
      </c>
      <c r="L230" s="81"/>
      <c r="M230" s="81"/>
      <c r="N230" s="112" t="str">
        <f t="shared" si="21"/>
        <v/>
      </c>
    </row>
    <row r="231" spans="1:14" x14ac:dyDescent="0.95">
      <c r="A231" s="107"/>
      <c r="B231" s="108"/>
      <c r="C231" s="109"/>
      <c r="D231" s="109"/>
      <c r="E231" s="131" t="str">
        <f>IFERROR(VLOOKUP($C231,Seting!$N$2:$O$43,2,FALSE),"")</f>
        <v/>
      </c>
      <c r="F231" s="112" t="str">
        <f t="shared" si="17"/>
        <v/>
      </c>
      <c r="G231" s="81" t="str">
        <f t="shared" si="18"/>
        <v/>
      </c>
      <c r="H231" s="111"/>
      <c r="I231" s="110"/>
      <c r="J231" s="112" t="str">
        <f t="shared" si="19"/>
        <v/>
      </c>
      <c r="K231" s="149" t="str">
        <f t="shared" si="20"/>
        <v/>
      </c>
      <c r="L231" s="81"/>
      <c r="M231" s="81"/>
      <c r="N231" s="112" t="str">
        <f t="shared" si="21"/>
        <v/>
      </c>
    </row>
    <row r="232" spans="1:14" x14ac:dyDescent="0.95">
      <c r="A232" s="107"/>
      <c r="B232" s="108"/>
      <c r="C232" s="109"/>
      <c r="D232" s="109"/>
      <c r="E232" s="131" t="str">
        <f>IFERROR(VLOOKUP($C232,Seting!$N$2:$O$43,2,FALSE),"")</f>
        <v/>
      </c>
      <c r="F232" s="112" t="str">
        <f t="shared" si="17"/>
        <v/>
      </c>
      <c r="G232" s="81" t="str">
        <f t="shared" si="18"/>
        <v/>
      </c>
      <c r="H232" s="111"/>
      <c r="I232" s="110"/>
      <c r="J232" s="112" t="str">
        <f t="shared" si="19"/>
        <v/>
      </c>
      <c r="K232" s="149" t="str">
        <f t="shared" si="20"/>
        <v/>
      </c>
      <c r="L232" s="81"/>
      <c r="M232" s="81"/>
      <c r="N232" s="112" t="str">
        <f t="shared" si="21"/>
        <v/>
      </c>
    </row>
    <row r="233" spans="1:14" x14ac:dyDescent="0.95">
      <c r="A233" s="107"/>
      <c r="B233" s="108"/>
      <c r="C233" s="109"/>
      <c r="D233" s="109"/>
      <c r="E233" s="131" t="str">
        <f>IFERROR(VLOOKUP($C233,Seting!$N$2:$O$43,2,FALSE),"")</f>
        <v/>
      </c>
      <c r="F233" s="112" t="str">
        <f t="shared" si="17"/>
        <v/>
      </c>
      <c r="G233" s="81" t="str">
        <f t="shared" si="18"/>
        <v/>
      </c>
      <c r="H233" s="111"/>
      <c r="I233" s="110"/>
      <c r="J233" s="112" t="str">
        <f t="shared" si="19"/>
        <v/>
      </c>
      <c r="K233" s="149" t="str">
        <f t="shared" si="20"/>
        <v/>
      </c>
      <c r="L233" s="81"/>
      <c r="M233" s="81"/>
      <c r="N233" s="112" t="str">
        <f t="shared" si="21"/>
        <v/>
      </c>
    </row>
    <row r="234" spans="1:14" x14ac:dyDescent="0.95">
      <c r="A234" s="107"/>
      <c r="B234" s="108"/>
      <c r="C234" s="109"/>
      <c r="D234" s="109"/>
      <c r="E234" s="131" t="str">
        <f>IFERROR(VLOOKUP($C234,Seting!$N$2:$O$43,2,FALSE),"")</f>
        <v/>
      </c>
      <c r="F234" s="112" t="str">
        <f t="shared" si="17"/>
        <v/>
      </c>
      <c r="G234" s="81" t="str">
        <f t="shared" si="18"/>
        <v/>
      </c>
      <c r="H234" s="111"/>
      <c r="I234" s="110"/>
      <c r="J234" s="112" t="str">
        <f t="shared" si="19"/>
        <v/>
      </c>
      <c r="K234" s="149" t="str">
        <f t="shared" si="20"/>
        <v/>
      </c>
      <c r="L234" s="81"/>
      <c r="M234" s="81"/>
      <c r="N234" s="112" t="str">
        <f t="shared" si="21"/>
        <v/>
      </c>
    </row>
    <row r="235" spans="1:14" x14ac:dyDescent="0.95">
      <c r="A235" s="107"/>
      <c r="B235" s="108"/>
      <c r="C235" s="109"/>
      <c r="D235" s="109"/>
      <c r="E235" s="131" t="str">
        <f>IFERROR(VLOOKUP($C235,Seting!$N$2:$O$43,2,FALSE),"")</f>
        <v/>
      </c>
      <c r="F235" s="112" t="str">
        <f t="shared" si="17"/>
        <v/>
      </c>
      <c r="G235" s="81" t="str">
        <f t="shared" si="18"/>
        <v/>
      </c>
      <c r="H235" s="111"/>
      <c r="I235" s="110"/>
      <c r="J235" s="112" t="str">
        <f t="shared" si="19"/>
        <v/>
      </c>
      <c r="K235" s="149" t="str">
        <f t="shared" si="20"/>
        <v/>
      </c>
      <c r="L235" s="81"/>
      <c r="M235" s="81"/>
      <c r="N235" s="112" t="str">
        <f t="shared" si="21"/>
        <v/>
      </c>
    </row>
    <row r="236" spans="1:14" x14ac:dyDescent="0.95">
      <c r="A236" s="107"/>
      <c r="B236" s="108"/>
      <c r="C236" s="109"/>
      <c r="D236" s="109"/>
      <c r="E236" s="131" t="str">
        <f>IFERROR(VLOOKUP($C236,Seting!$N$2:$O$43,2,FALSE),"")</f>
        <v/>
      </c>
      <c r="F236" s="112" t="str">
        <f t="shared" si="17"/>
        <v/>
      </c>
      <c r="G236" s="81" t="str">
        <f t="shared" si="18"/>
        <v/>
      </c>
      <c r="H236" s="111"/>
      <c r="I236" s="110"/>
      <c r="J236" s="112" t="str">
        <f t="shared" si="19"/>
        <v/>
      </c>
      <c r="K236" s="149" t="str">
        <f t="shared" si="20"/>
        <v/>
      </c>
      <c r="L236" s="81"/>
      <c r="M236" s="81"/>
      <c r="N236" s="112" t="str">
        <f t="shared" si="21"/>
        <v/>
      </c>
    </row>
    <row r="237" spans="1:14" x14ac:dyDescent="0.95">
      <c r="A237" s="107"/>
      <c r="B237" s="108"/>
      <c r="C237" s="109"/>
      <c r="D237" s="109"/>
      <c r="E237" s="131" t="str">
        <f>IFERROR(VLOOKUP($C237,Seting!$N$2:$O$43,2,FALSE),"")</f>
        <v/>
      </c>
      <c r="F237" s="112" t="str">
        <f t="shared" si="17"/>
        <v/>
      </c>
      <c r="G237" s="81" t="str">
        <f t="shared" si="18"/>
        <v/>
      </c>
      <c r="H237" s="111"/>
      <c r="I237" s="110"/>
      <c r="J237" s="112" t="str">
        <f t="shared" si="19"/>
        <v/>
      </c>
      <c r="K237" s="149" t="str">
        <f t="shared" si="20"/>
        <v/>
      </c>
      <c r="L237" s="81"/>
      <c r="M237" s="81"/>
      <c r="N237" s="112" t="str">
        <f t="shared" si="21"/>
        <v/>
      </c>
    </row>
    <row r="238" spans="1:14" x14ac:dyDescent="0.95">
      <c r="A238" s="107"/>
      <c r="B238" s="108"/>
      <c r="C238" s="109"/>
      <c r="D238" s="109"/>
      <c r="E238" s="131" t="str">
        <f>IFERROR(VLOOKUP($C238,Seting!$N$2:$O$43,2,FALSE),"")</f>
        <v/>
      </c>
      <c r="F238" s="112" t="str">
        <f t="shared" si="17"/>
        <v/>
      </c>
      <c r="G238" s="81" t="str">
        <f t="shared" si="18"/>
        <v/>
      </c>
      <c r="H238" s="111"/>
      <c r="I238" s="110"/>
      <c r="J238" s="112" t="str">
        <f t="shared" si="19"/>
        <v/>
      </c>
      <c r="K238" s="149" t="str">
        <f t="shared" si="20"/>
        <v/>
      </c>
      <c r="L238" s="81"/>
      <c r="M238" s="81"/>
      <c r="N238" s="112" t="str">
        <f t="shared" si="21"/>
        <v/>
      </c>
    </row>
    <row r="239" spans="1:14" x14ac:dyDescent="0.95">
      <c r="A239" s="107"/>
      <c r="B239" s="108"/>
      <c r="C239" s="109"/>
      <c r="D239" s="109"/>
      <c r="E239" s="131" t="str">
        <f>IFERROR(VLOOKUP($C239,Seting!$N$2:$O$43,2,FALSE),"")</f>
        <v/>
      </c>
      <c r="F239" s="112" t="str">
        <f t="shared" si="17"/>
        <v/>
      </c>
      <c r="G239" s="81" t="str">
        <f t="shared" si="18"/>
        <v/>
      </c>
      <c r="H239" s="111"/>
      <c r="I239" s="110"/>
      <c r="J239" s="112" t="str">
        <f t="shared" si="19"/>
        <v/>
      </c>
      <c r="K239" s="149" t="str">
        <f t="shared" si="20"/>
        <v/>
      </c>
      <c r="L239" s="81"/>
      <c r="M239" s="81"/>
      <c r="N239" s="112" t="str">
        <f t="shared" si="21"/>
        <v/>
      </c>
    </row>
    <row r="240" spans="1:14" x14ac:dyDescent="0.95">
      <c r="A240" s="107"/>
      <c r="B240" s="108"/>
      <c r="C240" s="109"/>
      <c r="D240" s="109"/>
      <c r="E240" s="131" t="str">
        <f>IFERROR(VLOOKUP($C240,Seting!$N$2:$O$43,2,FALSE),"")</f>
        <v/>
      </c>
      <c r="F240" s="112" t="str">
        <f t="shared" si="17"/>
        <v/>
      </c>
      <c r="G240" s="81" t="str">
        <f t="shared" si="18"/>
        <v/>
      </c>
      <c r="H240" s="111"/>
      <c r="I240" s="110"/>
      <c r="J240" s="112" t="str">
        <f t="shared" si="19"/>
        <v/>
      </c>
      <c r="K240" s="149" t="str">
        <f t="shared" si="20"/>
        <v/>
      </c>
      <c r="L240" s="81"/>
      <c r="M240" s="81"/>
      <c r="N240" s="112" t="str">
        <f t="shared" si="21"/>
        <v/>
      </c>
    </row>
    <row r="241" spans="1:14" x14ac:dyDescent="0.95">
      <c r="A241" s="107"/>
      <c r="B241" s="108"/>
      <c r="C241" s="109"/>
      <c r="D241" s="109"/>
      <c r="E241" s="131" t="str">
        <f>IFERROR(VLOOKUP($C241,Seting!$N$2:$O$43,2,FALSE),"")</f>
        <v/>
      </c>
      <c r="F241" s="112" t="str">
        <f t="shared" si="17"/>
        <v/>
      </c>
      <c r="G241" s="81" t="str">
        <f t="shared" si="18"/>
        <v/>
      </c>
      <c r="H241" s="111"/>
      <c r="I241" s="110"/>
      <c r="J241" s="112" t="str">
        <f t="shared" si="19"/>
        <v/>
      </c>
      <c r="K241" s="149" t="str">
        <f t="shared" si="20"/>
        <v/>
      </c>
      <c r="L241" s="81"/>
      <c r="M241" s="81"/>
      <c r="N241" s="112" t="str">
        <f t="shared" si="21"/>
        <v/>
      </c>
    </row>
    <row r="242" spans="1:14" x14ac:dyDescent="0.95">
      <c r="A242" s="107"/>
      <c r="B242" s="108"/>
      <c r="C242" s="109"/>
      <c r="D242" s="109"/>
      <c r="E242" s="131" t="str">
        <f>IFERROR(VLOOKUP($C242,Seting!$N$2:$O$43,2,FALSE),"")</f>
        <v/>
      </c>
      <c r="F242" s="112" t="str">
        <f t="shared" si="17"/>
        <v/>
      </c>
      <c r="G242" s="81" t="str">
        <f t="shared" si="18"/>
        <v/>
      </c>
      <c r="H242" s="111"/>
      <c r="I242" s="110"/>
      <c r="J242" s="112" t="str">
        <f t="shared" si="19"/>
        <v/>
      </c>
      <c r="K242" s="149" t="str">
        <f t="shared" si="20"/>
        <v/>
      </c>
      <c r="L242" s="81"/>
      <c r="M242" s="81"/>
      <c r="N242" s="112" t="str">
        <f t="shared" si="21"/>
        <v/>
      </c>
    </row>
    <row r="243" spans="1:14" x14ac:dyDescent="0.95">
      <c r="A243" s="107"/>
      <c r="B243" s="108"/>
      <c r="C243" s="109"/>
      <c r="D243" s="109"/>
      <c r="E243" s="131" t="str">
        <f>IFERROR(VLOOKUP($C243,Seting!$N$2:$O$43,2,FALSE),"")</f>
        <v/>
      </c>
      <c r="F243" s="112" t="str">
        <f t="shared" si="17"/>
        <v/>
      </c>
      <c r="G243" s="81" t="str">
        <f t="shared" si="18"/>
        <v/>
      </c>
      <c r="H243" s="111"/>
      <c r="I243" s="110"/>
      <c r="J243" s="112" t="str">
        <f t="shared" si="19"/>
        <v/>
      </c>
      <c r="K243" s="149" t="str">
        <f t="shared" si="20"/>
        <v/>
      </c>
      <c r="L243" s="81"/>
      <c r="M243" s="81"/>
      <c r="N243" s="112" t="str">
        <f t="shared" si="21"/>
        <v/>
      </c>
    </row>
    <row r="244" spans="1:14" x14ac:dyDescent="0.95">
      <c r="A244" s="107"/>
      <c r="B244" s="108"/>
      <c r="C244" s="109"/>
      <c r="D244" s="109"/>
      <c r="E244" s="131" t="str">
        <f>IFERROR(VLOOKUP($C244,Seting!$N$2:$O$43,2,FALSE),"")</f>
        <v/>
      </c>
      <c r="F244" s="112" t="str">
        <f t="shared" si="17"/>
        <v/>
      </c>
      <c r="G244" s="81" t="str">
        <f t="shared" si="18"/>
        <v/>
      </c>
      <c r="H244" s="111"/>
      <c r="I244" s="110"/>
      <c r="J244" s="112" t="str">
        <f t="shared" si="19"/>
        <v/>
      </c>
      <c r="K244" s="149" t="str">
        <f t="shared" si="20"/>
        <v/>
      </c>
      <c r="L244" s="81"/>
      <c r="M244" s="81"/>
      <c r="N244" s="112" t="str">
        <f t="shared" si="21"/>
        <v/>
      </c>
    </row>
    <row r="245" spans="1:14" x14ac:dyDescent="0.95">
      <c r="A245" s="107"/>
      <c r="B245" s="108"/>
      <c r="C245" s="109"/>
      <c r="D245" s="109"/>
      <c r="E245" s="131" t="str">
        <f>IFERROR(VLOOKUP($C245,Seting!$N$2:$O$43,2,FALSE),"")</f>
        <v/>
      </c>
      <c r="F245" s="112" t="str">
        <f t="shared" si="17"/>
        <v/>
      </c>
      <c r="G245" s="81" t="str">
        <f t="shared" si="18"/>
        <v/>
      </c>
      <c r="H245" s="111"/>
      <c r="I245" s="110"/>
      <c r="J245" s="112" t="str">
        <f t="shared" si="19"/>
        <v/>
      </c>
      <c r="K245" s="149" t="str">
        <f t="shared" si="20"/>
        <v/>
      </c>
      <c r="L245" s="81"/>
      <c r="M245" s="81"/>
      <c r="N245" s="112" t="str">
        <f t="shared" si="21"/>
        <v/>
      </c>
    </row>
    <row r="246" spans="1:14" x14ac:dyDescent="0.95">
      <c r="A246" s="107"/>
      <c r="B246" s="108"/>
      <c r="C246" s="109"/>
      <c r="D246" s="109"/>
      <c r="E246" s="131" t="str">
        <f>IFERROR(VLOOKUP($C246,Seting!$N$2:$O$43,2,FALSE),"")</f>
        <v/>
      </c>
      <c r="F246" s="112" t="str">
        <f t="shared" si="17"/>
        <v/>
      </c>
      <c r="G246" s="81" t="str">
        <f t="shared" si="18"/>
        <v/>
      </c>
      <c r="H246" s="111"/>
      <c r="I246" s="110"/>
      <c r="J246" s="112" t="str">
        <f t="shared" si="19"/>
        <v/>
      </c>
      <c r="K246" s="149" t="str">
        <f t="shared" si="20"/>
        <v/>
      </c>
      <c r="L246" s="81"/>
      <c r="M246" s="81"/>
      <c r="N246" s="112" t="str">
        <f t="shared" si="21"/>
        <v/>
      </c>
    </row>
    <row r="247" spans="1:14" x14ac:dyDescent="0.95">
      <c r="A247" s="107"/>
      <c r="B247" s="108"/>
      <c r="C247" s="109"/>
      <c r="D247" s="109"/>
      <c r="E247" s="131" t="str">
        <f>IFERROR(VLOOKUP($C247,Seting!$N$2:$O$43,2,FALSE),"")</f>
        <v/>
      </c>
      <c r="F247" s="112" t="str">
        <f t="shared" si="17"/>
        <v/>
      </c>
      <c r="G247" s="81" t="str">
        <f t="shared" si="18"/>
        <v/>
      </c>
      <c r="H247" s="111"/>
      <c r="I247" s="110"/>
      <c r="J247" s="112" t="str">
        <f t="shared" si="19"/>
        <v/>
      </c>
      <c r="K247" s="149" t="str">
        <f t="shared" si="20"/>
        <v/>
      </c>
      <c r="L247" s="81"/>
      <c r="M247" s="81"/>
      <c r="N247" s="112" t="str">
        <f t="shared" si="21"/>
        <v/>
      </c>
    </row>
    <row r="248" spans="1:14" x14ac:dyDescent="0.95">
      <c r="A248" s="107"/>
      <c r="B248" s="108"/>
      <c r="C248" s="109"/>
      <c r="D248" s="109"/>
      <c r="E248" s="131" t="str">
        <f>IFERROR(VLOOKUP($C248,Seting!$N$2:$O$43,2,FALSE),"")</f>
        <v/>
      </c>
      <c r="F248" s="112" t="str">
        <f t="shared" si="17"/>
        <v/>
      </c>
      <c r="G248" s="81" t="str">
        <f t="shared" si="18"/>
        <v/>
      </c>
      <c r="H248" s="111"/>
      <c r="I248" s="110"/>
      <c r="J248" s="112" t="str">
        <f t="shared" si="19"/>
        <v/>
      </c>
      <c r="K248" s="149" t="str">
        <f t="shared" si="20"/>
        <v/>
      </c>
      <c r="L248" s="81"/>
      <c r="M248" s="81"/>
      <c r="N248" s="112" t="str">
        <f t="shared" si="21"/>
        <v/>
      </c>
    </row>
    <row r="249" spans="1:14" x14ac:dyDescent="0.95">
      <c r="A249" s="107"/>
      <c r="B249" s="108"/>
      <c r="C249" s="109"/>
      <c r="D249" s="109"/>
      <c r="E249" s="131" t="str">
        <f>IFERROR(VLOOKUP($C249,Seting!$N$2:$O$43,2,FALSE),"")</f>
        <v/>
      </c>
      <c r="F249" s="112" t="str">
        <f t="shared" si="17"/>
        <v/>
      </c>
      <c r="G249" s="81" t="str">
        <f t="shared" si="18"/>
        <v/>
      </c>
      <c r="H249" s="111"/>
      <c r="I249" s="110"/>
      <c r="J249" s="112" t="str">
        <f t="shared" si="19"/>
        <v/>
      </c>
      <c r="K249" s="149" t="str">
        <f t="shared" si="20"/>
        <v/>
      </c>
      <c r="L249" s="81"/>
      <c r="M249" s="81"/>
      <c r="N249" s="112" t="str">
        <f t="shared" si="21"/>
        <v/>
      </c>
    </row>
    <row r="250" spans="1:14" x14ac:dyDescent="0.95">
      <c r="A250" s="107"/>
      <c r="B250" s="108"/>
      <c r="C250" s="109"/>
      <c r="D250" s="109"/>
      <c r="E250" s="131" t="str">
        <f>IFERROR(VLOOKUP($C250,Seting!$N$2:$O$43,2,FALSE),"")</f>
        <v/>
      </c>
      <c r="F250" s="112" t="str">
        <f t="shared" si="17"/>
        <v/>
      </c>
      <c r="G250" s="81" t="str">
        <f t="shared" si="18"/>
        <v/>
      </c>
      <c r="H250" s="111"/>
      <c r="I250" s="110"/>
      <c r="J250" s="112" t="str">
        <f t="shared" si="19"/>
        <v/>
      </c>
      <c r="K250" s="149" t="str">
        <f t="shared" si="20"/>
        <v/>
      </c>
      <c r="L250" s="81"/>
      <c r="M250" s="81"/>
      <c r="N250" s="112" t="str">
        <f t="shared" si="21"/>
        <v/>
      </c>
    </row>
    <row r="251" spans="1:14" x14ac:dyDescent="0.95">
      <c r="A251" s="107"/>
      <c r="B251" s="108"/>
      <c r="C251" s="109"/>
      <c r="D251" s="109"/>
      <c r="E251" s="131" t="str">
        <f>IFERROR(VLOOKUP($C251,Seting!$N$2:$O$43,2,FALSE),"")</f>
        <v/>
      </c>
      <c r="F251" s="112" t="str">
        <f t="shared" si="17"/>
        <v/>
      </c>
      <c r="G251" s="81" t="str">
        <f t="shared" si="18"/>
        <v/>
      </c>
      <c r="H251" s="111"/>
      <c r="I251" s="110"/>
      <c r="J251" s="112" t="str">
        <f t="shared" si="19"/>
        <v/>
      </c>
      <c r="K251" s="149" t="str">
        <f t="shared" si="20"/>
        <v/>
      </c>
      <c r="L251" s="81"/>
      <c r="M251" s="81"/>
      <c r="N251" s="112" t="str">
        <f t="shared" si="21"/>
        <v/>
      </c>
    </row>
    <row r="252" spans="1:14" x14ac:dyDescent="0.95">
      <c r="A252" s="107"/>
      <c r="B252" s="108"/>
      <c r="C252" s="109"/>
      <c r="D252" s="109"/>
      <c r="E252" s="131" t="str">
        <f>IFERROR(VLOOKUP($C252,Seting!$N$2:$O$43,2,FALSE),"")</f>
        <v/>
      </c>
      <c r="F252" s="112" t="str">
        <f t="shared" si="17"/>
        <v/>
      </c>
      <c r="G252" s="81" t="str">
        <f t="shared" si="18"/>
        <v/>
      </c>
      <c r="H252" s="111"/>
      <c r="I252" s="110"/>
      <c r="J252" s="112" t="str">
        <f t="shared" si="19"/>
        <v/>
      </c>
      <c r="K252" s="149" t="str">
        <f t="shared" si="20"/>
        <v/>
      </c>
      <c r="L252" s="81"/>
      <c r="M252" s="81"/>
      <c r="N252" s="112" t="str">
        <f t="shared" si="21"/>
        <v/>
      </c>
    </row>
    <row r="253" spans="1:14" x14ac:dyDescent="0.95">
      <c r="A253" s="107"/>
      <c r="B253" s="108"/>
      <c r="C253" s="109"/>
      <c r="D253" s="109"/>
      <c r="E253" s="131" t="str">
        <f>IFERROR(VLOOKUP($C253,Seting!$N$2:$O$43,2,FALSE),"")</f>
        <v/>
      </c>
      <c r="F253" s="112" t="str">
        <f t="shared" si="17"/>
        <v/>
      </c>
      <c r="G253" s="81" t="str">
        <f t="shared" si="18"/>
        <v/>
      </c>
      <c r="H253" s="111"/>
      <c r="I253" s="110"/>
      <c r="J253" s="112" t="str">
        <f t="shared" si="19"/>
        <v/>
      </c>
      <c r="K253" s="149" t="str">
        <f t="shared" si="20"/>
        <v/>
      </c>
      <c r="L253" s="81"/>
      <c r="M253" s="81"/>
      <c r="N253" s="112" t="str">
        <f t="shared" si="21"/>
        <v/>
      </c>
    </row>
    <row r="254" spans="1:14" x14ac:dyDescent="0.95">
      <c r="A254" s="107"/>
      <c r="B254" s="108"/>
      <c r="C254" s="109"/>
      <c r="D254" s="109"/>
      <c r="E254" s="131" t="str">
        <f>IFERROR(VLOOKUP($C254,Seting!$N$2:$O$43,2,FALSE),"")</f>
        <v/>
      </c>
      <c r="F254" s="112" t="str">
        <f t="shared" si="17"/>
        <v/>
      </c>
      <c r="G254" s="81" t="str">
        <f t="shared" si="18"/>
        <v/>
      </c>
      <c r="H254" s="111"/>
      <c r="I254" s="110"/>
      <c r="J254" s="112" t="str">
        <f t="shared" si="19"/>
        <v/>
      </c>
      <c r="K254" s="149" t="str">
        <f t="shared" si="20"/>
        <v/>
      </c>
      <c r="L254" s="81"/>
      <c r="M254" s="81"/>
      <c r="N254" s="112" t="str">
        <f t="shared" si="21"/>
        <v/>
      </c>
    </row>
    <row r="255" spans="1:14" x14ac:dyDescent="0.95">
      <c r="A255" s="107"/>
      <c r="B255" s="108"/>
      <c r="C255" s="109"/>
      <c r="D255" s="109"/>
      <c r="E255" s="131" t="str">
        <f>IFERROR(VLOOKUP($C255,Seting!$N$2:$O$43,2,FALSE),"")</f>
        <v/>
      </c>
      <c r="F255" s="112" t="str">
        <f t="shared" si="17"/>
        <v/>
      </c>
      <c r="G255" s="81" t="str">
        <f t="shared" si="18"/>
        <v/>
      </c>
      <c r="H255" s="111"/>
      <c r="I255" s="110"/>
      <c r="J255" s="112" t="str">
        <f t="shared" si="19"/>
        <v/>
      </c>
      <c r="K255" s="149" t="str">
        <f t="shared" si="20"/>
        <v/>
      </c>
      <c r="L255" s="81"/>
      <c r="M255" s="81"/>
      <c r="N255" s="112" t="str">
        <f t="shared" si="21"/>
        <v/>
      </c>
    </row>
    <row r="256" spans="1:14" x14ac:dyDescent="0.95">
      <c r="A256" s="107"/>
      <c r="B256" s="108"/>
      <c r="C256" s="109"/>
      <c r="D256" s="109"/>
      <c r="E256" s="131" t="str">
        <f>IFERROR(VLOOKUP($C256,Seting!$N$2:$O$43,2,FALSE),"")</f>
        <v/>
      </c>
      <c r="F256" s="112" t="str">
        <f t="shared" si="17"/>
        <v/>
      </c>
      <c r="G256" s="81" t="str">
        <f t="shared" si="18"/>
        <v/>
      </c>
      <c r="H256" s="111"/>
      <c r="I256" s="110"/>
      <c r="J256" s="112" t="str">
        <f t="shared" si="19"/>
        <v/>
      </c>
      <c r="K256" s="149" t="str">
        <f t="shared" si="20"/>
        <v/>
      </c>
      <c r="L256" s="81"/>
      <c r="M256" s="81"/>
      <c r="N256" s="112" t="str">
        <f t="shared" si="21"/>
        <v/>
      </c>
    </row>
    <row r="257" spans="1:14" x14ac:dyDescent="0.95">
      <c r="A257" s="107"/>
      <c r="B257" s="108"/>
      <c r="C257" s="109"/>
      <c r="D257" s="109"/>
      <c r="E257" s="131" t="str">
        <f>IFERROR(VLOOKUP($C257,Seting!$N$2:$O$43,2,FALSE),"")</f>
        <v/>
      </c>
      <c r="F257" s="112" t="str">
        <f t="shared" si="17"/>
        <v/>
      </c>
      <c r="G257" s="81" t="str">
        <f t="shared" si="18"/>
        <v/>
      </c>
      <c r="H257" s="111"/>
      <c r="I257" s="110"/>
      <c r="J257" s="112" t="str">
        <f t="shared" si="19"/>
        <v/>
      </c>
      <c r="K257" s="149" t="str">
        <f t="shared" si="20"/>
        <v/>
      </c>
      <c r="L257" s="81"/>
      <c r="M257" s="81"/>
      <c r="N257" s="112" t="str">
        <f t="shared" si="21"/>
        <v/>
      </c>
    </row>
    <row r="258" spans="1:14" x14ac:dyDescent="0.95">
      <c r="A258" s="107"/>
      <c r="B258" s="108"/>
      <c r="C258" s="109"/>
      <c r="D258" s="109"/>
      <c r="E258" s="131" t="str">
        <f>IFERROR(VLOOKUP($C258,Seting!$N$2:$O$43,2,FALSE),"")</f>
        <v/>
      </c>
      <c r="F258" s="112" t="str">
        <f t="shared" si="17"/>
        <v/>
      </c>
      <c r="G258" s="81" t="str">
        <f t="shared" si="18"/>
        <v/>
      </c>
      <c r="H258" s="111"/>
      <c r="I258" s="110"/>
      <c r="J258" s="112" t="str">
        <f t="shared" si="19"/>
        <v/>
      </c>
      <c r="K258" s="149" t="str">
        <f t="shared" si="20"/>
        <v/>
      </c>
      <c r="L258" s="81"/>
      <c r="M258" s="81"/>
      <c r="N258" s="112" t="str">
        <f t="shared" si="21"/>
        <v/>
      </c>
    </row>
    <row r="259" spans="1:14" x14ac:dyDescent="0.95">
      <c r="A259" s="107"/>
      <c r="B259" s="108"/>
      <c r="C259" s="109"/>
      <c r="D259" s="109"/>
      <c r="E259" s="131" t="str">
        <f>IFERROR(VLOOKUP($C259,Seting!$N$2:$O$43,2,FALSE),"")</f>
        <v/>
      </c>
      <c r="F259" s="112" t="str">
        <f t="shared" si="17"/>
        <v/>
      </c>
      <c r="G259" s="81" t="str">
        <f t="shared" si="18"/>
        <v/>
      </c>
      <c r="H259" s="111"/>
      <c r="I259" s="110"/>
      <c r="J259" s="112" t="str">
        <f t="shared" si="19"/>
        <v/>
      </c>
      <c r="K259" s="149" t="str">
        <f t="shared" si="20"/>
        <v/>
      </c>
      <c r="L259" s="81"/>
      <c r="M259" s="81"/>
      <c r="N259" s="112" t="str">
        <f t="shared" si="21"/>
        <v/>
      </c>
    </row>
    <row r="260" spans="1:14" x14ac:dyDescent="0.95">
      <c r="A260" s="107"/>
      <c r="B260" s="108"/>
      <c r="C260" s="109"/>
      <c r="D260" s="109"/>
      <c r="E260" s="131" t="str">
        <f>IFERROR(VLOOKUP($C260,Seting!$N$2:$O$43,2,FALSE),"")</f>
        <v/>
      </c>
      <c r="F260" s="112" t="str">
        <f t="shared" si="17"/>
        <v/>
      </c>
      <c r="G260" s="81" t="str">
        <f t="shared" si="18"/>
        <v/>
      </c>
      <c r="H260" s="111"/>
      <c r="I260" s="110"/>
      <c r="J260" s="112" t="str">
        <f t="shared" si="19"/>
        <v/>
      </c>
      <c r="K260" s="149" t="str">
        <f t="shared" si="20"/>
        <v/>
      </c>
      <c r="L260" s="81"/>
      <c r="M260" s="81"/>
      <c r="N260" s="112" t="str">
        <f t="shared" si="21"/>
        <v/>
      </c>
    </row>
    <row r="261" spans="1:14" x14ac:dyDescent="0.95">
      <c r="A261" s="107"/>
      <c r="B261" s="108"/>
      <c r="C261" s="109"/>
      <c r="D261" s="109"/>
      <c r="E261" s="131" t="str">
        <f>IFERROR(VLOOKUP($C261,Seting!$N$2:$O$43,2,FALSE),"")</f>
        <v/>
      </c>
      <c r="F261" s="112" t="str">
        <f t="shared" si="17"/>
        <v/>
      </c>
      <c r="G261" s="81" t="str">
        <f t="shared" si="18"/>
        <v/>
      </c>
      <c r="H261" s="111"/>
      <c r="I261" s="110"/>
      <c r="J261" s="112" t="str">
        <f t="shared" si="19"/>
        <v/>
      </c>
      <c r="K261" s="149" t="str">
        <f t="shared" si="20"/>
        <v/>
      </c>
      <c r="L261" s="81"/>
      <c r="M261" s="81"/>
      <c r="N261" s="112" t="str">
        <f t="shared" si="21"/>
        <v/>
      </c>
    </row>
    <row r="262" spans="1:14" x14ac:dyDescent="0.95">
      <c r="A262" s="107"/>
      <c r="B262" s="108"/>
      <c r="C262" s="109"/>
      <c r="D262" s="109"/>
      <c r="E262" s="131" t="str">
        <f>IFERROR(VLOOKUP($C262,Seting!$N$2:$O$43,2,FALSE),"")</f>
        <v/>
      </c>
      <c r="F262" s="112" t="str">
        <f t="shared" si="17"/>
        <v/>
      </c>
      <c r="G262" s="81" t="str">
        <f t="shared" si="18"/>
        <v/>
      </c>
      <c r="H262" s="111"/>
      <c r="I262" s="110"/>
      <c r="J262" s="112" t="str">
        <f t="shared" si="19"/>
        <v/>
      </c>
      <c r="K262" s="149" t="str">
        <f t="shared" si="20"/>
        <v/>
      </c>
      <c r="L262" s="81"/>
      <c r="M262" s="81"/>
      <c r="N262" s="112" t="str">
        <f t="shared" si="21"/>
        <v/>
      </c>
    </row>
    <row r="263" spans="1:14" x14ac:dyDescent="0.95">
      <c r="A263" s="107"/>
      <c r="B263" s="108"/>
      <c r="C263" s="109"/>
      <c r="D263" s="109"/>
      <c r="E263" s="131" t="str">
        <f>IFERROR(VLOOKUP($C263,Seting!$N$2:$O$43,2,FALSE),"")</f>
        <v/>
      </c>
      <c r="F263" s="112" t="str">
        <f t="shared" si="17"/>
        <v/>
      </c>
      <c r="G263" s="81" t="str">
        <f t="shared" si="18"/>
        <v/>
      </c>
      <c r="H263" s="111"/>
      <c r="I263" s="110"/>
      <c r="J263" s="112" t="str">
        <f t="shared" si="19"/>
        <v/>
      </c>
      <c r="K263" s="149" t="str">
        <f t="shared" si="20"/>
        <v/>
      </c>
      <c r="L263" s="81"/>
      <c r="M263" s="81"/>
      <c r="N263" s="112" t="str">
        <f t="shared" si="21"/>
        <v/>
      </c>
    </row>
    <row r="264" spans="1:14" x14ac:dyDescent="0.95">
      <c r="A264" s="107"/>
      <c r="B264" s="108"/>
      <c r="C264" s="109"/>
      <c r="D264" s="109"/>
      <c r="E264" s="131" t="str">
        <f>IFERROR(VLOOKUP($C264,Seting!$N$2:$O$43,2,FALSE),"")</f>
        <v/>
      </c>
      <c r="F264" s="112" t="str">
        <f t="shared" si="17"/>
        <v/>
      </c>
      <c r="G264" s="81" t="str">
        <f t="shared" si="18"/>
        <v/>
      </c>
      <c r="H264" s="111"/>
      <c r="I264" s="110"/>
      <c r="J264" s="112" t="str">
        <f t="shared" si="19"/>
        <v/>
      </c>
      <c r="K264" s="149" t="str">
        <f t="shared" si="20"/>
        <v/>
      </c>
      <c r="L264" s="81"/>
      <c r="M264" s="81"/>
      <c r="N264" s="112" t="str">
        <f t="shared" si="21"/>
        <v/>
      </c>
    </row>
    <row r="265" spans="1:14" x14ac:dyDescent="0.95">
      <c r="A265" s="107"/>
      <c r="B265" s="108"/>
      <c r="C265" s="109"/>
      <c r="D265" s="109"/>
      <c r="E265" s="131" t="str">
        <f>IFERROR(VLOOKUP($C265,Seting!$N$2:$O$43,2,FALSE),"")</f>
        <v/>
      </c>
      <c r="F265" s="112" t="str">
        <f t="shared" ref="F265:F328" si="22">IFERROR((D265*E265),"")</f>
        <v/>
      </c>
      <c r="G265" s="81" t="str">
        <f t="shared" ref="G265:G328" si="23">IFERROR(IF(A265="","",IF(I265=F265,"រួចរាល់",IF(J265&lt;F265,"នៅខ្លះ",IF(J265=F265,"ជំពាក់ទាំងអស់")))),"")</f>
        <v/>
      </c>
      <c r="H265" s="111"/>
      <c r="I265" s="110"/>
      <c r="J265" s="112" t="str">
        <f t="shared" ref="J265:J328" si="24">IFERROR((F265-I265),"")</f>
        <v/>
      </c>
      <c r="K265" s="149" t="str">
        <f t="shared" ref="K265:K328" si="25">IF(A265="","",IF(J265&lt;=0,"រួចរាល់","នៅទេ"))</f>
        <v/>
      </c>
      <c r="L265" s="81"/>
      <c r="M265" s="81"/>
      <c r="N265" s="112" t="str">
        <f t="shared" si="21"/>
        <v/>
      </c>
    </row>
    <row r="266" spans="1:14" x14ac:dyDescent="0.95">
      <c r="A266" s="107"/>
      <c r="B266" s="108"/>
      <c r="C266" s="109"/>
      <c r="D266" s="109"/>
      <c r="E266" s="131" t="str">
        <f>IFERROR(VLOOKUP($C266,Seting!$N$2:$O$43,2,FALSE),"")</f>
        <v/>
      </c>
      <c r="F266" s="112" t="str">
        <f t="shared" si="22"/>
        <v/>
      </c>
      <c r="G266" s="81" t="str">
        <f t="shared" si="23"/>
        <v/>
      </c>
      <c r="H266" s="111"/>
      <c r="I266" s="110"/>
      <c r="J266" s="112" t="str">
        <f t="shared" si="24"/>
        <v/>
      </c>
      <c r="K266" s="149" t="str">
        <f t="shared" si="25"/>
        <v/>
      </c>
      <c r="L266" s="81"/>
      <c r="M266" s="81"/>
      <c r="N266" s="112" t="str">
        <f t="shared" si="21"/>
        <v/>
      </c>
    </row>
    <row r="267" spans="1:14" x14ac:dyDescent="0.95">
      <c r="A267" s="107"/>
      <c r="B267" s="108"/>
      <c r="C267" s="109"/>
      <c r="D267" s="109"/>
      <c r="E267" s="131" t="str">
        <f>IFERROR(VLOOKUP($C267,Seting!$N$2:$O$43,2,FALSE),"")</f>
        <v/>
      </c>
      <c r="F267" s="112" t="str">
        <f t="shared" si="22"/>
        <v/>
      </c>
      <c r="G267" s="81" t="str">
        <f t="shared" si="23"/>
        <v/>
      </c>
      <c r="H267" s="111"/>
      <c r="I267" s="110"/>
      <c r="J267" s="112" t="str">
        <f t="shared" si="24"/>
        <v/>
      </c>
      <c r="K267" s="149" t="str">
        <f t="shared" si="25"/>
        <v/>
      </c>
      <c r="L267" s="81"/>
      <c r="M267" s="81"/>
      <c r="N267" s="112" t="str">
        <f t="shared" si="21"/>
        <v/>
      </c>
    </row>
    <row r="268" spans="1:14" x14ac:dyDescent="0.95">
      <c r="A268" s="107"/>
      <c r="B268" s="108"/>
      <c r="C268" s="109"/>
      <c r="D268" s="109"/>
      <c r="E268" s="131" t="str">
        <f>IFERROR(VLOOKUP($C268,Seting!$N$2:$O$43,2,FALSE),"")</f>
        <v/>
      </c>
      <c r="F268" s="112" t="str">
        <f t="shared" si="22"/>
        <v/>
      </c>
      <c r="G268" s="81" t="str">
        <f t="shared" si="23"/>
        <v/>
      </c>
      <c r="H268" s="111"/>
      <c r="I268" s="110"/>
      <c r="J268" s="112" t="str">
        <f t="shared" si="24"/>
        <v/>
      </c>
      <c r="K268" s="149" t="str">
        <f t="shared" si="25"/>
        <v/>
      </c>
      <c r="L268" s="81"/>
      <c r="M268" s="81"/>
      <c r="N268" s="112" t="str">
        <f t="shared" si="21"/>
        <v/>
      </c>
    </row>
    <row r="269" spans="1:14" x14ac:dyDescent="0.95">
      <c r="A269" s="107"/>
      <c r="B269" s="108"/>
      <c r="C269" s="109"/>
      <c r="D269" s="109"/>
      <c r="E269" s="131" t="str">
        <f>IFERROR(VLOOKUP($C269,Seting!$N$2:$O$43,2,FALSE),"")</f>
        <v/>
      </c>
      <c r="F269" s="112" t="str">
        <f t="shared" si="22"/>
        <v/>
      </c>
      <c r="G269" s="81" t="str">
        <f t="shared" si="23"/>
        <v/>
      </c>
      <c r="H269" s="111"/>
      <c r="I269" s="110"/>
      <c r="J269" s="112" t="str">
        <f t="shared" si="24"/>
        <v/>
      </c>
      <c r="K269" s="149" t="str">
        <f t="shared" si="25"/>
        <v/>
      </c>
      <c r="L269" s="81"/>
      <c r="M269" s="81"/>
      <c r="N269" s="112" t="str">
        <f t="shared" si="21"/>
        <v/>
      </c>
    </row>
    <row r="270" spans="1:14" x14ac:dyDescent="0.95">
      <c r="A270" s="107"/>
      <c r="B270" s="108"/>
      <c r="C270" s="109"/>
      <c r="D270" s="109"/>
      <c r="E270" s="131" t="str">
        <f>IFERROR(VLOOKUP($C270,Seting!$N$2:$O$43,2,FALSE),"")</f>
        <v/>
      </c>
      <c r="F270" s="112" t="str">
        <f t="shared" si="22"/>
        <v/>
      </c>
      <c r="G270" s="81" t="str">
        <f t="shared" si="23"/>
        <v/>
      </c>
      <c r="H270" s="111"/>
      <c r="I270" s="110"/>
      <c r="J270" s="112" t="str">
        <f t="shared" si="24"/>
        <v/>
      </c>
      <c r="K270" s="149" t="str">
        <f t="shared" si="25"/>
        <v/>
      </c>
      <c r="L270" s="81"/>
      <c r="M270" s="81"/>
      <c r="N270" s="112" t="str">
        <f t="shared" si="21"/>
        <v/>
      </c>
    </row>
    <row r="271" spans="1:14" x14ac:dyDescent="0.95">
      <c r="A271" s="107"/>
      <c r="B271" s="108"/>
      <c r="C271" s="109"/>
      <c r="D271" s="109"/>
      <c r="E271" s="131" t="str">
        <f>IFERROR(VLOOKUP($C271,Seting!$N$2:$O$43,2,FALSE),"")</f>
        <v/>
      </c>
      <c r="F271" s="112" t="str">
        <f t="shared" si="22"/>
        <v/>
      </c>
      <c r="G271" s="81" t="str">
        <f t="shared" si="23"/>
        <v/>
      </c>
      <c r="H271" s="111"/>
      <c r="I271" s="110"/>
      <c r="J271" s="112" t="str">
        <f t="shared" si="24"/>
        <v/>
      </c>
      <c r="K271" s="149" t="str">
        <f t="shared" si="25"/>
        <v/>
      </c>
      <c r="L271" s="81"/>
      <c r="M271" s="81"/>
      <c r="N271" s="112" t="str">
        <f t="shared" si="21"/>
        <v/>
      </c>
    </row>
    <row r="272" spans="1:14" x14ac:dyDescent="0.95">
      <c r="A272" s="107"/>
      <c r="B272" s="108"/>
      <c r="C272" s="109"/>
      <c r="D272" s="109"/>
      <c r="E272" s="131" t="str">
        <f>IFERROR(VLOOKUP($C272,Seting!$N$2:$O$43,2,FALSE),"")</f>
        <v/>
      </c>
      <c r="F272" s="112" t="str">
        <f t="shared" si="22"/>
        <v/>
      </c>
      <c r="G272" s="81" t="str">
        <f t="shared" si="23"/>
        <v/>
      </c>
      <c r="H272" s="111"/>
      <c r="I272" s="110"/>
      <c r="J272" s="112" t="str">
        <f t="shared" si="24"/>
        <v/>
      </c>
      <c r="K272" s="149" t="str">
        <f t="shared" si="25"/>
        <v/>
      </c>
      <c r="L272" s="81"/>
      <c r="M272" s="81"/>
      <c r="N272" s="112" t="str">
        <f t="shared" si="21"/>
        <v/>
      </c>
    </row>
    <row r="273" spans="1:14" x14ac:dyDescent="0.95">
      <c r="A273" s="107"/>
      <c r="B273" s="108"/>
      <c r="C273" s="109"/>
      <c r="D273" s="109"/>
      <c r="E273" s="131" t="str">
        <f>IFERROR(VLOOKUP($C273,Seting!$N$2:$O$43,2,FALSE),"")</f>
        <v/>
      </c>
      <c r="F273" s="112" t="str">
        <f t="shared" si="22"/>
        <v/>
      </c>
      <c r="G273" s="81" t="str">
        <f t="shared" si="23"/>
        <v/>
      </c>
      <c r="H273" s="111"/>
      <c r="I273" s="110"/>
      <c r="J273" s="112" t="str">
        <f t="shared" si="24"/>
        <v/>
      </c>
      <c r="K273" s="149" t="str">
        <f t="shared" si="25"/>
        <v/>
      </c>
      <c r="L273" s="81"/>
      <c r="M273" s="81"/>
      <c r="N273" s="112" t="str">
        <f t="shared" si="21"/>
        <v/>
      </c>
    </row>
    <row r="274" spans="1:14" x14ac:dyDescent="0.95">
      <c r="A274" s="107"/>
      <c r="B274" s="108"/>
      <c r="C274" s="109"/>
      <c r="D274" s="109"/>
      <c r="E274" s="131" t="str">
        <f>IFERROR(VLOOKUP($C274,Seting!$N$2:$O$43,2,FALSE),"")</f>
        <v/>
      </c>
      <c r="F274" s="112" t="str">
        <f t="shared" si="22"/>
        <v/>
      </c>
      <c r="G274" s="81" t="str">
        <f t="shared" si="23"/>
        <v/>
      </c>
      <c r="H274" s="111"/>
      <c r="I274" s="110"/>
      <c r="J274" s="112" t="str">
        <f t="shared" si="24"/>
        <v/>
      </c>
      <c r="K274" s="149" t="str">
        <f t="shared" si="25"/>
        <v/>
      </c>
      <c r="L274" s="81"/>
      <c r="M274" s="81"/>
      <c r="N274" s="112" t="str">
        <f t="shared" si="21"/>
        <v/>
      </c>
    </row>
    <row r="275" spans="1:14" x14ac:dyDescent="0.95">
      <c r="A275" s="107"/>
      <c r="B275" s="108"/>
      <c r="C275" s="109"/>
      <c r="D275" s="109"/>
      <c r="E275" s="131" t="str">
        <f>IFERROR(VLOOKUP($C275,Seting!$N$2:$O$43,2,FALSE),"")</f>
        <v/>
      </c>
      <c r="F275" s="112" t="str">
        <f t="shared" si="22"/>
        <v/>
      </c>
      <c r="G275" s="81" t="str">
        <f t="shared" si="23"/>
        <v/>
      </c>
      <c r="H275" s="111"/>
      <c r="I275" s="110"/>
      <c r="J275" s="112" t="str">
        <f t="shared" si="24"/>
        <v/>
      </c>
      <c r="K275" s="149" t="str">
        <f t="shared" si="25"/>
        <v/>
      </c>
      <c r="L275" s="81"/>
      <c r="M275" s="81"/>
      <c r="N275" s="112" t="str">
        <f t="shared" si="21"/>
        <v/>
      </c>
    </row>
    <row r="276" spans="1:14" x14ac:dyDescent="0.95">
      <c r="A276" s="107"/>
      <c r="B276" s="108"/>
      <c r="C276" s="109"/>
      <c r="D276" s="109"/>
      <c r="E276" s="131" t="str">
        <f>IFERROR(VLOOKUP($C276,Seting!$N$2:$O$43,2,FALSE),"")</f>
        <v/>
      </c>
      <c r="F276" s="112" t="str">
        <f t="shared" si="22"/>
        <v/>
      </c>
      <c r="G276" s="81" t="str">
        <f t="shared" si="23"/>
        <v/>
      </c>
      <c r="H276" s="111"/>
      <c r="I276" s="110"/>
      <c r="J276" s="112" t="str">
        <f t="shared" si="24"/>
        <v/>
      </c>
      <c r="K276" s="149" t="str">
        <f t="shared" si="25"/>
        <v/>
      </c>
      <c r="L276" s="81"/>
      <c r="M276" s="81"/>
      <c r="N276" s="112" t="str">
        <f t="shared" si="21"/>
        <v/>
      </c>
    </row>
    <row r="277" spans="1:14" x14ac:dyDescent="0.95">
      <c r="A277" s="107"/>
      <c r="B277" s="108"/>
      <c r="C277" s="109"/>
      <c r="D277" s="109"/>
      <c r="E277" s="131" t="str">
        <f>IFERROR(VLOOKUP($C277,Seting!$N$2:$O$43,2,FALSE),"")</f>
        <v/>
      </c>
      <c r="F277" s="112" t="str">
        <f t="shared" si="22"/>
        <v/>
      </c>
      <c r="G277" s="81" t="str">
        <f t="shared" si="23"/>
        <v/>
      </c>
      <c r="H277" s="111"/>
      <c r="I277" s="110"/>
      <c r="J277" s="112" t="str">
        <f t="shared" si="24"/>
        <v/>
      </c>
      <c r="K277" s="149" t="str">
        <f t="shared" si="25"/>
        <v/>
      </c>
      <c r="L277" s="81"/>
      <c r="M277" s="81"/>
      <c r="N277" s="112" t="str">
        <f t="shared" si="21"/>
        <v/>
      </c>
    </row>
    <row r="278" spans="1:14" x14ac:dyDescent="0.95">
      <c r="A278" s="107"/>
      <c r="B278" s="108"/>
      <c r="C278" s="109"/>
      <c r="D278" s="109"/>
      <c r="E278" s="131" t="str">
        <f>IFERROR(VLOOKUP($C278,Seting!$N$2:$O$43,2,FALSE),"")</f>
        <v/>
      </c>
      <c r="F278" s="112" t="str">
        <f t="shared" si="22"/>
        <v/>
      </c>
      <c r="G278" s="81" t="str">
        <f t="shared" si="23"/>
        <v/>
      </c>
      <c r="H278" s="111"/>
      <c r="I278" s="110"/>
      <c r="J278" s="112" t="str">
        <f t="shared" si="24"/>
        <v/>
      </c>
      <c r="K278" s="149" t="str">
        <f t="shared" si="25"/>
        <v/>
      </c>
      <c r="L278" s="81"/>
      <c r="M278" s="81"/>
      <c r="N278" s="112" t="str">
        <f t="shared" si="21"/>
        <v/>
      </c>
    </row>
    <row r="279" spans="1:14" x14ac:dyDescent="0.95">
      <c r="A279" s="107"/>
      <c r="B279" s="108"/>
      <c r="C279" s="109"/>
      <c r="D279" s="109"/>
      <c r="E279" s="131" t="str">
        <f>IFERROR(VLOOKUP($C279,Seting!$N$2:$O$43,2,FALSE),"")</f>
        <v/>
      </c>
      <c r="F279" s="112" t="str">
        <f t="shared" si="22"/>
        <v/>
      </c>
      <c r="G279" s="81" t="str">
        <f t="shared" si="23"/>
        <v/>
      </c>
      <c r="H279" s="111"/>
      <c r="I279" s="110"/>
      <c r="J279" s="112" t="str">
        <f t="shared" si="24"/>
        <v/>
      </c>
      <c r="K279" s="149" t="str">
        <f t="shared" si="25"/>
        <v/>
      </c>
      <c r="L279" s="81"/>
      <c r="M279" s="81"/>
      <c r="N279" s="112" t="str">
        <f t="shared" si="21"/>
        <v/>
      </c>
    </row>
    <row r="280" spans="1:14" x14ac:dyDescent="0.95">
      <c r="A280" s="107"/>
      <c r="B280" s="108"/>
      <c r="C280" s="109"/>
      <c r="D280" s="109"/>
      <c r="E280" s="131" t="str">
        <f>IFERROR(VLOOKUP($C280,Seting!$N$2:$O$43,2,FALSE),"")</f>
        <v/>
      </c>
      <c r="F280" s="112" t="str">
        <f t="shared" si="22"/>
        <v/>
      </c>
      <c r="G280" s="81" t="str">
        <f t="shared" si="23"/>
        <v/>
      </c>
      <c r="H280" s="111"/>
      <c r="I280" s="110"/>
      <c r="J280" s="112" t="str">
        <f t="shared" si="24"/>
        <v/>
      </c>
      <c r="K280" s="149" t="str">
        <f t="shared" si="25"/>
        <v/>
      </c>
      <c r="L280" s="81"/>
      <c r="M280" s="81"/>
      <c r="N280" s="112" t="str">
        <f t="shared" si="21"/>
        <v/>
      </c>
    </row>
    <row r="281" spans="1:14" x14ac:dyDescent="0.95">
      <c r="A281" s="107"/>
      <c r="B281" s="108"/>
      <c r="C281" s="109"/>
      <c r="D281" s="109"/>
      <c r="E281" s="131" t="str">
        <f>IFERROR(VLOOKUP($C281,Seting!$N$2:$O$43,2,FALSE),"")</f>
        <v/>
      </c>
      <c r="F281" s="112" t="str">
        <f t="shared" si="22"/>
        <v/>
      </c>
      <c r="G281" s="81" t="str">
        <f t="shared" si="23"/>
        <v/>
      </c>
      <c r="H281" s="111"/>
      <c r="I281" s="110"/>
      <c r="J281" s="112" t="str">
        <f t="shared" si="24"/>
        <v/>
      </c>
      <c r="K281" s="149" t="str">
        <f t="shared" si="25"/>
        <v/>
      </c>
      <c r="L281" s="81"/>
      <c r="M281" s="81"/>
      <c r="N281" s="112" t="str">
        <f t="shared" ref="N281:N344" si="26">IF(L281="","",SUMIFS($J$5:$J$502,$B$5:$B$502,L281)+M281-O281)</f>
        <v/>
      </c>
    </row>
    <row r="282" spans="1:14" x14ac:dyDescent="0.95">
      <c r="A282" s="107"/>
      <c r="B282" s="108"/>
      <c r="C282" s="109"/>
      <c r="D282" s="109"/>
      <c r="E282" s="131" t="str">
        <f>IFERROR(VLOOKUP($C282,Seting!$N$2:$O$43,2,FALSE),"")</f>
        <v/>
      </c>
      <c r="F282" s="112" t="str">
        <f t="shared" si="22"/>
        <v/>
      </c>
      <c r="G282" s="81" t="str">
        <f t="shared" si="23"/>
        <v/>
      </c>
      <c r="H282" s="111"/>
      <c r="I282" s="110"/>
      <c r="J282" s="112" t="str">
        <f t="shared" si="24"/>
        <v/>
      </c>
      <c r="K282" s="149" t="str">
        <f t="shared" si="25"/>
        <v/>
      </c>
      <c r="L282" s="81"/>
      <c r="M282" s="81"/>
      <c r="N282" s="112" t="str">
        <f t="shared" si="26"/>
        <v/>
      </c>
    </row>
    <row r="283" spans="1:14" x14ac:dyDescent="0.95">
      <c r="A283" s="107"/>
      <c r="B283" s="108"/>
      <c r="C283" s="109"/>
      <c r="D283" s="109"/>
      <c r="E283" s="131" t="str">
        <f>IFERROR(VLOOKUP($C283,Seting!$N$2:$O$43,2,FALSE),"")</f>
        <v/>
      </c>
      <c r="F283" s="112" t="str">
        <f t="shared" si="22"/>
        <v/>
      </c>
      <c r="G283" s="81" t="str">
        <f t="shared" si="23"/>
        <v/>
      </c>
      <c r="H283" s="111"/>
      <c r="I283" s="110"/>
      <c r="J283" s="112" t="str">
        <f t="shared" si="24"/>
        <v/>
      </c>
      <c r="K283" s="149" t="str">
        <f t="shared" si="25"/>
        <v/>
      </c>
      <c r="L283" s="81"/>
      <c r="M283" s="81"/>
      <c r="N283" s="112" t="str">
        <f t="shared" si="26"/>
        <v/>
      </c>
    </row>
    <row r="284" spans="1:14" x14ac:dyDescent="0.95">
      <c r="A284" s="107"/>
      <c r="B284" s="108"/>
      <c r="C284" s="109"/>
      <c r="D284" s="109"/>
      <c r="E284" s="131" t="str">
        <f>IFERROR(VLOOKUP($C284,Seting!$N$2:$O$43,2,FALSE),"")</f>
        <v/>
      </c>
      <c r="F284" s="112" t="str">
        <f t="shared" si="22"/>
        <v/>
      </c>
      <c r="G284" s="81" t="str">
        <f t="shared" si="23"/>
        <v/>
      </c>
      <c r="H284" s="111"/>
      <c r="I284" s="110"/>
      <c r="J284" s="112" t="str">
        <f t="shared" si="24"/>
        <v/>
      </c>
      <c r="K284" s="149" t="str">
        <f t="shared" si="25"/>
        <v/>
      </c>
      <c r="L284" s="81"/>
      <c r="M284" s="81"/>
      <c r="N284" s="112" t="str">
        <f t="shared" si="26"/>
        <v/>
      </c>
    </row>
    <row r="285" spans="1:14" x14ac:dyDescent="0.95">
      <c r="A285" s="107"/>
      <c r="B285" s="108"/>
      <c r="C285" s="109"/>
      <c r="D285" s="109"/>
      <c r="E285" s="131" t="str">
        <f>IFERROR(VLOOKUP($C285,Seting!$N$2:$O$43,2,FALSE),"")</f>
        <v/>
      </c>
      <c r="F285" s="112" t="str">
        <f t="shared" si="22"/>
        <v/>
      </c>
      <c r="G285" s="81" t="str">
        <f t="shared" si="23"/>
        <v/>
      </c>
      <c r="H285" s="111"/>
      <c r="I285" s="110"/>
      <c r="J285" s="112" t="str">
        <f t="shared" si="24"/>
        <v/>
      </c>
      <c r="K285" s="149" t="str">
        <f t="shared" si="25"/>
        <v/>
      </c>
      <c r="L285" s="81"/>
      <c r="M285" s="81"/>
      <c r="N285" s="112" t="str">
        <f t="shared" si="26"/>
        <v/>
      </c>
    </row>
    <row r="286" spans="1:14" x14ac:dyDescent="0.95">
      <c r="A286" s="107"/>
      <c r="B286" s="108"/>
      <c r="C286" s="109"/>
      <c r="D286" s="109"/>
      <c r="E286" s="131" t="str">
        <f>IFERROR(VLOOKUP($C286,Seting!$N$2:$O$43,2,FALSE),"")</f>
        <v/>
      </c>
      <c r="F286" s="112" t="str">
        <f t="shared" si="22"/>
        <v/>
      </c>
      <c r="G286" s="81" t="str">
        <f t="shared" si="23"/>
        <v/>
      </c>
      <c r="H286" s="111"/>
      <c r="I286" s="110"/>
      <c r="J286" s="112" t="str">
        <f t="shared" si="24"/>
        <v/>
      </c>
      <c r="K286" s="149" t="str">
        <f t="shared" si="25"/>
        <v/>
      </c>
      <c r="L286" s="81"/>
      <c r="M286" s="81"/>
      <c r="N286" s="112" t="str">
        <f t="shared" si="26"/>
        <v/>
      </c>
    </row>
    <row r="287" spans="1:14" x14ac:dyDescent="0.95">
      <c r="A287" s="107"/>
      <c r="B287" s="108"/>
      <c r="C287" s="109"/>
      <c r="D287" s="109"/>
      <c r="E287" s="131" t="str">
        <f>IFERROR(VLOOKUP($C287,Seting!$N$2:$O$43,2,FALSE),"")</f>
        <v/>
      </c>
      <c r="F287" s="112" t="str">
        <f t="shared" si="22"/>
        <v/>
      </c>
      <c r="G287" s="81" t="str">
        <f t="shared" si="23"/>
        <v/>
      </c>
      <c r="H287" s="111"/>
      <c r="I287" s="110"/>
      <c r="J287" s="112" t="str">
        <f t="shared" si="24"/>
        <v/>
      </c>
      <c r="K287" s="149" t="str">
        <f t="shared" si="25"/>
        <v/>
      </c>
      <c r="L287" s="81"/>
      <c r="M287" s="81"/>
      <c r="N287" s="112" t="str">
        <f t="shared" si="26"/>
        <v/>
      </c>
    </row>
    <row r="288" spans="1:14" x14ac:dyDescent="0.95">
      <c r="A288" s="107"/>
      <c r="B288" s="108"/>
      <c r="C288" s="109"/>
      <c r="D288" s="109"/>
      <c r="E288" s="131" t="str">
        <f>IFERROR(VLOOKUP($C288,Seting!$N$2:$O$43,2,FALSE),"")</f>
        <v/>
      </c>
      <c r="F288" s="112" t="str">
        <f t="shared" si="22"/>
        <v/>
      </c>
      <c r="G288" s="81" t="str">
        <f t="shared" si="23"/>
        <v/>
      </c>
      <c r="H288" s="111"/>
      <c r="I288" s="110"/>
      <c r="J288" s="112" t="str">
        <f t="shared" si="24"/>
        <v/>
      </c>
      <c r="K288" s="149" t="str">
        <f t="shared" si="25"/>
        <v/>
      </c>
      <c r="L288" s="81"/>
      <c r="M288" s="81"/>
      <c r="N288" s="112" t="str">
        <f t="shared" si="26"/>
        <v/>
      </c>
    </row>
    <row r="289" spans="1:14" x14ac:dyDescent="0.95">
      <c r="A289" s="107"/>
      <c r="B289" s="108"/>
      <c r="C289" s="109"/>
      <c r="D289" s="109"/>
      <c r="E289" s="131" t="str">
        <f>IFERROR(VLOOKUP($C289,Seting!$N$2:$O$43,2,FALSE),"")</f>
        <v/>
      </c>
      <c r="F289" s="112" t="str">
        <f t="shared" si="22"/>
        <v/>
      </c>
      <c r="G289" s="81" t="str">
        <f t="shared" si="23"/>
        <v/>
      </c>
      <c r="H289" s="111"/>
      <c r="I289" s="110"/>
      <c r="J289" s="112" t="str">
        <f t="shared" si="24"/>
        <v/>
      </c>
      <c r="K289" s="149" t="str">
        <f t="shared" si="25"/>
        <v/>
      </c>
      <c r="L289" s="81"/>
      <c r="M289" s="81"/>
      <c r="N289" s="112" t="str">
        <f t="shared" si="26"/>
        <v/>
      </c>
    </row>
    <row r="290" spans="1:14" x14ac:dyDescent="0.95">
      <c r="A290" s="107"/>
      <c r="B290" s="108"/>
      <c r="C290" s="109"/>
      <c r="D290" s="109"/>
      <c r="E290" s="131" t="str">
        <f>IFERROR(VLOOKUP($C290,Seting!$N$2:$O$43,2,FALSE),"")</f>
        <v/>
      </c>
      <c r="F290" s="112" t="str">
        <f t="shared" si="22"/>
        <v/>
      </c>
      <c r="G290" s="81" t="str">
        <f t="shared" si="23"/>
        <v/>
      </c>
      <c r="H290" s="111"/>
      <c r="I290" s="110"/>
      <c r="J290" s="112" t="str">
        <f t="shared" si="24"/>
        <v/>
      </c>
      <c r="K290" s="149" t="str">
        <f t="shared" si="25"/>
        <v/>
      </c>
      <c r="L290" s="81"/>
      <c r="M290" s="81"/>
      <c r="N290" s="112" t="str">
        <f t="shared" si="26"/>
        <v/>
      </c>
    </row>
    <row r="291" spans="1:14" x14ac:dyDescent="0.95">
      <c r="A291" s="107"/>
      <c r="B291" s="108"/>
      <c r="C291" s="109"/>
      <c r="D291" s="109"/>
      <c r="E291" s="131" t="str">
        <f>IFERROR(VLOOKUP($C291,Seting!$N$2:$O$43,2,FALSE),"")</f>
        <v/>
      </c>
      <c r="F291" s="112" t="str">
        <f t="shared" si="22"/>
        <v/>
      </c>
      <c r="G291" s="81" t="str">
        <f t="shared" si="23"/>
        <v/>
      </c>
      <c r="H291" s="111"/>
      <c r="I291" s="110"/>
      <c r="J291" s="112" t="str">
        <f t="shared" si="24"/>
        <v/>
      </c>
      <c r="K291" s="149" t="str">
        <f t="shared" si="25"/>
        <v/>
      </c>
      <c r="L291" s="81"/>
      <c r="M291" s="81"/>
      <c r="N291" s="112" t="str">
        <f t="shared" si="26"/>
        <v/>
      </c>
    </row>
    <row r="292" spans="1:14" x14ac:dyDescent="0.95">
      <c r="A292" s="107"/>
      <c r="B292" s="108"/>
      <c r="C292" s="109"/>
      <c r="D292" s="109"/>
      <c r="E292" s="131" t="str">
        <f>IFERROR(VLOOKUP($C292,Seting!$N$2:$O$43,2,FALSE),"")</f>
        <v/>
      </c>
      <c r="F292" s="112" t="str">
        <f t="shared" si="22"/>
        <v/>
      </c>
      <c r="G292" s="81" t="str">
        <f t="shared" si="23"/>
        <v/>
      </c>
      <c r="H292" s="111"/>
      <c r="I292" s="110"/>
      <c r="J292" s="112" t="str">
        <f t="shared" si="24"/>
        <v/>
      </c>
      <c r="K292" s="149" t="str">
        <f t="shared" si="25"/>
        <v/>
      </c>
      <c r="L292" s="81"/>
      <c r="M292" s="81"/>
      <c r="N292" s="112" t="str">
        <f t="shared" si="26"/>
        <v/>
      </c>
    </row>
    <row r="293" spans="1:14" x14ac:dyDescent="0.95">
      <c r="A293" s="107"/>
      <c r="B293" s="108"/>
      <c r="C293" s="109"/>
      <c r="D293" s="109"/>
      <c r="E293" s="131" t="str">
        <f>IFERROR(VLOOKUP($C293,Seting!$N$2:$O$43,2,FALSE),"")</f>
        <v/>
      </c>
      <c r="F293" s="112" t="str">
        <f t="shared" si="22"/>
        <v/>
      </c>
      <c r="G293" s="81" t="str">
        <f t="shared" si="23"/>
        <v/>
      </c>
      <c r="H293" s="111"/>
      <c r="I293" s="110"/>
      <c r="J293" s="112" t="str">
        <f t="shared" si="24"/>
        <v/>
      </c>
      <c r="K293" s="149" t="str">
        <f t="shared" si="25"/>
        <v/>
      </c>
      <c r="L293" s="81"/>
      <c r="M293" s="81"/>
      <c r="N293" s="112" t="str">
        <f t="shared" si="26"/>
        <v/>
      </c>
    </row>
    <row r="294" spans="1:14" x14ac:dyDescent="0.95">
      <c r="A294" s="107"/>
      <c r="B294" s="108"/>
      <c r="C294" s="109"/>
      <c r="D294" s="109"/>
      <c r="E294" s="131" t="str">
        <f>IFERROR(VLOOKUP($C294,Seting!$N$2:$O$43,2,FALSE),"")</f>
        <v/>
      </c>
      <c r="F294" s="112" t="str">
        <f t="shared" si="22"/>
        <v/>
      </c>
      <c r="G294" s="81" t="str">
        <f t="shared" si="23"/>
        <v/>
      </c>
      <c r="H294" s="111"/>
      <c r="I294" s="110"/>
      <c r="J294" s="112" t="str">
        <f t="shared" si="24"/>
        <v/>
      </c>
      <c r="K294" s="149" t="str">
        <f t="shared" si="25"/>
        <v/>
      </c>
      <c r="L294" s="81"/>
      <c r="M294" s="81"/>
      <c r="N294" s="112" t="str">
        <f t="shared" si="26"/>
        <v/>
      </c>
    </row>
    <row r="295" spans="1:14" x14ac:dyDescent="0.95">
      <c r="A295" s="107"/>
      <c r="B295" s="108"/>
      <c r="C295" s="109"/>
      <c r="D295" s="109"/>
      <c r="E295" s="131" t="str">
        <f>IFERROR(VLOOKUP($C295,Seting!$N$2:$O$43,2,FALSE),"")</f>
        <v/>
      </c>
      <c r="F295" s="112" t="str">
        <f t="shared" si="22"/>
        <v/>
      </c>
      <c r="G295" s="81" t="str">
        <f t="shared" si="23"/>
        <v/>
      </c>
      <c r="H295" s="111"/>
      <c r="I295" s="110"/>
      <c r="J295" s="112" t="str">
        <f t="shared" si="24"/>
        <v/>
      </c>
      <c r="K295" s="149" t="str">
        <f t="shared" si="25"/>
        <v/>
      </c>
      <c r="L295" s="81"/>
      <c r="M295" s="81"/>
      <c r="N295" s="112" t="str">
        <f t="shared" si="26"/>
        <v/>
      </c>
    </row>
    <row r="296" spans="1:14" x14ac:dyDescent="0.95">
      <c r="A296" s="107"/>
      <c r="B296" s="108"/>
      <c r="C296" s="109"/>
      <c r="D296" s="109"/>
      <c r="E296" s="131" t="str">
        <f>IFERROR(VLOOKUP($C296,Seting!$N$2:$O$43,2,FALSE),"")</f>
        <v/>
      </c>
      <c r="F296" s="112" t="str">
        <f t="shared" si="22"/>
        <v/>
      </c>
      <c r="G296" s="81" t="str">
        <f t="shared" si="23"/>
        <v/>
      </c>
      <c r="H296" s="111"/>
      <c r="I296" s="110"/>
      <c r="J296" s="112" t="str">
        <f t="shared" si="24"/>
        <v/>
      </c>
      <c r="K296" s="149" t="str">
        <f t="shared" si="25"/>
        <v/>
      </c>
      <c r="L296" s="81"/>
      <c r="M296" s="81"/>
      <c r="N296" s="112" t="str">
        <f t="shared" si="26"/>
        <v/>
      </c>
    </row>
    <row r="297" spans="1:14" x14ac:dyDescent="0.95">
      <c r="A297" s="107"/>
      <c r="B297" s="108"/>
      <c r="C297" s="109"/>
      <c r="D297" s="109"/>
      <c r="E297" s="131" t="str">
        <f>IFERROR(VLOOKUP($C297,Seting!$N$2:$O$43,2,FALSE),"")</f>
        <v/>
      </c>
      <c r="F297" s="112" t="str">
        <f t="shared" si="22"/>
        <v/>
      </c>
      <c r="G297" s="81" t="str">
        <f t="shared" si="23"/>
        <v/>
      </c>
      <c r="H297" s="111"/>
      <c r="I297" s="110"/>
      <c r="J297" s="112" t="str">
        <f t="shared" si="24"/>
        <v/>
      </c>
      <c r="K297" s="149" t="str">
        <f t="shared" si="25"/>
        <v/>
      </c>
      <c r="L297" s="81"/>
      <c r="M297" s="81"/>
      <c r="N297" s="112" t="str">
        <f t="shared" si="26"/>
        <v/>
      </c>
    </row>
    <row r="298" spans="1:14" x14ac:dyDescent="0.95">
      <c r="A298" s="107"/>
      <c r="B298" s="108"/>
      <c r="C298" s="109"/>
      <c r="D298" s="109"/>
      <c r="E298" s="131" t="str">
        <f>IFERROR(VLOOKUP($C298,Seting!$N$2:$O$43,2,FALSE),"")</f>
        <v/>
      </c>
      <c r="F298" s="112" t="str">
        <f t="shared" si="22"/>
        <v/>
      </c>
      <c r="G298" s="81" t="str">
        <f t="shared" si="23"/>
        <v/>
      </c>
      <c r="H298" s="111"/>
      <c r="I298" s="110"/>
      <c r="J298" s="112" t="str">
        <f t="shared" si="24"/>
        <v/>
      </c>
      <c r="K298" s="149" t="str">
        <f t="shared" si="25"/>
        <v/>
      </c>
      <c r="L298" s="81"/>
      <c r="M298" s="81"/>
      <c r="N298" s="112" t="str">
        <f t="shared" si="26"/>
        <v/>
      </c>
    </row>
    <row r="299" spans="1:14" x14ac:dyDescent="0.95">
      <c r="A299" s="107"/>
      <c r="B299" s="108"/>
      <c r="C299" s="109"/>
      <c r="D299" s="109"/>
      <c r="E299" s="131" t="str">
        <f>IFERROR(VLOOKUP($C299,Seting!$N$2:$O$43,2,FALSE),"")</f>
        <v/>
      </c>
      <c r="F299" s="112" t="str">
        <f t="shared" si="22"/>
        <v/>
      </c>
      <c r="G299" s="81" t="str">
        <f t="shared" si="23"/>
        <v/>
      </c>
      <c r="H299" s="111"/>
      <c r="I299" s="110"/>
      <c r="J299" s="112" t="str">
        <f t="shared" si="24"/>
        <v/>
      </c>
      <c r="K299" s="149" t="str">
        <f t="shared" si="25"/>
        <v/>
      </c>
      <c r="L299" s="81"/>
      <c r="M299" s="81"/>
      <c r="N299" s="112" t="str">
        <f t="shared" si="26"/>
        <v/>
      </c>
    </row>
    <row r="300" spans="1:14" x14ac:dyDescent="0.95">
      <c r="A300" s="107"/>
      <c r="B300" s="108"/>
      <c r="C300" s="109"/>
      <c r="D300" s="109"/>
      <c r="E300" s="131" t="str">
        <f>IFERROR(VLOOKUP($C300,Seting!$N$2:$O$43,2,FALSE),"")</f>
        <v/>
      </c>
      <c r="F300" s="112" t="str">
        <f t="shared" si="22"/>
        <v/>
      </c>
      <c r="G300" s="81" t="str">
        <f t="shared" si="23"/>
        <v/>
      </c>
      <c r="H300" s="111"/>
      <c r="I300" s="110"/>
      <c r="J300" s="112" t="str">
        <f t="shared" si="24"/>
        <v/>
      </c>
      <c r="K300" s="149" t="str">
        <f t="shared" si="25"/>
        <v/>
      </c>
      <c r="L300" s="81"/>
      <c r="M300" s="81"/>
      <c r="N300" s="112" t="str">
        <f t="shared" si="26"/>
        <v/>
      </c>
    </row>
    <row r="301" spans="1:14" x14ac:dyDescent="0.95">
      <c r="A301" s="107"/>
      <c r="B301" s="108"/>
      <c r="C301" s="109"/>
      <c r="D301" s="109"/>
      <c r="E301" s="131" t="str">
        <f>IFERROR(VLOOKUP($C301,Seting!$N$2:$O$43,2,FALSE),"")</f>
        <v/>
      </c>
      <c r="F301" s="112" t="str">
        <f t="shared" si="22"/>
        <v/>
      </c>
      <c r="G301" s="81" t="str">
        <f t="shared" si="23"/>
        <v/>
      </c>
      <c r="H301" s="111"/>
      <c r="I301" s="110"/>
      <c r="J301" s="112" t="str">
        <f t="shared" si="24"/>
        <v/>
      </c>
      <c r="K301" s="149" t="str">
        <f t="shared" si="25"/>
        <v/>
      </c>
      <c r="L301" s="81"/>
      <c r="M301" s="81"/>
      <c r="N301" s="112" t="str">
        <f t="shared" si="26"/>
        <v/>
      </c>
    </row>
    <row r="302" spans="1:14" x14ac:dyDescent="0.95">
      <c r="A302" s="107"/>
      <c r="B302" s="108"/>
      <c r="C302" s="109"/>
      <c r="D302" s="109"/>
      <c r="E302" s="131" t="str">
        <f>IFERROR(VLOOKUP($C302,Seting!$N$2:$O$43,2,FALSE),"")</f>
        <v/>
      </c>
      <c r="F302" s="112" t="str">
        <f t="shared" si="22"/>
        <v/>
      </c>
      <c r="G302" s="81" t="str">
        <f t="shared" si="23"/>
        <v/>
      </c>
      <c r="H302" s="111"/>
      <c r="I302" s="110"/>
      <c r="J302" s="112" t="str">
        <f t="shared" si="24"/>
        <v/>
      </c>
      <c r="K302" s="149" t="str">
        <f t="shared" si="25"/>
        <v/>
      </c>
      <c r="L302" s="81"/>
      <c r="M302" s="81"/>
      <c r="N302" s="112" t="str">
        <f t="shared" si="26"/>
        <v/>
      </c>
    </row>
    <row r="303" spans="1:14" x14ac:dyDescent="0.95">
      <c r="A303" s="107"/>
      <c r="B303" s="108"/>
      <c r="C303" s="109"/>
      <c r="D303" s="109"/>
      <c r="E303" s="131" t="str">
        <f>IFERROR(VLOOKUP($C303,Seting!$N$2:$O$43,2,FALSE),"")</f>
        <v/>
      </c>
      <c r="F303" s="112" t="str">
        <f t="shared" si="22"/>
        <v/>
      </c>
      <c r="G303" s="81" t="str">
        <f t="shared" si="23"/>
        <v/>
      </c>
      <c r="H303" s="111"/>
      <c r="I303" s="110"/>
      <c r="J303" s="112" t="str">
        <f t="shared" si="24"/>
        <v/>
      </c>
      <c r="K303" s="149" t="str">
        <f t="shared" si="25"/>
        <v/>
      </c>
      <c r="L303" s="81"/>
      <c r="M303" s="81"/>
      <c r="N303" s="112" t="str">
        <f t="shared" si="26"/>
        <v/>
      </c>
    </row>
    <row r="304" spans="1:14" x14ac:dyDescent="0.95">
      <c r="A304" s="107"/>
      <c r="B304" s="108"/>
      <c r="C304" s="109"/>
      <c r="D304" s="109"/>
      <c r="E304" s="131" t="str">
        <f>IFERROR(VLOOKUP($C304,Seting!$N$2:$O$43,2,FALSE),"")</f>
        <v/>
      </c>
      <c r="F304" s="112" t="str">
        <f t="shared" si="22"/>
        <v/>
      </c>
      <c r="G304" s="81" t="str">
        <f t="shared" si="23"/>
        <v/>
      </c>
      <c r="H304" s="111"/>
      <c r="I304" s="110"/>
      <c r="J304" s="112" t="str">
        <f t="shared" si="24"/>
        <v/>
      </c>
      <c r="K304" s="149" t="str">
        <f t="shared" si="25"/>
        <v/>
      </c>
      <c r="L304" s="81"/>
      <c r="M304" s="81"/>
      <c r="N304" s="112" t="str">
        <f t="shared" si="26"/>
        <v/>
      </c>
    </row>
    <row r="305" spans="1:14" x14ac:dyDescent="0.95">
      <c r="A305" s="107"/>
      <c r="B305" s="108"/>
      <c r="C305" s="109"/>
      <c r="D305" s="109"/>
      <c r="E305" s="131" t="str">
        <f>IFERROR(VLOOKUP($C305,Seting!$N$2:$O$43,2,FALSE),"")</f>
        <v/>
      </c>
      <c r="F305" s="112" t="str">
        <f t="shared" si="22"/>
        <v/>
      </c>
      <c r="G305" s="81" t="str">
        <f t="shared" si="23"/>
        <v/>
      </c>
      <c r="H305" s="111"/>
      <c r="I305" s="110"/>
      <c r="J305" s="112" t="str">
        <f t="shared" si="24"/>
        <v/>
      </c>
      <c r="K305" s="149" t="str">
        <f t="shared" si="25"/>
        <v/>
      </c>
      <c r="L305" s="81"/>
      <c r="M305" s="81"/>
      <c r="N305" s="112" t="str">
        <f t="shared" si="26"/>
        <v/>
      </c>
    </row>
    <row r="306" spans="1:14" x14ac:dyDescent="0.95">
      <c r="A306" s="107"/>
      <c r="B306" s="108"/>
      <c r="C306" s="109"/>
      <c r="D306" s="109"/>
      <c r="E306" s="131" t="str">
        <f>IFERROR(VLOOKUP($C306,Seting!$N$2:$O$43,2,FALSE),"")</f>
        <v/>
      </c>
      <c r="F306" s="112" t="str">
        <f t="shared" si="22"/>
        <v/>
      </c>
      <c r="G306" s="81" t="str">
        <f t="shared" si="23"/>
        <v/>
      </c>
      <c r="H306" s="111"/>
      <c r="I306" s="110"/>
      <c r="J306" s="112" t="str">
        <f t="shared" si="24"/>
        <v/>
      </c>
      <c r="K306" s="149" t="str">
        <f t="shared" si="25"/>
        <v/>
      </c>
      <c r="L306" s="81"/>
      <c r="M306" s="81"/>
      <c r="N306" s="112" t="str">
        <f t="shared" si="26"/>
        <v/>
      </c>
    </row>
    <row r="307" spans="1:14" x14ac:dyDescent="0.95">
      <c r="A307" s="107"/>
      <c r="B307" s="108"/>
      <c r="C307" s="109"/>
      <c r="D307" s="109"/>
      <c r="E307" s="131" t="str">
        <f>IFERROR(VLOOKUP($C307,Seting!$N$2:$O$43,2,FALSE),"")</f>
        <v/>
      </c>
      <c r="F307" s="112" t="str">
        <f t="shared" si="22"/>
        <v/>
      </c>
      <c r="G307" s="81" t="str">
        <f t="shared" si="23"/>
        <v/>
      </c>
      <c r="H307" s="111"/>
      <c r="I307" s="110"/>
      <c r="J307" s="112" t="str">
        <f t="shared" si="24"/>
        <v/>
      </c>
      <c r="K307" s="149" t="str">
        <f t="shared" si="25"/>
        <v/>
      </c>
      <c r="L307" s="81"/>
      <c r="M307" s="81"/>
      <c r="N307" s="112" t="str">
        <f t="shared" si="26"/>
        <v/>
      </c>
    </row>
    <row r="308" spans="1:14" x14ac:dyDescent="0.95">
      <c r="A308" s="107"/>
      <c r="B308" s="108"/>
      <c r="C308" s="109"/>
      <c r="D308" s="109"/>
      <c r="E308" s="131" t="str">
        <f>IFERROR(VLOOKUP($C308,Seting!$N$2:$O$43,2,FALSE),"")</f>
        <v/>
      </c>
      <c r="F308" s="112" t="str">
        <f t="shared" si="22"/>
        <v/>
      </c>
      <c r="G308" s="81" t="str">
        <f t="shared" si="23"/>
        <v/>
      </c>
      <c r="H308" s="111"/>
      <c r="I308" s="110"/>
      <c r="J308" s="112" t="str">
        <f t="shared" si="24"/>
        <v/>
      </c>
      <c r="K308" s="149" t="str">
        <f t="shared" si="25"/>
        <v/>
      </c>
      <c r="L308" s="81"/>
      <c r="M308" s="81"/>
      <c r="N308" s="112" t="str">
        <f t="shared" si="26"/>
        <v/>
      </c>
    </row>
    <row r="309" spans="1:14" x14ac:dyDescent="0.95">
      <c r="A309" s="107"/>
      <c r="B309" s="108"/>
      <c r="C309" s="109"/>
      <c r="D309" s="109"/>
      <c r="E309" s="131" t="str">
        <f>IFERROR(VLOOKUP($C309,Seting!$N$2:$O$43,2,FALSE),"")</f>
        <v/>
      </c>
      <c r="F309" s="112" t="str">
        <f t="shared" si="22"/>
        <v/>
      </c>
      <c r="G309" s="81" t="str">
        <f t="shared" si="23"/>
        <v/>
      </c>
      <c r="H309" s="111"/>
      <c r="I309" s="110"/>
      <c r="J309" s="112" t="str">
        <f t="shared" si="24"/>
        <v/>
      </c>
      <c r="K309" s="149" t="str">
        <f t="shared" si="25"/>
        <v/>
      </c>
      <c r="L309" s="81"/>
      <c r="M309" s="81"/>
      <c r="N309" s="112" t="str">
        <f t="shared" si="26"/>
        <v/>
      </c>
    </row>
    <row r="310" spans="1:14" x14ac:dyDescent="0.95">
      <c r="A310" s="107"/>
      <c r="B310" s="108"/>
      <c r="C310" s="109"/>
      <c r="D310" s="109"/>
      <c r="E310" s="131" t="str">
        <f>IFERROR(VLOOKUP($C310,Seting!$N$2:$O$43,2,FALSE),"")</f>
        <v/>
      </c>
      <c r="F310" s="112" t="str">
        <f t="shared" si="22"/>
        <v/>
      </c>
      <c r="G310" s="81" t="str">
        <f t="shared" si="23"/>
        <v/>
      </c>
      <c r="H310" s="111"/>
      <c r="I310" s="110"/>
      <c r="J310" s="112" t="str">
        <f t="shared" si="24"/>
        <v/>
      </c>
      <c r="K310" s="149" t="str">
        <f t="shared" si="25"/>
        <v/>
      </c>
      <c r="L310" s="81"/>
      <c r="M310" s="81"/>
      <c r="N310" s="112" t="str">
        <f t="shared" si="26"/>
        <v/>
      </c>
    </row>
    <row r="311" spans="1:14" x14ac:dyDescent="0.95">
      <c r="A311" s="107"/>
      <c r="B311" s="108"/>
      <c r="C311" s="109"/>
      <c r="D311" s="109"/>
      <c r="E311" s="131" t="str">
        <f>IFERROR(VLOOKUP($C311,Seting!$N$2:$O$43,2,FALSE),"")</f>
        <v/>
      </c>
      <c r="F311" s="112" t="str">
        <f t="shared" si="22"/>
        <v/>
      </c>
      <c r="G311" s="81" t="str">
        <f t="shared" si="23"/>
        <v/>
      </c>
      <c r="H311" s="111"/>
      <c r="I311" s="110"/>
      <c r="J311" s="112" t="str">
        <f t="shared" si="24"/>
        <v/>
      </c>
      <c r="K311" s="149" t="str">
        <f t="shared" si="25"/>
        <v/>
      </c>
      <c r="L311" s="81"/>
      <c r="M311" s="81"/>
      <c r="N311" s="112" t="str">
        <f t="shared" si="26"/>
        <v/>
      </c>
    </row>
    <row r="312" spans="1:14" x14ac:dyDescent="0.95">
      <c r="A312" s="107"/>
      <c r="B312" s="108"/>
      <c r="C312" s="109"/>
      <c r="D312" s="109"/>
      <c r="E312" s="131" t="str">
        <f>IFERROR(VLOOKUP($C312,Seting!$N$2:$O$43,2,FALSE),"")</f>
        <v/>
      </c>
      <c r="F312" s="112" t="str">
        <f t="shared" si="22"/>
        <v/>
      </c>
      <c r="G312" s="81" t="str">
        <f t="shared" si="23"/>
        <v/>
      </c>
      <c r="H312" s="111"/>
      <c r="I312" s="110"/>
      <c r="J312" s="112" t="str">
        <f t="shared" si="24"/>
        <v/>
      </c>
      <c r="K312" s="149" t="str">
        <f t="shared" si="25"/>
        <v/>
      </c>
      <c r="L312" s="81"/>
      <c r="M312" s="81"/>
      <c r="N312" s="112" t="str">
        <f t="shared" si="26"/>
        <v/>
      </c>
    </row>
    <row r="313" spans="1:14" x14ac:dyDescent="0.95">
      <c r="A313" s="107"/>
      <c r="B313" s="108"/>
      <c r="C313" s="109"/>
      <c r="D313" s="109"/>
      <c r="E313" s="131" t="str">
        <f>IFERROR(VLOOKUP($C313,Seting!$N$2:$O$43,2,FALSE),"")</f>
        <v/>
      </c>
      <c r="F313" s="112" t="str">
        <f t="shared" si="22"/>
        <v/>
      </c>
      <c r="G313" s="81" t="str">
        <f t="shared" si="23"/>
        <v/>
      </c>
      <c r="H313" s="111"/>
      <c r="I313" s="110"/>
      <c r="J313" s="112" t="str">
        <f t="shared" si="24"/>
        <v/>
      </c>
      <c r="K313" s="149" t="str">
        <f t="shared" si="25"/>
        <v/>
      </c>
      <c r="L313" s="81"/>
      <c r="M313" s="81"/>
      <c r="N313" s="112" t="str">
        <f t="shared" si="26"/>
        <v/>
      </c>
    </row>
    <row r="314" spans="1:14" x14ac:dyDescent="0.95">
      <c r="A314" s="107"/>
      <c r="B314" s="108"/>
      <c r="C314" s="109"/>
      <c r="D314" s="109"/>
      <c r="E314" s="131" t="str">
        <f>IFERROR(VLOOKUP($C314,Seting!$N$2:$O$43,2,FALSE),"")</f>
        <v/>
      </c>
      <c r="F314" s="112" t="str">
        <f t="shared" si="22"/>
        <v/>
      </c>
      <c r="G314" s="81" t="str">
        <f t="shared" si="23"/>
        <v/>
      </c>
      <c r="H314" s="111"/>
      <c r="I314" s="110"/>
      <c r="J314" s="112" t="str">
        <f t="shared" si="24"/>
        <v/>
      </c>
      <c r="K314" s="149" t="str">
        <f t="shared" si="25"/>
        <v/>
      </c>
      <c r="L314" s="81"/>
      <c r="M314" s="81"/>
      <c r="N314" s="112" t="str">
        <f t="shared" si="26"/>
        <v/>
      </c>
    </row>
    <row r="315" spans="1:14" x14ac:dyDescent="0.95">
      <c r="A315" s="107"/>
      <c r="B315" s="108"/>
      <c r="C315" s="109"/>
      <c r="D315" s="109"/>
      <c r="E315" s="131" t="str">
        <f>IFERROR(VLOOKUP($C315,Seting!$N$2:$O$43,2,FALSE),"")</f>
        <v/>
      </c>
      <c r="F315" s="112" t="str">
        <f t="shared" si="22"/>
        <v/>
      </c>
      <c r="G315" s="81" t="str">
        <f t="shared" si="23"/>
        <v/>
      </c>
      <c r="H315" s="111"/>
      <c r="I315" s="110"/>
      <c r="J315" s="112" t="str">
        <f t="shared" si="24"/>
        <v/>
      </c>
      <c r="K315" s="149" t="str">
        <f t="shared" si="25"/>
        <v/>
      </c>
      <c r="L315" s="81"/>
      <c r="M315" s="81"/>
      <c r="N315" s="112" t="str">
        <f t="shared" si="26"/>
        <v/>
      </c>
    </row>
    <row r="316" spans="1:14" x14ac:dyDescent="0.95">
      <c r="A316" s="107"/>
      <c r="B316" s="108"/>
      <c r="C316" s="109"/>
      <c r="D316" s="109"/>
      <c r="E316" s="131" t="str">
        <f>IFERROR(VLOOKUP($C316,Seting!$N$2:$O$43,2,FALSE),"")</f>
        <v/>
      </c>
      <c r="F316" s="112" t="str">
        <f t="shared" si="22"/>
        <v/>
      </c>
      <c r="G316" s="81" t="str">
        <f t="shared" si="23"/>
        <v/>
      </c>
      <c r="H316" s="111"/>
      <c r="I316" s="110"/>
      <c r="J316" s="112" t="str">
        <f t="shared" si="24"/>
        <v/>
      </c>
      <c r="K316" s="149" t="str">
        <f t="shared" si="25"/>
        <v/>
      </c>
      <c r="L316" s="81"/>
      <c r="M316" s="81"/>
      <c r="N316" s="112" t="str">
        <f t="shared" si="26"/>
        <v/>
      </c>
    </row>
    <row r="317" spans="1:14" x14ac:dyDescent="0.95">
      <c r="A317" s="107"/>
      <c r="B317" s="108"/>
      <c r="C317" s="109"/>
      <c r="D317" s="109"/>
      <c r="E317" s="131" t="str">
        <f>IFERROR(VLOOKUP($C317,Seting!$N$2:$O$43,2,FALSE),"")</f>
        <v/>
      </c>
      <c r="F317" s="112" t="str">
        <f t="shared" si="22"/>
        <v/>
      </c>
      <c r="G317" s="81" t="str">
        <f t="shared" si="23"/>
        <v/>
      </c>
      <c r="H317" s="111"/>
      <c r="I317" s="110"/>
      <c r="J317" s="112" t="str">
        <f t="shared" si="24"/>
        <v/>
      </c>
      <c r="K317" s="149" t="str">
        <f t="shared" si="25"/>
        <v/>
      </c>
      <c r="L317" s="81"/>
      <c r="M317" s="81"/>
      <c r="N317" s="112" t="str">
        <f t="shared" si="26"/>
        <v/>
      </c>
    </row>
    <row r="318" spans="1:14" x14ac:dyDescent="0.95">
      <c r="A318" s="107"/>
      <c r="B318" s="108"/>
      <c r="C318" s="109"/>
      <c r="D318" s="109"/>
      <c r="E318" s="131" t="str">
        <f>IFERROR(VLOOKUP($C318,Seting!$N$2:$O$43,2,FALSE),"")</f>
        <v/>
      </c>
      <c r="F318" s="112" t="str">
        <f t="shared" si="22"/>
        <v/>
      </c>
      <c r="G318" s="81" t="str">
        <f t="shared" si="23"/>
        <v/>
      </c>
      <c r="H318" s="111"/>
      <c r="I318" s="110"/>
      <c r="J318" s="112" t="str">
        <f t="shared" si="24"/>
        <v/>
      </c>
      <c r="K318" s="149" t="str">
        <f t="shared" si="25"/>
        <v/>
      </c>
      <c r="L318" s="81"/>
      <c r="M318" s="81"/>
      <c r="N318" s="112" t="str">
        <f t="shared" si="26"/>
        <v/>
      </c>
    </row>
    <row r="319" spans="1:14" x14ac:dyDescent="0.95">
      <c r="A319" s="107"/>
      <c r="B319" s="108"/>
      <c r="C319" s="109"/>
      <c r="D319" s="109"/>
      <c r="E319" s="131" t="str">
        <f>IFERROR(VLOOKUP($C319,Seting!$N$2:$O$43,2,FALSE),"")</f>
        <v/>
      </c>
      <c r="F319" s="112" t="str">
        <f t="shared" si="22"/>
        <v/>
      </c>
      <c r="G319" s="81" t="str">
        <f t="shared" si="23"/>
        <v/>
      </c>
      <c r="H319" s="111"/>
      <c r="I319" s="110"/>
      <c r="J319" s="112" t="str">
        <f t="shared" si="24"/>
        <v/>
      </c>
      <c r="K319" s="149" t="str">
        <f t="shared" si="25"/>
        <v/>
      </c>
      <c r="L319" s="81"/>
      <c r="M319" s="81"/>
      <c r="N319" s="112" t="str">
        <f t="shared" si="26"/>
        <v/>
      </c>
    </row>
    <row r="320" spans="1:14" x14ac:dyDescent="0.95">
      <c r="A320" s="107"/>
      <c r="B320" s="108"/>
      <c r="C320" s="109"/>
      <c r="D320" s="109"/>
      <c r="E320" s="131" t="str">
        <f>IFERROR(VLOOKUP($C320,Seting!$N$2:$O$43,2,FALSE),"")</f>
        <v/>
      </c>
      <c r="F320" s="112" t="str">
        <f t="shared" si="22"/>
        <v/>
      </c>
      <c r="G320" s="81" t="str">
        <f t="shared" si="23"/>
        <v/>
      </c>
      <c r="H320" s="111"/>
      <c r="I320" s="110"/>
      <c r="J320" s="112" t="str">
        <f t="shared" si="24"/>
        <v/>
      </c>
      <c r="K320" s="149" t="str">
        <f t="shared" si="25"/>
        <v/>
      </c>
      <c r="L320" s="81"/>
      <c r="M320" s="81"/>
      <c r="N320" s="112" t="str">
        <f t="shared" si="26"/>
        <v/>
      </c>
    </row>
    <row r="321" spans="1:14" x14ac:dyDescent="0.95">
      <c r="A321" s="107"/>
      <c r="B321" s="108"/>
      <c r="C321" s="109"/>
      <c r="D321" s="109"/>
      <c r="E321" s="131" t="str">
        <f>IFERROR(VLOOKUP($C321,Seting!$N$2:$O$43,2,FALSE),"")</f>
        <v/>
      </c>
      <c r="F321" s="112" t="str">
        <f t="shared" si="22"/>
        <v/>
      </c>
      <c r="G321" s="81" t="str">
        <f t="shared" si="23"/>
        <v/>
      </c>
      <c r="H321" s="111"/>
      <c r="I321" s="110"/>
      <c r="J321" s="112" t="str">
        <f t="shared" si="24"/>
        <v/>
      </c>
      <c r="K321" s="149" t="str">
        <f t="shared" si="25"/>
        <v/>
      </c>
      <c r="L321" s="81"/>
      <c r="M321" s="81"/>
      <c r="N321" s="112" t="str">
        <f t="shared" si="26"/>
        <v/>
      </c>
    </row>
    <row r="322" spans="1:14" x14ac:dyDescent="0.95">
      <c r="A322" s="107"/>
      <c r="B322" s="108"/>
      <c r="C322" s="109"/>
      <c r="D322" s="109"/>
      <c r="E322" s="131" t="str">
        <f>IFERROR(VLOOKUP($C322,Seting!$N$2:$O$43,2,FALSE),"")</f>
        <v/>
      </c>
      <c r="F322" s="112" t="str">
        <f t="shared" si="22"/>
        <v/>
      </c>
      <c r="G322" s="81" t="str">
        <f t="shared" si="23"/>
        <v/>
      </c>
      <c r="H322" s="111"/>
      <c r="I322" s="110"/>
      <c r="J322" s="112" t="str">
        <f t="shared" si="24"/>
        <v/>
      </c>
      <c r="K322" s="149" t="str">
        <f t="shared" si="25"/>
        <v/>
      </c>
      <c r="L322" s="81"/>
      <c r="M322" s="81"/>
      <c r="N322" s="112" t="str">
        <f t="shared" si="26"/>
        <v/>
      </c>
    </row>
    <row r="323" spans="1:14" x14ac:dyDescent="0.95">
      <c r="A323" s="107"/>
      <c r="B323" s="108"/>
      <c r="C323" s="109"/>
      <c r="D323" s="109"/>
      <c r="E323" s="131" t="str">
        <f>IFERROR(VLOOKUP($C323,Seting!$N$2:$O$43,2,FALSE),"")</f>
        <v/>
      </c>
      <c r="F323" s="112" t="str">
        <f t="shared" si="22"/>
        <v/>
      </c>
      <c r="G323" s="81" t="str">
        <f t="shared" si="23"/>
        <v/>
      </c>
      <c r="H323" s="111"/>
      <c r="I323" s="110"/>
      <c r="J323" s="112" t="str">
        <f t="shared" si="24"/>
        <v/>
      </c>
      <c r="K323" s="149" t="str">
        <f t="shared" si="25"/>
        <v/>
      </c>
      <c r="L323" s="81"/>
      <c r="M323" s="81"/>
      <c r="N323" s="112" t="str">
        <f t="shared" si="26"/>
        <v/>
      </c>
    </row>
    <row r="324" spans="1:14" x14ac:dyDescent="0.95">
      <c r="A324" s="107"/>
      <c r="B324" s="108"/>
      <c r="C324" s="109"/>
      <c r="D324" s="109"/>
      <c r="E324" s="131" t="str">
        <f>IFERROR(VLOOKUP($C324,Seting!$N$2:$O$43,2,FALSE),"")</f>
        <v/>
      </c>
      <c r="F324" s="112" t="str">
        <f t="shared" si="22"/>
        <v/>
      </c>
      <c r="G324" s="81" t="str">
        <f t="shared" si="23"/>
        <v/>
      </c>
      <c r="H324" s="111"/>
      <c r="I324" s="110"/>
      <c r="J324" s="112" t="str">
        <f t="shared" si="24"/>
        <v/>
      </c>
      <c r="K324" s="149" t="str">
        <f t="shared" si="25"/>
        <v/>
      </c>
      <c r="L324" s="81"/>
      <c r="M324" s="81"/>
      <c r="N324" s="112" t="str">
        <f t="shared" si="26"/>
        <v/>
      </c>
    </row>
    <row r="325" spans="1:14" x14ac:dyDescent="0.95">
      <c r="A325" s="107"/>
      <c r="B325" s="108"/>
      <c r="C325" s="109"/>
      <c r="D325" s="109"/>
      <c r="E325" s="131" t="str">
        <f>IFERROR(VLOOKUP($C325,Seting!$N$2:$O$43,2,FALSE),"")</f>
        <v/>
      </c>
      <c r="F325" s="112" t="str">
        <f t="shared" si="22"/>
        <v/>
      </c>
      <c r="G325" s="81" t="str">
        <f t="shared" si="23"/>
        <v/>
      </c>
      <c r="H325" s="111"/>
      <c r="I325" s="110"/>
      <c r="J325" s="112" t="str">
        <f t="shared" si="24"/>
        <v/>
      </c>
      <c r="K325" s="149" t="str">
        <f t="shared" si="25"/>
        <v/>
      </c>
      <c r="L325" s="81"/>
      <c r="M325" s="81"/>
      <c r="N325" s="112" t="str">
        <f t="shared" si="26"/>
        <v/>
      </c>
    </row>
    <row r="326" spans="1:14" x14ac:dyDescent="0.95">
      <c r="A326" s="107"/>
      <c r="B326" s="108"/>
      <c r="C326" s="109"/>
      <c r="D326" s="109"/>
      <c r="E326" s="131" t="str">
        <f>IFERROR(VLOOKUP($C326,Seting!$N$2:$O$43,2,FALSE),"")</f>
        <v/>
      </c>
      <c r="F326" s="112" t="str">
        <f t="shared" si="22"/>
        <v/>
      </c>
      <c r="G326" s="81" t="str">
        <f t="shared" si="23"/>
        <v/>
      </c>
      <c r="H326" s="111"/>
      <c r="I326" s="110"/>
      <c r="J326" s="112" t="str">
        <f t="shared" si="24"/>
        <v/>
      </c>
      <c r="K326" s="149" t="str">
        <f t="shared" si="25"/>
        <v/>
      </c>
      <c r="L326" s="81"/>
      <c r="M326" s="81"/>
      <c r="N326" s="112" t="str">
        <f t="shared" si="26"/>
        <v/>
      </c>
    </row>
    <row r="327" spans="1:14" x14ac:dyDescent="0.95">
      <c r="A327" s="107"/>
      <c r="B327" s="108"/>
      <c r="C327" s="109"/>
      <c r="D327" s="109"/>
      <c r="E327" s="131" t="str">
        <f>IFERROR(VLOOKUP($C327,Seting!$N$2:$O$43,2,FALSE),"")</f>
        <v/>
      </c>
      <c r="F327" s="112" t="str">
        <f t="shared" si="22"/>
        <v/>
      </c>
      <c r="G327" s="81" t="str">
        <f t="shared" si="23"/>
        <v/>
      </c>
      <c r="H327" s="111"/>
      <c r="I327" s="110"/>
      <c r="J327" s="112" t="str">
        <f t="shared" si="24"/>
        <v/>
      </c>
      <c r="K327" s="149" t="str">
        <f t="shared" si="25"/>
        <v/>
      </c>
      <c r="L327" s="81"/>
      <c r="M327" s="81"/>
      <c r="N327" s="112" t="str">
        <f t="shared" si="26"/>
        <v/>
      </c>
    </row>
    <row r="328" spans="1:14" x14ac:dyDescent="0.95">
      <c r="A328" s="107"/>
      <c r="B328" s="108"/>
      <c r="C328" s="109"/>
      <c r="D328" s="109"/>
      <c r="E328" s="131" t="str">
        <f>IFERROR(VLOOKUP($C328,Seting!$N$2:$O$43,2,FALSE),"")</f>
        <v/>
      </c>
      <c r="F328" s="112" t="str">
        <f t="shared" si="22"/>
        <v/>
      </c>
      <c r="G328" s="81" t="str">
        <f t="shared" si="23"/>
        <v/>
      </c>
      <c r="H328" s="111"/>
      <c r="I328" s="110"/>
      <c r="J328" s="112" t="str">
        <f t="shared" si="24"/>
        <v/>
      </c>
      <c r="K328" s="149" t="str">
        <f t="shared" si="25"/>
        <v/>
      </c>
      <c r="L328" s="81"/>
      <c r="M328" s="81"/>
      <c r="N328" s="112" t="str">
        <f t="shared" si="26"/>
        <v/>
      </c>
    </row>
    <row r="329" spans="1:14" x14ac:dyDescent="0.95">
      <c r="A329" s="107"/>
      <c r="B329" s="108"/>
      <c r="C329" s="109"/>
      <c r="D329" s="109"/>
      <c r="E329" s="131" t="str">
        <f>IFERROR(VLOOKUP($C329,Seting!$N$2:$O$43,2,FALSE),"")</f>
        <v/>
      </c>
      <c r="F329" s="112" t="str">
        <f t="shared" ref="F329:F392" si="27">IFERROR((D329*E329),"")</f>
        <v/>
      </c>
      <c r="G329" s="81" t="str">
        <f t="shared" ref="G329:G392" si="28">IFERROR(IF(A329="","",IF(I329=F329,"រួចរាល់",IF(J329&lt;F329,"នៅខ្លះ",IF(J329=F329,"ជំពាក់ទាំងអស់")))),"")</f>
        <v/>
      </c>
      <c r="H329" s="111"/>
      <c r="I329" s="110"/>
      <c r="J329" s="112" t="str">
        <f t="shared" ref="J329:J392" si="29">IFERROR((F329-I329),"")</f>
        <v/>
      </c>
      <c r="K329" s="149" t="str">
        <f t="shared" ref="K329:K392" si="30">IF(A329="","",IF(J329&lt;=0,"រួចរាល់","នៅទេ"))</f>
        <v/>
      </c>
      <c r="L329" s="81"/>
      <c r="M329" s="81"/>
      <c r="N329" s="112" t="str">
        <f t="shared" si="26"/>
        <v/>
      </c>
    </row>
    <row r="330" spans="1:14" x14ac:dyDescent="0.95">
      <c r="A330" s="107"/>
      <c r="B330" s="108"/>
      <c r="C330" s="109"/>
      <c r="D330" s="109"/>
      <c r="E330" s="131" t="str">
        <f>IFERROR(VLOOKUP($C330,Seting!$N$2:$O$43,2,FALSE),"")</f>
        <v/>
      </c>
      <c r="F330" s="112" t="str">
        <f t="shared" si="27"/>
        <v/>
      </c>
      <c r="G330" s="81" t="str">
        <f t="shared" si="28"/>
        <v/>
      </c>
      <c r="H330" s="111"/>
      <c r="I330" s="110"/>
      <c r="J330" s="112" t="str">
        <f t="shared" si="29"/>
        <v/>
      </c>
      <c r="K330" s="149" t="str">
        <f t="shared" si="30"/>
        <v/>
      </c>
      <c r="L330" s="81"/>
      <c r="M330" s="81"/>
      <c r="N330" s="112" t="str">
        <f t="shared" si="26"/>
        <v/>
      </c>
    </row>
    <row r="331" spans="1:14" x14ac:dyDescent="0.95">
      <c r="A331" s="107"/>
      <c r="B331" s="108"/>
      <c r="C331" s="109"/>
      <c r="D331" s="109"/>
      <c r="E331" s="131" t="str">
        <f>IFERROR(VLOOKUP($C331,Seting!$N$2:$O$43,2,FALSE),"")</f>
        <v/>
      </c>
      <c r="F331" s="112" t="str">
        <f t="shared" si="27"/>
        <v/>
      </c>
      <c r="G331" s="81" t="str">
        <f t="shared" si="28"/>
        <v/>
      </c>
      <c r="H331" s="111"/>
      <c r="I331" s="110"/>
      <c r="J331" s="112" t="str">
        <f t="shared" si="29"/>
        <v/>
      </c>
      <c r="K331" s="149" t="str">
        <f t="shared" si="30"/>
        <v/>
      </c>
      <c r="L331" s="81"/>
      <c r="M331" s="81"/>
      <c r="N331" s="112" t="str">
        <f t="shared" si="26"/>
        <v/>
      </c>
    </row>
    <row r="332" spans="1:14" x14ac:dyDescent="0.95">
      <c r="A332" s="107"/>
      <c r="B332" s="108"/>
      <c r="C332" s="109"/>
      <c r="D332" s="109"/>
      <c r="E332" s="131" t="str">
        <f>IFERROR(VLOOKUP($C332,Seting!$N$2:$O$43,2,FALSE),"")</f>
        <v/>
      </c>
      <c r="F332" s="112" t="str">
        <f t="shared" si="27"/>
        <v/>
      </c>
      <c r="G332" s="81" t="str">
        <f t="shared" si="28"/>
        <v/>
      </c>
      <c r="H332" s="111"/>
      <c r="I332" s="110"/>
      <c r="J332" s="112" t="str">
        <f t="shared" si="29"/>
        <v/>
      </c>
      <c r="K332" s="149" t="str">
        <f t="shared" si="30"/>
        <v/>
      </c>
      <c r="L332" s="81"/>
      <c r="M332" s="81"/>
      <c r="N332" s="112" t="str">
        <f t="shared" si="26"/>
        <v/>
      </c>
    </row>
    <row r="333" spans="1:14" x14ac:dyDescent="0.95">
      <c r="A333" s="107"/>
      <c r="B333" s="108"/>
      <c r="C333" s="109"/>
      <c r="D333" s="109"/>
      <c r="E333" s="131" t="str">
        <f>IFERROR(VLOOKUP($C333,Seting!$N$2:$O$43,2,FALSE),"")</f>
        <v/>
      </c>
      <c r="F333" s="112" t="str">
        <f t="shared" si="27"/>
        <v/>
      </c>
      <c r="G333" s="81" t="str">
        <f t="shared" si="28"/>
        <v/>
      </c>
      <c r="H333" s="111"/>
      <c r="I333" s="110"/>
      <c r="J333" s="112" t="str">
        <f t="shared" si="29"/>
        <v/>
      </c>
      <c r="K333" s="149" t="str">
        <f t="shared" si="30"/>
        <v/>
      </c>
      <c r="L333" s="81"/>
      <c r="M333" s="81"/>
      <c r="N333" s="112" t="str">
        <f t="shared" si="26"/>
        <v/>
      </c>
    </row>
    <row r="334" spans="1:14" x14ac:dyDescent="0.95">
      <c r="A334" s="107"/>
      <c r="B334" s="108"/>
      <c r="C334" s="109"/>
      <c r="D334" s="109"/>
      <c r="E334" s="131" t="str">
        <f>IFERROR(VLOOKUP($C334,Seting!$N$2:$O$43,2,FALSE),"")</f>
        <v/>
      </c>
      <c r="F334" s="112" t="str">
        <f t="shared" si="27"/>
        <v/>
      </c>
      <c r="G334" s="81" t="str">
        <f t="shared" si="28"/>
        <v/>
      </c>
      <c r="H334" s="111"/>
      <c r="I334" s="110"/>
      <c r="J334" s="112" t="str">
        <f t="shared" si="29"/>
        <v/>
      </c>
      <c r="K334" s="149" t="str">
        <f t="shared" si="30"/>
        <v/>
      </c>
      <c r="L334" s="81"/>
      <c r="M334" s="81"/>
      <c r="N334" s="112" t="str">
        <f t="shared" si="26"/>
        <v/>
      </c>
    </row>
    <row r="335" spans="1:14" x14ac:dyDescent="0.95">
      <c r="A335" s="107"/>
      <c r="B335" s="108"/>
      <c r="C335" s="109"/>
      <c r="D335" s="109"/>
      <c r="E335" s="131" t="str">
        <f>IFERROR(VLOOKUP($C335,Seting!$N$2:$O$43,2,FALSE),"")</f>
        <v/>
      </c>
      <c r="F335" s="112" t="str">
        <f t="shared" si="27"/>
        <v/>
      </c>
      <c r="G335" s="81" t="str">
        <f t="shared" si="28"/>
        <v/>
      </c>
      <c r="H335" s="111"/>
      <c r="I335" s="110"/>
      <c r="J335" s="112" t="str">
        <f t="shared" si="29"/>
        <v/>
      </c>
      <c r="K335" s="149" t="str">
        <f t="shared" si="30"/>
        <v/>
      </c>
      <c r="L335" s="81"/>
      <c r="M335" s="81"/>
      <c r="N335" s="112" t="str">
        <f t="shared" si="26"/>
        <v/>
      </c>
    </row>
    <row r="336" spans="1:14" x14ac:dyDescent="0.95">
      <c r="A336" s="107"/>
      <c r="B336" s="108"/>
      <c r="C336" s="109"/>
      <c r="D336" s="109"/>
      <c r="E336" s="131" t="str">
        <f>IFERROR(VLOOKUP($C336,Seting!$N$2:$O$43,2,FALSE),"")</f>
        <v/>
      </c>
      <c r="F336" s="112" t="str">
        <f t="shared" si="27"/>
        <v/>
      </c>
      <c r="G336" s="81" t="str">
        <f t="shared" si="28"/>
        <v/>
      </c>
      <c r="H336" s="111"/>
      <c r="I336" s="110"/>
      <c r="J336" s="112" t="str">
        <f t="shared" si="29"/>
        <v/>
      </c>
      <c r="K336" s="149" t="str">
        <f t="shared" si="30"/>
        <v/>
      </c>
      <c r="L336" s="81"/>
      <c r="M336" s="81"/>
      <c r="N336" s="112" t="str">
        <f t="shared" si="26"/>
        <v/>
      </c>
    </row>
    <row r="337" spans="1:14" x14ac:dyDescent="0.95">
      <c r="A337" s="107"/>
      <c r="B337" s="108"/>
      <c r="C337" s="109"/>
      <c r="D337" s="109"/>
      <c r="E337" s="131" t="str">
        <f>IFERROR(VLOOKUP($C337,Seting!$N$2:$O$43,2,FALSE),"")</f>
        <v/>
      </c>
      <c r="F337" s="112" t="str">
        <f t="shared" si="27"/>
        <v/>
      </c>
      <c r="G337" s="81" t="str">
        <f t="shared" si="28"/>
        <v/>
      </c>
      <c r="H337" s="111"/>
      <c r="I337" s="110"/>
      <c r="J337" s="112" t="str">
        <f t="shared" si="29"/>
        <v/>
      </c>
      <c r="K337" s="149" t="str">
        <f t="shared" si="30"/>
        <v/>
      </c>
      <c r="L337" s="81"/>
      <c r="M337" s="81"/>
      <c r="N337" s="112" t="str">
        <f t="shared" si="26"/>
        <v/>
      </c>
    </row>
    <row r="338" spans="1:14" x14ac:dyDescent="0.95">
      <c r="A338" s="107"/>
      <c r="B338" s="108"/>
      <c r="C338" s="109"/>
      <c r="D338" s="109"/>
      <c r="E338" s="131" t="str">
        <f>IFERROR(VLOOKUP($C338,Seting!$N$2:$O$43,2,FALSE),"")</f>
        <v/>
      </c>
      <c r="F338" s="112" t="str">
        <f t="shared" si="27"/>
        <v/>
      </c>
      <c r="G338" s="81" t="str">
        <f t="shared" si="28"/>
        <v/>
      </c>
      <c r="H338" s="111"/>
      <c r="I338" s="110"/>
      <c r="J338" s="112" t="str">
        <f t="shared" si="29"/>
        <v/>
      </c>
      <c r="K338" s="149" t="str">
        <f t="shared" si="30"/>
        <v/>
      </c>
      <c r="L338" s="81"/>
      <c r="M338" s="81"/>
      <c r="N338" s="112" t="str">
        <f t="shared" si="26"/>
        <v/>
      </c>
    </row>
    <row r="339" spans="1:14" x14ac:dyDescent="0.95">
      <c r="A339" s="107"/>
      <c r="B339" s="108"/>
      <c r="C339" s="109"/>
      <c r="D339" s="109"/>
      <c r="E339" s="131" t="str">
        <f>IFERROR(VLOOKUP($C339,Seting!$N$2:$O$43,2,FALSE),"")</f>
        <v/>
      </c>
      <c r="F339" s="112" t="str">
        <f t="shared" si="27"/>
        <v/>
      </c>
      <c r="G339" s="81" t="str">
        <f t="shared" si="28"/>
        <v/>
      </c>
      <c r="H339" s="111"/>
      <c r="I339" s="110"/>
      <c r="J339" s="112" t="str">
        <f t="shared" si="29"/>
        <v/>
      </c>
      <c r="K339" s="149" t="str">
        <f t="shared" si="30"/>
        <v/>
      </c>
      <c r="L339" s="81"/>
      <c r="M339" s="81"/>
      <c r="N339" s="112" t="str">
        <f t="shared" si="26"/>
        <v/>
      </c>
    </row>
    <row r="340" spans="1:14" x14ac:dyDescent="0.95">
      <c r="A340" s="107"/>
      <c r="B340" s="108"/>
      <c r="C340" s="109"/>
      <c r="D340" s="109"/>
      <c r="E340" s="131" t="str">
        <f>IFERROR(VLOOKUP($C340,Seting!$N$2:$O$43,2,FALSE),"")</f>
        <v/>
      </c>
      <c r="F340" s="112" t="str">
        <f t="shared" si="27"/>
        <v/>
      </c>
      <c r="G340" s="81" t="str">
        <f t="shared" si="28"/>
        <v/>
      </c>
      <c r="H340" s="111"/>
      <c r="I340" s="110"/>
      <c r="J340" s="112" t="str">
        <f t="shared" si="29"/>
        <v/>
      </c>
      <c r="K340" s="149" t="str">
        <f t="shared" si="30"/>
        <v/>
      </c>
      <c r="L340" s="81"/>
      <c r="M340" s="81"/>
      <c r="N340" s="112" t="str">
        <f t="shared" si="26"/>
        <v/>
      </c>
    </row>
    <row r="341" spans="1:14" x14ac:dyDescent="0.95">
      <c r="A341" s="107"/>
      <c r="B341" s="108"/>
      <c r="C341" s="109"/>
      <c r="D341" s="109"/>
      <c r="E341" s="131" t="str">
        <f>IFERROR(VLOOKUP($C341,Seting!$N$2:$O$43,2,FALSE),"")</f>
        <v/>
      </c>
      <c r="F341" s="112" t="str">
        <f t="shared" si="27"/>
        <v/>
      </c>
      <c r="G341" s="81" t="str">
        <f t="shared" si="28"/>
        <v/>
      </c>
      <c r="H341" s="111"/>
      <c r="I341" s="110"/>
      <c r="J341" s="112" t="str">
        <f t="shared" si="29"/>
        <v/>
      </c>
      <c r="K341" s="149" t="str">
        <f t="shared" si="30"/>
        <v/>
      </c>
      <c r="L341" s="81"/>
      <c r="M341" s="81"/>
      <c r="N341" s="112" t="str">
        <f t="shared" si="26"/>
        <v/>
      </c>
    </row>
    <row r="342" spans="1:14" x14ac:dyDescent="0.95">
      <c r="A342" s="107"/>
      <c r="B342" s="108"/>
      <c r="C342" s="109"/>
      <c r="D342" s="109"/>
      <c r="E342" s="131" t="str">
        <f>IFERROR(VLOOKUP($C342,Seting!$N$2:$O$43,2,FALSE),"")</f>
        <v/>
      </c>
      <c r="F342" s="112" t="str">
        <f t="shared" si="27"/>
        <v/>
      </c>
      <c r="G342" s="81" t="str">
        <f t="shared" si="28"/>
        <v/>
      </c>
      <c r="H342" s="111"/>
      <c r="I342" s="110"/>
      <c r="J342" s="112" t="str">
        <f t="shared" si="29"/>
        <v/>
      </c>
      <c r="K342" s="149" t="str">
        <f t="shared" si="30"/>
        <v/>
      </c>
      <c r="L342" s="81"/>
      <c r="M342" s="81"/>
      <c r="N342" s="112" t="str">
        <f t="shared" si="26"/>
        <v/>
      </c>
    </row>
    <row r="343" spans="1:14" x14ac:dyDescent="0.95">
      <c r="A343" s="107"/>
      <c r="B343" s="108"/>
      <c r="C343" s="109"/>
      <c r="D343" s="109"/>
      <c r="E343" s="131" t="str">
        <f>IFERROR(VLOOKUP($C343,Seting!$N$2:$O$43,2,FALSE),"")</f>
        <v/>
      </c>
      <c r="F343" s="112" t="str">
        <f t="shared" si="27"/>
        <v/>
      </c>
      <c r="G343" s="81" t="str">
        <f t="shared" si="28"/>
        <v/>
      </c>
      <c r="H343" s="111"/>
      <c r="I343" s="110"/>
      <c r="J343" s="112" t="str">
        <f t="shared" si="29"/>
        <v/>
      </c>
      <c r="K343" s="149" t="str">
        <f t="shared" si="30"/>
        <v/>
      </c>
      <c r="L343" s="81"/>
      <c r="M343" s="81"/>
      <c r="N343" s="112" t="str">
        <f t="shared" si="26"/>
        <v/>
      </c>
    </row>
    <row r="344" spans="1:14" x14ac:dyDescent="0.95">
      <c r="A344" s="107"/>
      <c r="B344" s="108"/>
      <c r="C344" s="109"/>
      <c r="D344" s="109"/>
      <c r="E344" s="131" t="str">
        <f>IFERROR(VLOOKUP($C344,Seting!$N$2:$O$43,2,FALSE),"")</f>
        <v/>
      </c>
      <c r="F344" s="112" t="str">
        <f t="shared" si="27"/>
        <v/>
      </c>
      <c r="G344" s="81" t="str">
        <f t="shared" si="28"/>
        <v/>
      </c>
      <c r="H344" s="111"/>
      <c r="I344" s="110"/>
      <c r="J344" s="112" t="str">
        <f t="shared" si="29"/>
        <v/>
      </c>
      <c r="K344" s="149" t="str">
        <f t="shared" si="30"/>
        <v/>
      </c>
      <c r="L344" s="81"/>
      <c r="M344" s="81"/>
      <c r="N344" s="112" t="str">
        <f t="shared" si="26"/>
        <v/>
      </c>
    </row>
    <row r="345" spans="1:14" x14ac:dyDescent="0.95">
      <c r="A345" s="107"/>
      <c r="B345" s="108"/>
      <c r="C345" s="109"/>
      <c r="D345" s="109"/>
      <c r="E345" s="131" t="str">
        <f>IFERROR(VLOOKUP($C345,Seting!$N$2:$O$43,2,FALSE),"")</f>
        <v/>
      </c>
      <c r="F345" s="112" t="str">
        <f t="shared" si="27"/>
        <v/>
      </c>
      <c r="G345" s="81" t="str">
        <f t="shared" si="28"/>
        <v/>
      </c>
      <c r="H345" s="111"/>
      <c r="I345" s="110"/>
      <c r="J345" s="112" t="str">
        <f t="shared" si="29"/>
        <v/>
      </c>
      <c r="K345" s="149" t="str">
        <f t="shared" si="30"/>
        <v/>
      </c>
      <c r="L345" s="81"/>
      <c r="M345" s="81"/>
      <c r="N345" s="112" t="str">
        <f t="shared" ref="N345:N408" si="31">IF(L345="","",SUMIFS($J$5:$J$502,$B$5:$B$502,L345)+M345-O345)</f>
        <v/>
      </c>
    </row>
    <row r="346" spans="1:14" x14ac:dyDescent="0.95">
      <c r="A346" s="107"/>
      <c r="B346" s="108"/>
      <c r="C346" s="109"/>
      <c r="D346" s="109"/>
      <c r="E346" s="131" t="str">
        <f>IFERROR(VLOOKUP($C346,Seting!$N$2:$O$43,2,FALSE),"")</f>
        <v/>
      </c>
      <c r="F346" s="112" t="str">
        <f t="shared" si="27"/>
        <v/>
      </c>
      <c r="G346" s="81" t="str">
        <f t="shared" si="28"/>
        <v/>
      </c>
      <c r="H346" s="111"/>
      <c r="I346" s="110"/>
      <c r="J346" s="112" t="str">
        <f t="shared" si="29"/>
        <v/>
      </c>
      <c r="K346" s="149" t="str">
        <f t="shared" si="30"/>
        <v/>
      </c>
      <c r="L346" s="81"/>
      <c r="M346" s="81"/>
      <c r="N346" s="112" t="str">
        <f t="shared" si="31"/>
        <v/>
      </c>
    </row>
    <row r="347" spans="1:14" x14ac:dyDescent="0.95">
      <c r="A347" s="107"/>
      <c r="B347" s="108"/>
      <c r="C347" s="109"/>
      <c r="D347" s="109"/>
      <c r="E347" s="131" t="str">
        <f>IFERROR(VLOOKUP($C347,Seting!$N$2:$O$43,2,FALSE),"")</f>
        <v/>
      </c>
      <c r="F347" s="112" t="str">
        <f t="shared" si="27"/>
        <v/>
      </c>
      <c r="G347" s="81" t="str">
        <f t="shared" si="28"/>
        <v/>
      </c>
      <c r="H347" s="111"/>
      <c r="I347" s="110"/>
      <c r="J347" s="112" t="str">
        <f t="shared" si="29"/>
        <v/>
      </c>
      <c r="K347" s="149" t="str">
        <f t="shared" si="30"/>
        <v/>
      </c>
      <c r="L347" s="81"/>
      <c r="M347" s="81"/>
      <c r="N347" s="112" t="str">
        <f t="shared" si="31"/>
        <v/>
      </c>
    </row>
    <row r="348" spans="1:14" x14ac:dyDescent="0.95">
      <c r="A348" s="107"/>
      <c r="B348" s="108"/>
      <c r="C348" s="109"/>
      <c r="D348" s="109"/>
      <c r="E348" s="131" t="str">
        <f>IFERROR(VLOOKUP($C348,Seting!$N$2:$O$43,2,FALSE),"")</f>
        <v/>
      </c>
      <c r="F348" s="112" t="str">
        <f t="shared" si="27"/>
        <v/>
      </c>
      <c r="G348" s="81" t="str">
        <f t="shared" si="28"/>
        <v/>
      </c>
      <c r="H348" s="111"/>
      <c r="I348" s="110"/>
      <c r="J348" s="112" t="str">
        <f t="shared" si="29"/>
        <v/>
      </c>
      <c r="K348" s="149" t="str">
        <f t="shared" si="30"/>
        <v/>
      </c>
      <c r="L348" s="81"/>
      <c r="M348" s="81"/>
      <c r="N348" s="112" t="str">
        <f t="shared" si="31"/>
        <v/>
      </c>
    </row>
    <row r="349" spans="1:14" x14ac:dyDescent="0.95">
      <c r="A349" s="107"/>
      <c r="B349" s="108"/>
      <c r="C349" s="109"/>
      <c r="D349" s="109"/>
      <c r="E349" s="131" t="str">
        <f>IFERROR(VLOOKUP($C349,Seting!$N$2:$O$43,2,FALSE),"")</f>
        <v/>
      </c>
      <c r="F349" s="112" t="str">
        <f t="shared" si="27"/>
        <v/>
      </c>
      <c r="G349" s="81" t="str">
        <f t="shared" si="28"/>
        <v/>
      </c>
      <c r="H349" s="111"/>
      <c r="I349" s="110"/>
      <c r="J349" s="112" t="str">
        <f t="shared" si="29"/>
        <v/>
      </c>
      <c r="K349" s="149" t="str">
        <f t="shared" si="30"/>
        <v/>
      </c>
      <c r="L349" s="81"/>
      <c r="M349" s="81"/>
      <c r="N349" s="112" t="str">
        <f t="shared" si="31"/>
        <v/>
      </c>
    </row>
    <row r="350" spans="1:14" x14ac:dyDescent="0.95">
      <c r="A350" s="107"/>
      <c r="B350" s="108"/>
      <c r="C350" s="109"/>
      <c r="D350" s="109"/>
      <c r="E350" s="131" t="str">
        <f>IFERROR(VLOOKUP($C350,Seting!$N$2:$O$43,2,FALSE),"")</f>
        <v/>
      </c>
      <c r="F350" s="112" t="str">
        <f t="shared" si="27"/>
        <v/>
      </c>
      <c r="G350" s="81" t="str">
        <f t="shared" si="28"/>
        <v/>
      </c>
      <c r="H350" s="111"/>
      <c r="I350" s="110"/>
      <c r="J350" s="112" t="str">
        <f t="shared" si="29"/>
        <v/>
      </c>
      <c r="K350" s="149" t="str">
        <f t="shared" si="30"/>
        <v/>
      </c>
      <c r="L350" s="81"/>
      <c r="M350" s="81"/>
      <c r="N350" s="112" t="str">
        <f t="shared" si="31"/>
        <v/>
      </c>
    </row>
    <row r="351" spans="1:14" x14ac:dyDescent="0.95">
      <c r="A351" s="107"/>
      <c r="B351" s="108"/>
      <c r="C351" s="109"/>
      <c r="D351" s="109"/>
      <c r="E351" s="131" t="str">
        <f>IFERROR(VLOOKUP($C351,Seting!$N$2:$O$43,2,FALSE),"")</f>
        <v/>
      </c>
      <c r="F351" s="112" t="str">
        <f t="shared" si="27"/>
        <v/>
      </c>
      <c r="G351" s="81" t="str">
        <f t="shared" si="28"/>
        <v/>
      </c>
      <c r="H351" s="111"/>
      <c r="I351" s="110"/>
      <c r="J351" s="112" t="str">
        <f t="shared" si="29"/>
        <v/>
      </c>
      <c r="K351" s="149" t="str">
        <f t="shared" si="30"/>
        <v/>
      </c>
      <c r="L351" s="81"/>
      <c r="M351" s="81"/>
      <c r="N351" s="112" t="str">
        <f t="shared" si="31"/>
        <v/>
      </c>
    </row>
    <row r="352" spans="1:14" x14ac:dyDescent="0.95">
      <c r="A352" s="107"/>
      <c r="B352" s="108"/>
      <c r="C352" s="109"/>
      <c r="D352" s="109"/>
      <c r="E352" s="131" t="str">
        <f>IFERROR(VLOOKUP($C352,Seting!$N$2:$O$43,2,FALSE),"")</f>
        <v/>
      </c>
      <c r="F352" s="112" t="str">
        <f t="shared" si="27"/>
        <v/>
      </c>
      <c r="G352" s="81" t="str">
        <f t="shared" si="28"/>
        <v/>
      </c>
      <c r="H352" s="111"/>
      <c r="I352" s="110"/>
      <c r="J352" s="112" t="str">
        <f t="shared" si="29"/>
        <v/>
      </c>
      <c r="K352" s="149" t="str">
        <f t="shared" si="30"/>
        <v/>
      </c>
      <c r="L352" s="81"/>
      <c r="M352" s="81"/>
      <c r="N352" s="112" t="str">
        <f t="shared" si="31"/>
        <v/>
      </c>
    </row>
    <row r="353" spans="1:14" x14ac:dyDescent="0.95">
      <c r="A353" s="107"/>
      <c r="B353" s="108"/>
      <c r="C353" s="109"/>
      <c r="D353" s="109"/>
      <c r="E353" s="131" t="str">
        <f>IFERROR(VLOOKUP($C353,Seting!$N$2:$O$43,2,FALSE),"")</f>
        <v/>
      </c>
      <c r="F353" s="112" t="str">
        <f t="shared" si="27"/>
        <v/>
      </c>
      <c r="G353" s="81" t="str">
        <f t="shared" si="28"/>
        <v/>
      </c>
      <c r="H353" s="111"/>
      <c r="I353" s="110"/>
      <c r="J353" s="112" t="str">
        <f t="shared" si="29"/>
        <v/>
      </c>
      <c r="K353" s="149" t="str">
        <f t="shared" si="30"/>
        <v/>
      </c>
      <c r="L353" s="81"/>
      <c r="M353" s="81"/>
      <c r="N353" s="112" t="str">
        <f t="shared" si="31"/>
        <v/>
      </c>
    </row>
    <row r="354" spans="1:14" x14ac:dyDescent="0.95">
      <c r="A354" s="107"/>
      <c r="B354" s="108"/>
      <c r="C354" s="109"/>
      <c r="D354" s="109"/>
      <c r="E354" s="131" t="str">
        <f>IFERROR(VLOOKUP($C354,Seting!$N$2:$O$43,2,FALSE),"")</f>
        <v/>
      </c>
      <c r="F354" s="112" t="str">
        <f t="shared" si="27"/>
        <v/>
      </c>
      <c r="G354" s="81" t="str">
        <f t="shared" si="28"/>
        <v/>
      </c>
      <c r="H354" s="111"/>
      <c r="I354" s="110"/>
      <c r="J354" s="112" t="str">
        <f t="shared" si="29"/>
        <v/>
      </c>
      <c r="K354" s="149" t="str">
        <f t="shared" si="30"/>
        <v/>
      </c>
      <c r="L354" s="81"/>
      <c r="M354" s="81"/>
      <c r="N354" s="112" t="str">
        <f t="shared" si="31"/>
        <v/>
      </c>
    </row>
    <row r="355" spans="1:14" x14ac:dyDescent="0.95">
      <c r="A355" s="107"/>
      <c r="B355" s="108"/>
      <c r="C355" s="109"/>
      <c r="D355" s="109"/>
      <c r="E355" s="131" t="str">
        <f>IFERROR(VLOOKUP($C355,Seting!$N$2:$O$43,2,FALSE),"")</f>
        <v/>
      </c>
      <c r="F355" s="112" t="str">
        <f t="shared" si="27"/>
        <v/>
      </c>
      <c r="G355" s="81" t="str">
        <f t="shared" si="28"/>
        <v/>
      </c>
      <c r="H355" s="111"/>
      <c r="I355" s="110"/>
      <c r="J355" s="112" t="str">
        <f t="shared" si="29"/>
        <v/>
      </c>
      <c r="K355" s="149" t="str">
        <f t="shared" si="30"/>
        <v/>
      </c>
      <c r="L355" s="81"/>
      <c r="M355" s="81"/>
      <c r="N355" s="112" t="str">
        <f t="shared" si="31"/>
        <v/>
      </c>
    </row>
    <row r="356" spans="1:14" x14ac:dyDescent="0.95">
      <c r="A356" s="107"/>
      <c r="B356" s="108"/>
      <c r="C356" s="109"/>
      <c r="D356" s="109"/>
      <c r="E356" s="131" t="str">
        <f>IFERROR(VLOOKUP($C356,Seting!$N$2:$O$43,2,FALSE),"")</f>
        <v/>
      </c>
      <c r="F356" s="112" t="str">
        <f t="shared" si="27"/>
        <v/>
      </c>
      <c r="G356" s="81" t="str">
        <f t="shared" si="28"/>
        <v/>
      </c>
      <c r="H356" s="111"/>
      <c r="I356" s="110"/>
      <c r="J356" s="112" t="str">
        <f t="shared" si="29"/>
        <v/>
      </c>
      <c r="K356" s="149" t="str">
        <f t="shared" si="30"/>
        <v/>
      </c>
      <c r="L356" s="81"/>
      <c r="M356" s="81"/>
      <c r="N356" s="112" t="str">
        <f t="shared" si="31"/>
        <v/>
      </c>
    </row>
    <row r="357" spans="1:14" x14ac:dyDescent="0.95">
      <c r="A357" s="107"/>
      <c r="B357" s="108"/>
      <c r="C357" s="109"/>
      <c r="D357" s="109"/>
      <c r="E357" s="131" t="str">
        <f>IFERROR(VLOOKUP($C357,Seting!$N$2:$O$43,2,FALSE),"")</f>
        <v/>
      </c>
      <c r="F357" s="112" t="str">
        <f t="shared" si="27"/>
        <v/>
      </c>
      <c r="G357" s="81" t="str">
        <f t="shared" si="28"/>
        <v/>
      </c>
      <c r="H357" s="111"/>
      <c r="I357" s="110"/>
      <c r="J357" s="112" t="str">
        <f t="shared" si="29"/>
        <v/>
      </c>
      <c r="K357" s="149" t="str">
        <f t="shared" si="30"/>
        <v/>
      </c>
      <c r="L357" s="81"/>
      <c r="M357" s="81"/>
      <c r="N357" s="112" t="str">
        <f t="shared" si="31"/>
        <v/>
      </c>
    </row>
    <row r="358" spans="1:14" x14ac:dyDescent="0.95">
      <c r="A358" s="107"/>
      <c r="B358" s="108"/>
      <c r="C358" s="109"/>
      <c r="D358" s="109"/>
      <c r="E358" s="131" t="str">
        <f>IFERROR(VLOOKUP($C358,Seting!$N$2:$O$43,2,FALSE),"")</f>
        <v/>
      </c>
      <c r="F358" s="112" t="str">
        <f t="shared" si="27"/>
        <v/>
      </c>
      <c r="G358" s="81" t="str">
        <f t="shared" si="28"/>
        <v/>
      </c>
      <c r="H358" s="111"/>
      <c r="I358" s="110"/>
      <c r="J358" s="112" t="str">
        <f t="shared" si="29"/>
        <v/>
      </c>
      <c r="K358" s="149" t="str">
        <f t="shared" si="30"/>
        <v/>
      </c>
      <c r="L358" s="81"/>
      <c r="M358" s="81"/>
      <c r="N358" s="112" t="str">
        <f t="shared" si="31"/>
        <v/>
      </c>
    </row>
    <row r="359" spans="1:14" x14ac:dyDescent="0.95">
      <c r="A359" s="107"/>
      <c r="B359" s="108"/>
      <c r="C359" s="109"/>
      <c r="D359" s="109"/>
      <c r="E359" s="131" t="str">
        <f>IFERROR(VLOOKUP($C359,Seting!$N$2:$O$43,2,FALSE),"")</f>
        <v/>
      </c>
      <c r="F359" s="112" t="str">
        <f t="shared" si="27"/>
        <v/>
      </c>
      <c r="G359" s="81" t="str">
        <f t="shared" si="28"/>
        <v/>
      </c>
      <c r="H359" s="111"/>
      <c r="I359" s="110"/>
      <c r="J359" s="112" t="str">
        <f t="shared" si="29"/>
        <v/>
      </c>
      <c r="K359" s="149" t="str">
        <f t="shared" si="30"/>
        <v/>
      </c>
      <c r="L359" s="81"/>
      <c r="M359" s="81"/>
      <c r="N359" s="112" t="str">
        <f t="shared" si="31"/>
        <v/>
      </c>
    </row>
    <row r="360" spans="1:14" x14ac:dyDescent="0.95">
      <c r="A360" s="107"/>
      <c r="B360" s="108"/>
      <c r="C360" s="109"/>
      <c r="D360" s="109"/>
      <c r="E360" s="131" t="str">
        <f>IFERROR(VLOOKUP($C360,Seting!$N$2:$O$43,2,FALSE),"")</f>
        <v/>
      </c>
      <c r="F360" s="112" t="str">
        <f t="shared" si="27"/>
        <v/>
      </c>
      <c r="G360" s="81" t="str">
        <f t="shared" si="28"/>
        <v/>
      </c>
      <c r="H360" s="111"/>
      <c r="I360" s="110"/>
      <c r="J360" s="112" t="str">
        <f t="shared" si="29"/>
        <v/>
      </c>
      <c r="K360" s="149" t="str">
        <f t="shared" si="30"/>
        <v/>
      </c>
      <c r="L360" s="81"/>
      <c r="M360" s="81"/>
      <c r="N360" s="112" t="str">
        <f t="shared" si="31"/>
        <v/>
      </c>
    </row>
    <row r="361" spans="1:14" x14ac:dyDescent="0.95">
      <c r="A361" s="107"/>
      <c r="B361" s="108"/>
      <c r="C361" s="109"/>
      <c r="D361" s="109"/>
      <c r="E361" s="131" t="str">
        <f>IFERROR(VLOOKUP($C361,Seting!$N$2:$O$43,2,FALSE),"")</f>
        <v/>
      </c>
      <c r="F361" s="112" t="str">
        <f t="shared" si="27"/>
        <v/>
      </c>
      <c r="G361" s="81" t="str">
        <f t="shared" si="28"/>
        <v/>
      </c>
      <c r="H361" s="111"/>
      <c r="I361" s="110"/>
      <c r="J361" s="112" t="str">
        <f t="shared" si="29"/>
        <v/>
      </c>
      <c r="K361" s="149" t="str">
        <f t="shared" si="30"/>
        <v/>
      </c>
      <c r="L361" s="81"/>
      <c r="M361" s="81"/>
      <c r="N361" s="112" t="str">
        <f t="shared" si="31"/>
        <v/>
      </c>
    </row>
    <row r="362" spans="1:14" x14ac:dyDescent="0.95">
      <c r="A362" s="107"/>
      <c r="B362" s="108"/>
      <c r="C362" s="109"/>
      <c r="D362" s="109"/>
      <c r="E362" s="131" t="str">
        <f>IFERROR(VLOOKUP($C362,Seting!$N$2:$O$43,2,FALSE),"")</f>
        <v/>
      </c>
      <c r="F362" s="112" t="str">
        <f t="shared" si="27"/>
        <v/>
      </c>
      <c r="G362" s="81" t="str">
        <f t="shared" si="28"/>
        <v/>
      </c>
      <c r="H362" s="111"/>
      <c r="I362" s="110"/>
      <c r="J362" s="112" t="str">
        <f t="shared" si="29"/>
        <v/>
      </c>
      <c r="K362" s="149" t="str">
        <f t="shared" si="30"/>
        <v/>
      </c>
      <c r="L362" s="81"/>
      <c r="M362" s="81"/>
      <c r="N362" s="112" t="str">
        <f t="shared" si="31"/>
        <v/>
      </c>
    </row>
    <row r="363" spans="1:14" x14ac:dyDescent="0.95">
      <c r="A363" s="107"/>
      <c r="B363" s="108"/>
      <c r="C363" s="109"/>
      <c r="D363" s="109"/>
      <c r="E363" s="131" t="str">
        <f>IFERROR(VLOOKUP($C363,Seting!$N$2:$O$43,2,FALSE),"")</f>
        <v/>
      </c>
      <c r="F363" s="112" t="str">
        <f t="shared" si="27"/>
        <v/>
      </c>
      <c r="G363" s="81" t="str">
        <f t="shared" si="28"/>
        <v/>
      </c>
      <c r="H363" s="111"/>
      <c r="I363" s="110"/>
      <c r="J363" s="112" t="str">
        <f t="shared" si="29"/>
        <v/>
      </c>
      <c r="K363" s="149" t="str">
        <f t="shared" si="30"/>
        <v/>
      </c>
      <c r="L363" s="81"/>
      <c r="M363" s="81"/>
      <c r="N363" s="112" t="str">
        <f t="shared" si="31"/>
        <v/>
      </c>
    </row>
    <row r="364" spans="1:14" x14ac:dyDescent="0.95">
      <c r="A364" s="107"/>
      <c r="B364" s="108"/>
      <c r="C364" s="109"/>
      <c r="D364" s="109"/>
      <c r="E364" s="131" t="str">
        <f>IFERROR(VLOOKUP($C364,Seting!$N$2:$O$43,2,FALSE),"")</f>
        <v/>
      </c>
      <c r="F364" s="112" t="str">
        <f t="shared" si="27"/>
        <v/>
      </c>
      <c r="G364" s="81" t="str">
        <f t="shared" si="28"/>
        <v/>
      </c>
      <c r="H364" s="111"/>
      <c r="I364" s="110"/>
      <c r="J364" s="112" t="str">
        <f t="shared" si="29"/>
        <v/>
      </c>
      <c r="K364" s="149" t="str">
        <f t="shared" si="30"/>
        <v/>
      </c>
      <c r="L364" s="81"/>
      <c r="M364" s="81"/>
      <c r="N364" s="112" t="str">
        <f t="shared" si="31"/>
        <v/>
      </c>
    </row>
    <row r="365" spans="1:14" x14ac:dyDescent="0.95">
      <c r="A365" s="107"/>
      <c r="B365" s="108"/>
      <c r="C365" s="109"/>
      <c r="D365" s="109"/>
      <c r="E365" s="131" t="str">
        <f>IFERROR(VLOOKUP($C365,Seting!$N$2:$O$43,2,FALSE),"")</f>
        <v/>
      </c>
      <c r="F365" s="112" t="str">
        <f t="shared" si="27"/>
        <v/>
      </c>
      <c r="G365" s="81" t="str">
        <f t="shared" si="28"/>
        <v/>
      </c>
      <c r="H365" s="111"/>
      <c r="I365" s="110"/>
      <c r="J365" s="112" t="str">
        <f t="shared" si="29"/>
        <v/>
      </c>
      <c r="K365" s="149" t="str">
        <f t="shared" si="30"/>
        <v/>
      </c>
      <c r="L365" s="81"/>
      <c r="M365" s="81"/>
      <c r="N365" s="112" t="str">
        <f t="shared" si="31"/>
        <v/>
      </c>
    </row>
    <row r="366" spans="1:14" x14ac:dyDescent="0.95">
      <c r="A366" s="107"/>
      <c r="B366" s="108"/>
      <c r="C366" s="109"/>
      <c r="D366" s="109"/>
      <c r="E366" s="131" t="str">
        <f>IFERROR(VLOOKUP($C366,Seting!$N$2:$O$43,2,FALSE),"")</f>
        <v/>
      </c>
      <c r="F366" s="112" t="str">
        <f t="shared" si="27"/>
        <v/>
      </c>
      <c r="G366" s="81" t="str">
        <f t="shared" si="28"/>
        <v/>
      </c>
      <c r="H366" s="111"/>
      <c r="I366" s="110"/>
      <c r="J366" s="112" t="str">
        <f t="shared" si="29"/>
        <v/>
      </c>
      <c r="K366" s="149" t="str">
        <f t="shared" si="30"/>
        <v/>
      </c>
      <c r="L366" s="81"/>
      <c r="M366" s="81"/>
      <c r="N366" s="112" t="str">
        <f t="shared" si="31"/>
        <v/>
      </c>
    </row>
    <row r="367" spans="1:14" x14ac:dyDescent="0.95">
      <c r="A367" s="107"/>
      <c r="B367" s="108"/>
      <c r="C367" s="109"/>
      <c r="D367" s="109"/>
      <c r="E367" s="131" t="str">
        <f>IFERROR(VLOOKUP($C367,Seting!$N$2:$O$43,2,FALSE),"")</f>
        <v/>
      </c>
      <c r="F367" s="112" t="str">
        <f t="shared" si="27"/>
        <v/>
      </c>
      <c r="G367" s="81" t="str">
        <f t="shared" si="28"/>
        <v/>
      </c>
      <c r="H367" s="111"/>
      <c r="I367" s="110"/>
      <c r="J367" s="112" t="str">
        <f t="shared" si="29"/>
        <v/>
      </c>
      <c r="K367" s="149" t="str">
        <f t="shared" si="30"/>
        <v/>
      </c>
      <c r="L367" s="81"/>
      <c r="M367" s="81"/>
      <c r="N367" s="112" t="str">
        <f t="shared" si="31"/>
        <v/>
      </c>
    </row>
    <row r="368" spans="1:14" x14ac:dyDescent="0.95">
      <c r="A368" s="107"/>
      <c r="B368" s="108"/>
      <c r="C368" s="109"/>
      <c r="D368" s="109"/>
      <c r="E368" s="131" t="str">
        <f>IFERROR(VLOOKUP($C368,Seting!$N$2:$O$43,2,FALSE),"")</f>
        <v/>
      </c>
      <c r="F368" s="112" t="str">
        <f t="shared" si="27"/>
        <v/>
      </c>
      <c r="G368" s="81" t="str">
        <f t="shared" si="28"/>
        <v/>
      </c>
      <c r="H368" s="111"/>
      <c r="I368" s="110"/>
      <c r="J368" s="112" t="str">
        <f t="shared" si="29"/>
        <v/>
      </c>
      <c r="K368" s="149" t="str">
        <f t="shared" si="30"/>
        <v/>
      </c>
      <c r="L368" s="81"/>
      <c r="M368" s="81"/>
      <c r="N368" s="112" t="str">
        <f t="shared" si="31"/>
        <v/>
      </c>
    </row>
    <row r="369" spans="1:14" x14ac:dyDescent="0.95">
      <c r="A369" s="107"/>
      <c r="B369" s="108"/>
      <c r="C369" s="109"/>
      <c r="D369" s="109"/>
      <c r="E369" s="131" t="str">
        <f>IFERROR(VLOOKUP($C369,Seting!$N$2:$O$43,2,FALSE),"")</f>
        <v/>
      </c>
      <c r="F369" s="112" t="str">
        <f t="shared" si="27"/>
        <v/>
      </c>
      <c r="G369" s="81" t="str">
        <f t="shared" si="28"/>
        <v/>
      </c>
      <c r="H369" s="111"/>
      <c r="I369" s="110"/>
      <c r="J369" s="112" t="str">
        <f t="shared" si="29"/>
        <v/>
      </c>
      <c r="K369" s="149" t="str">
        <f t="shared" si="30"/>
        <v/>
      </c>
      <c r="L369" s="81"/>
      <c r="M369" s="81"/>
      <c r="N369" s="112" t="str">
        <f t="shared" si="31"/>
        <v/>
      </c>
    </row>
    <row r="370" spans="1:14" x14ac:dyDescent="0.95">
      <c r="A370" s="107"/>
      <c r="B370" s="108"/>
      <c r="C370" s="109"/>
      <c r="D370" s="109"/>
      <c r="E370" s="131" t="str">
        <f>IFERROR(VLOOKUP($C370,Seting!$N$2:$O$43,2,FALSE),"")</f>
        <v/>
      </c>
      <c r="F370" s="112" t="str">
        <f t="shared" si="27"/>
        <v/>
      </c>
      <c r="G370" s="81" t="str">
        <f t="shared" si="28"/>
        <v/>
      </c>
      <c r="H370" s="111"/>
      <c r="I370" s="110"/>
      <c r="J370" s="112" t="str">
        <f t="shared" si="29"/>
        <v/>
      </c>
      <c r="K370" s="149" t="str">
        <f t="shared" si="30"/>
        <v/>
      </c>
      <c r="L370" s="81"/>
      <c r="M370" s="81"/>
      <c r="N370" s="112" t="str">
        <f t="shared" si="31"/>
        <v/>
      </c>
    </row>
    <row r="371" spans="1:14" x14ac:dyDescent="0.95">
      <c r="A371" s="107"/>
      <c r="B371" s="108"/>
      <c r="C371" s="109"/>
      <c r="D371" s="109"/>
      <c r="E371" s="131" t="str">
        <f>IFERROR(VLOOKUP($C371,Seting!$N$2:$O$43,2,FALSE),"")</f>
        <v/>
      </c>
      <c r="F371" s="112" t="str">
        <f t="shared" si="27"/>
        <v/>
      </c>
      <c r="G371" s="81" t="str">
        <f t="shared" si="28"/>
        <v/>
      </c>
      <c r="H371" s="111"/>
      <c r="I371" s="110"/>
      <c r="J371" s="112" t="str">
        <f t="shared" si="29"/>
        <v/>
      </c>
      <c r="K371" s="149" t="str">
        <f t="shared" si="30"/>
        <v/>
      </c>
      <c r="L371" s="81"/>
      <c r="M371" s="81"/>
      <c r="N371" s="112" t="str">
        <f t="shared" si="31"/>
        <v/>
      </c>
    </row>
    <row r="372" spans="1:14" x14ac:dyDescent="0.95">
      <c r="A372" s="107"/>
      <c r="B372" s="108"/>
      <c r="C372" s="109"/>
      <c r="D372" s="109"/>
      <c r="E372" s="131" t="str">
        <f>IFERROR(VLOOKUP($C372,Seting!$N$2:$O$43,2,FALSE),"")</f>
        <v/>
      </c>
      <c r="F372" s="112" t="str">
        <f t="shared" si="27"/>
        <v/>
      </c>
      <c r="G372" s="81" t="str">
        <f t="shared" si="28"/>
        <v/>
      </c>
      <c r="H372" s="111"/>
      <c r="I372" s="110"/>
      <c r="J372" s="112" t="str">
        <f t="shared" si="29"/>
        <v/>
      </c>
      <c r="K372" s="149" t="str">
        <f t="shared" si="30"/>
        <v/>
      </c>
      <c r="L372" s="81"/>
      <c r="M372" s="81"/>
      <c r="N372" s="112" t="str">
        <f t="shared" si="31"/>
        <v/>
      </c>
    </row>
    <row r="373" spans="1:14" x14ac:dyDescent="0.95">
      <c r="A373" s="107"/>
      <c r="B373" s="108"/>
      <c r="C373" s="109"/>
      <c r="D373" s="109"/>
      <c r="E373" s="131" t="str">
        <f>IFERROR(VLOOKUP($C373,Seting!$N$2:$O$43,2,FALSE),"")</f>
        <v/>
      </c>
      <c r="F373" s="112" t="str">
        <f t="shared" si="27"/>
        <v/>
      </c>
      <c r="G373" s="81" t="str">
        <f t="shared" si="28"/>
        <v/>
      </c>
      <c r="H373" s="111"/>
      <c r="I373" s="110"/>
      <c r="J373" s="112" t="str">
        <f t="shared" si="29"/>
        <v/>
      </c>
      <c r="K373" s="149" t="str">
        <f t="shared" si="30"/>
        <v/>
      </c>
      <c r="L373" s="81"/>
      <c r="M373" s="81"/>
      <c r="N373" s="112" t="str">
        <f t="shared" si="31"/>
        <v/>
      </c>
    </row>
    <row r="374" spans="1:14" x14ac:dyDescent="0.95">
      <c r="A374" s="107"/>
      <c r="B374" s="108"/>
      <c r="C374" s="109"/>
      <c r="D374" s="109"/>
      <c r="E374" s="131" t="str">
        <f>IFERROR(VLOOKUP($C374,Seting!$N$2:$O$43,2,FALSE),"")</f>
        <v/>
      </c>
      <c r="F374" s="112" t="str">
        <f t="shared" si="27"/>
        <v/>
      </c>
      <c r="G374" s="81" t="str">
        <f t="shared" si="28"/>
        <v/>
      </c>
      <c r="H374" s="111"/>
      <c r="I374" s="110"/>
      <c r="J374" s="112" t="str">
        <f t="shared" si="29"/>
        <v/>
      </c>
      <c r="K374" s="149" t="str">
        <f t="shared" si="30"/>
        <v/>
      </c>
      <c r="L374" s="81"/>
      <c r="M374" s="81"/>
      <c r="N374" s="112" t="str">
        <f t="shared" si="31"/>
        <v/>
      </c>
    </row>
    <row r="375" spans="1:14" x14ac:dyDescent="0.95">
      <c r="A375" s="107"/>
      <c r="B375" s="108"/>
      <c r="C375" s="109"/>
      <c r="D375" s="109"/>
      <c r="E375" s="131" t="str">
        <f>IFERROR(VLOOKUP($C375,Seting!$N$2:$O$43,2,FALSE),"")</f>
        <v/>
      </c>
      <c r="F375" s="112" t="str">
        <f t="shared" si="27"/>
        <v/>
      </c>
      <c r="G375" s="81" t="str">
        <f t="shared" si="28"/>
        <v/>
      </c>
      <c r="H375" s="111"/>
      <c r="I375" s="110"/>
      <c r="J375" s="112" t="str">
        <f t="shared" si="29"/>
        <v/>
      </c>
      <c r="K375" s="149" t="str">
        <f t="shared" si="30"/>
        <v/>
      </c>
      <c r="L375" s="81"/>
      <c r="M375" s="81"/>
      <c r="N375" s="112" t="str">
        <f t="shared" si="31"/>
        <v/>
      </c>
    </row>
    <row r="376" spans="1:14" x14ac:dyDescent="0.95">
      <c r="A376" s="107"/>
      <c r="B376" s="108"/>
      <c r="C376" s="109"/>
      <c r="D376" s="109"/>
      <c r="E376" s="131" t="str">
        <f>IFERROR(VLOOKUP($C376,Seting!$N$2:$O$43,2,FALSE),"")</f>
        <v/>
      </c>
      <c r="F376" s="112" t="str">
        <f t="shared" si="27"/>
        <v/>
      </c>
      <c r="G376" s="81" t="str">
        <f t="shared" si="28"/>
        <v/>
      </c>
      <c r="H376" s="111"/>
      <c r="I376" s="110"/>
      <c r="J376" s="112" t="str">
        <f t="shared" si="29"/>
        <v/>
      </c>
      <c r="K376" s="149" t="str">
        <f t="shared" si="30"/>
        <v/>
      </c>
      <c r="L376" s="81"/>
      <c r="M376" s="81"/>
      <c r="N376" s="112" t="str">
        <f t="shared" si="31"/>
        <v/>
      </c>
    </row>
    <row r="377" spans="1:14" x14ac:dyDescent="0.95">
      <c r="A377" s="107"/>
      <c r="B377" s="108"/>
      <c r="C377" s="109"/>
      <c r="D377" s="109"/>
      <c r="E377" s="131" t="str">
        <f>IFERROR(VLOOKUP($C377,Seting!$N$2:$O$43,2,FALSE),"")</f>
        <v/>
      </c>
      <c r="F377" s="112" t="str">
        <f t="shared" si="27"/>
        <v/>
      </c>
      <c r="G377" s="81" t="str">
        <f t="shared" si="28"/>
        <v/>
      </c>
      <c r="H377" s="111"/>
      <c r="I377" s="110"/>
      <c r="J377" s="112" t="str">
        <f t="shared" si="29"/>
        <v/>
      </c>
      <c r="K377" s="149" t="str">
        <f t="shared" si="30"/>
        <v/>
      </c>
      <c r="L377" s="81"/>
      <c r="M377" s="81"/>
      <c r="N377" s="112" t="str">
        <f t="shared" si="31"/>
        <v/>
      </c>
    </row>
    <row r="378" spans="1:14" x14ac:dyDescent="0.95">
      <c r="A378" s="107"/>
      <c r="B378" s="108"/>
      <c r="C378" s="109"/>
      <c r="D378" s="109"/>
      <c r="E378" s="131" t="str">
        <f>IFERROR(VLOOKUP($C378,Seting!$N$2:$O$43,2,FALSE),"")</f>
        <v/>
      </c>
      <c r="F378" s="112" t="str">
        <f t="shared" si="27"/>
        <v/>
      </c>
      <c r="G378" s="81" t="str">
        <f t="shared" si="28"/>
        <v/>
      </c>
      <c r="H378" s="111"/>
      <c r="I378" s="110"/>
      <c r="J378" s="112" t="str">
        <f t="shared" si="29"/>
        <v/>
      </c>
      <c r="K378" s="149" t="str">
        <f t="shared" si="30"/>
        <v/>
      </c>
      <c r="L378" s="81"/>
      <c r="M378" s="81"/>
      <c r="N378" s="112" t="str">
        <f t="shared" si="31"/>
        <v/>
      </c>
    </row>
    <row r="379" spans="1:14" x14ac:dyDescent="0.95">
      <c r="A379" s="107"/>
      <c r="B379" s="108"/>
      <c r="C379" s="109"/>
      <c r="D379" s="109"/>
      <c r="E379" s="131" t="str">
        <f>IFERROR(VLOOKUP($C379,Seting!$N$2:$O$43,2,FALSE),"")</f>
        <v/>
      </c>
      <c r="F379" s="112" t="str">
        <f t="shared" si="27"/>
        <v/>
      </c>
      <c r="G379" s="81" t="str">
        <f t="shared" si="28"/>
        <v/>
      </c>
      <c r="H379" s="111"/>
      <c r="I379" s="110"/>
      <c r="J379" s="112" t="str">
        <f t="shared" si="29"/>
        <v/>
      </c>
      <c r="K379" s="149" t="str">
        <f t="shared" si="30"/>
        <v/>
      </c>
      <c r="L379" s="81"/>
      <c r="M379" s="81"/>
      <c r="N379" s="112" t="str">
        <f t="shared" si="31"/>
        <v/>
      </c>
    </row>
    <row r="380" spans="1:14" x14ac:dyDescent="0.95">
      <c r="A380" s="107"/>
      <c r="B380" s="108"/>
      <c r="C380" s="109"/>
      <c r="D380" s="109"/>
      <c r="E380" s="131" t="str">
        <f>IFERROR(VLOOKUP($C380,Seting!$N$2:$O$43,2,FALSE),"")</f>
        <v/>
      </c>
      <c r="F380" s="112" t="str">
        <f t="shared" si="27"/>
        <v/>
      </c>
      <c r="G380" s="81" t="str">
        <f t="shared" si="28"/>
        <v/>
      </c>
      <c r="H380" s="111"/>
      <c r="I380" s="110"/>
      <c r="J380" s="112" t="str">
        <f t="shared" si="29"/>
        <v/>
      </c>
      <c r="K380" s="149" t="str">
        <f t="shared" si="30"/>
        <v/>
      </c>
      <c r="L380" s="81"/>
      <c r="M380" s="81"/>
      <c r="N380" s="112" t="str">
        <f t="shared" si="31"/>
        <v/>
      </c>
    </row>
    <row r="381" spans="1:14" x14ac:dyDescent="0.95">
      <c r="A381" s="107"/>
      <c r="B381" s="108"/>
      <c r="C381" s="109"/>
      <c r="D381" s="109"/>
      <c r="E381" s="131" t="str">
        <f>IFERROR(VLOOKUP($C381,Seting!$N$2:$O$43,2,FALSE),"")</f>
        <v/>
      </c>
      <c r="F381" s="112" t="str">
        <f t="shared" si="27"/>
        <v/>
      </c>
      <c r="G381" s="81" t="str">
        <f t="shared" si="28"/>
        <v/>
      </c>
      <c r="H381" s="111"/>
      <c r="I381" s="110"/>
      <c r="J381" s="112" t="str">
        <f t="shared" si="29"/>
        <v/>
      </c>
      <c r="K381" s="149" t="str">
        <f t="shared" si="30"/>
        <v/>
      </c>
      <c r="L381" s="81"/>
      <c r="M381" s="81"/>
      <c r="N381" s="112" t="str">
        <f t="shared" si="31"/>
        <v/>
      </c>
    </row>
    <row r="382" spans="1:14" x14ac:dyDescent="0.95">
      <c r="A382" s="107"/>
      <c r="B382" s="108"/>
      <c r="C382" s="109"/>
      <c r="D382" s="109"/>
      <c r="E382" s="131" t="str">
        <f>IFERROR(VLOOKUP($C382,Seting!$N$2:$O$43,2,FALSE),"")</f>
        <v/>
      </c>
      <c r="F382" s="112" t="str">
        <f t="shared" si="27"/>
        <v/>
      </c>
      <c r="G382" s="81" t="str">
        <f t="shared" si="28"/>
        <v/>
      </c>
      <c r="H382" s="111"/>
      <c r="I382" s="110"/>
      <c r="J382" s="112" t="str">
        <f t="shared" si="29"/>
        <v/>
      </c>
      <c r="K382" s="149" t="str">
        <f t="shared" si="30"/>
        <v/>
      </c>
      <c r="L382" s="81"/>
      <c r="M382" s="81"/>
      <c r="N382" s="112" t="str">
        <f t="shared" si="31"/>
        <v/>
      </c>
    </row>
    <row r="383" spans="1:14" x14ac:dyDescent="0.95">
      <c r="A383" s="107"/>
      <c r="B383" s="108"/>
      <c r="C383" s="109"/>
      <c r="D383" s="109"/>
      <c r="E383" s="131" t="str">
        <f>IFERROR(VLOOKUP($C383,Seting!$N$2:$O$43,2,FALSE),"")</f>
        <v/>
      </c>
      <c r="F383" s="112" t="str">
        <f t="shared" si="27"/>
        <v/>
      </c>
      <c r="G383" s="81" t="str">
        <f t="shared" si="28"/>
        <v/>
      </c>
      <c r="H383" s="111"/>
      <c r="I383" s="110"/>
      <c r="J383" s="112" t="str">
        <f t="shared" si="29"/>
        <v/>
      </c>
      <c r="K383" s="149" t="str">
        <f t="shared" si="30"/>
        <v/>
      </c>
      <c r="L383" s="81"/>
      <c r="M383" s="81"/>
      <c r="N383" s="112" t="str">
        <f t="shared" si="31"/>
        <v/>
      </c>
    </row>
    <row r="384" spans="1:14" x14ac:dyDescent="0.95">
      <c r="A384" s="107"/>
      <c r="B384" s="108"/>
      <c r="C384" s="109"/>
      <c r="D384" s="109"/>
      <c r="E384" s="131" t="str">
        <f>IFERROR(VLOOKUP($C384,Seting!$N$2:$O$43,2,FALSE),"")</f>
        <v/>
      </c>
      <c r="F384" s="112" t="str">
        <f t="shared" si="27"/>
        <v/>
      </c>
      <c r="G384" s="81" t="str">
        <f t="shared" si="28"/>
        <v/>
      </c>
      <c r="H384" s="111"/>
      <c r="I384" s="110"/>
      <c r="J384" s="112" t="str">
        <f t="shared" si="29"/>
        <v/>
      </c>
      <c r="K384" s="149" t="str">
        <f t="shared" si="30"/>
        <v/>
      </c>
      <c r="L384" s="81"/>
      <c r="M384" s="81"/>
      <c r="N384" s="112" t="str">
        <f t="shared" si="31"/>
        <v/>
      </c>
    </row>
    <row r="385" spans="1:14" x14ac:dyDescent="0.95">
      <c r="A385" s="107"/>
      <c r="B385" s="108"/>
      <c r="C385" s="109"/>
      <c r="D385" s="109"/>
      <c r="E385" s="131" t="str">
        <f>IFERROR(VLOOKUP($C385,Seting!$N$2:$O$43,2,FALSE),"")</f>
        <v/>
      </c>
      <c r="F385" s="112" t="str">
        <f t="shared" si="27"/>
        <v/>
      </c>
      <c r="G385" s="81" t="str">
        <f t="shared" si="28"/>
        <v/>
      </c>
      <c r="H385" s="111"/>
      <c r="I385" s="110"/>
      <c r="J385" s="112" t="str">
        <f t="shared" si="29"/>
        <v/>
      </c>
      <c r="K385" s="149" t="str">
        <f t="shared" si="30"/>
        <v/>
      </c>
      <c r="L385" s="81"/>
      <c r="M385" s="81"/>
      <c r="N385" s="112" t="str">
        <f t="shared" si="31"/>
        <v/>
      </c>
    </row>
    <row r="386" spans="1:14" x14ac:dyDescent="0.95">
      <c r="A386" s="107"/>
      <c r="B386" s="108"/>
      <c r="C386" s="109"/>
      <c r="D386" s="109"/>
      <c r="E386" s="131" t="str">
        <f>IFERROR(VLOOKUP($C386,Seting!$N$2:$O$43,2,FALSE),"")</f>
        <v/>
      </c>
      <c r="F386" s="112" t="str">
        <f t="shared" si="27"/>
        <v/>
      </c>
      <c r="G386" s="81" t="str">
        <f t="shared" si="28"/>
        <v/>
      </c>
      <c r="H386" s="111"/>
      <c r="I386" s="110"/>
      <c r="J386" s="112" t="str">
        <f t="shared" si="29"/>
        <v/>
      </c>
      <c r="K386" s="149" t="str">
        <f t="shared" si="30"/>
        <v/>
      </c>
      <c r="L386" s="81"/>
      <c r="M386" s="81"/>
      <c r="N386" s="112" t="str">
        <f t="shared" si="31"/>
        <v/>
      </c>
    </row>
    <row r="387" spans="1:14" x14ac:dyDescent="0.95">
      <c r="A387" s="107"/>
      <c r="B387" s="108"/>
      <c r="C387" s="109"/>
      <c r="D387" s="109"/>
      <c r="E387" s="131" t="str">
        <f>IFERROR(VLOOKUP($C387,Seting!$N$2:$O$43,2,FALSE),"")</f>
        <v/>
      </c>
      <c r="F387" s="112" t="str">
        <f t="shared" si="27"/>
        <v/>
      </c>
      <c r="G387" s="81" t="str">
        <f t="shared" si="28"/>
        <v/>
      </c>
      <c r="H387" s="111"/>
      <c r="I387" s="110"/>
      <c r="J387" s="112" t="str">
        <f t="shared" si="29"/>
        <v/>
      </c>
      <c r="K387" s="149" t="str">
        <f t="shared" si="30"/>
        <v/>
      </c>
      <c r="L387" s="81"/>
      <c r="M387" s="81"/>
      <c r="N387" s="112" t="str">
        <f t="shared" si="31"/>
        <v/>
      </c>
    </row>
    <row r="388" spans="1:14" x14ac:dyDescent="0.95">
      <c r="A388" s="107"/>
      <c r="B388" s="108"/>
      <c r="C388" s="109"/>
      <c r="D388" s="109"/>
      <c r="E388" s="131" t="str">
        <f>IFERROR(VLOOKUP($C388,Seting!$N$2:$O$43,2,FALSE),"")</f>
        <v/>
      </c>
      <c r="F388" s="112" t="str">
        <f t="shared" si="27"/>
        <v/>
      </c>
      <c r="G388" s="81" t="str">
        <f t="shared" si="28"/>
        <v/>
      </c>
      <c r="H388" s="111"/>
      <c r="I388" s="110"/>
      <c r="J388" s="112" t="str">
        <f t="shared" si="29"/>
        <v/>
      </c>
      <c r="K388" s="149" t="str">
        <f t="shared" si="30"/>
        <v/>
      </c>
      <c r="L388" s="81"/>
      <c r="M388" s="81"/>
      <c r="N388" s="112" t="str">
        <f t="shared" si="31"/>
        <v/>
      </c>
    </row>
    <row r="389" spans="1:14" x14ac:dyDescent="0.95">
      <c r="A389" s="107"/>
      <c r="B389" s="108"/>
      <c r="C389" s="109"/>
      <c r="D389" s="109"/>
      <c r="E389" s="131" t="str">
        <f>IFERROR(VLOOKUP($C389,Seting!$N$2:$O$43,2,FALSE),"")</f>
        <v/>
      </c>
      <c r="F389" s="112" t="str">
        <f t="shared" si="27"/>
        <v/>
      </c>
      <c r="G389" s="81" t="str">
        <f t="shared" si="28"/>
        <v/>
      </c>
      <c r="H389" s="111"/>
      <c r="I389" s="110"/>
      <c r="J389" s="112" t="str">
        <f t="shared" si="29"/>
        <v/>
      </c>
      <c r="K389" s="149" t="str">
        <f t="shared" si="30"/>
        <v/>
      </c>
      <c r="L389" s="81"/>
      <c r="M389" s="81"/>
      <c r="N389" s="112" t="str">
        <f t="shared" si="31"/>
        <v/>
      </c>
    </row>
    <row r="390" spans="1:14" x14ac:dyDescent="0.95">
      <c r="A390" s="107"/>
      <c r="B390" s="108"/>
      <c r="C390" s="109"/>
      <c r="D390" s="109"/>
      <c r="E390" s="131" t="str">
        <f>IFERROR(VLOOKUP($C390,Seting!$N$2:$O$43,2,FALSE),"")</f>
        <v/>
      </c>
      <c r="F390" s="112" t="str">
        <f t="shared" si="27"/>
        <v/>
      </c>
      <c r="G390" s="81" t="str">
        <f t="shared" si="28"/>
        <v/>
      </c>
      <c r="H390" s="111"/>
      <c r="I390" s="110"/>
      <c r="J390" s="112" t="str">
        <f t="shared" si="29"/>
        <v/>
      </c>
      <c r="K390" s="149" t="str">
        <f t="shared" si="30"/>
        <v/>
      </c>
      <c r="L390" s="81"/>
      <c r="M390" s="81"/>
      <c r="N390" s="112" t="str">
        <f t="shared" si="31"/>
        <v/>
      </c>
    </row>
    <row r="391" spans="1:14" x14ac:dyDescent="0.95">
      <c r="A391" s="107"/>
      <c r="B391" s="108"/>
      <c r="C391" s="109"/>
      <c r="D391" s="109"/>
      <c r="E391" s="131" t="str">
        <f>IFERROR(VLOOKUP($C391,Seting!$N$2:$O$43,2,FALSE),"")</f>
        <v/>
      </c>
      <c r="F391" s="112" t="str">
        <f t="shared" si="27"/>
        <v/>
      </c>
      <c r="G391" s="81" t="str">
        <f t="shared" si="28"/>
        <v/>
      </c>
      <c r="H391" s="111"/>
      <c r="I391" s="110"/>
      <c r="J391" s="112" t="str">
        <f t="shared" si="29"/>
        <v/>
      </c>
      <c r="K391" s="149" t="str">
        <f t="shared" si="30"/>
        <v/>
      </c>
      <c r="L391" s="81"/>
      <c r="M391" s="81"/>
      <c r="N391" s="112" t="str">
        <f t="shared" si="31"/>
        <v/>
      </c>
    </row>
    <row r="392" spans="1:14" x14ac:dyDescent="0.95">
      <c r="A392" s="107"/>
      <c r="B392" s="108"/>
      <c r="C392" s="109"/>
      <c r="D392" s="109"/>
      <c r="E392" s="131" t="str">
        <f>IFERROR(VLOOKUP($C392,Seting!$N$2:$O$43,2,FALSE),"")</f>
        <v/>
      </c>
      <c r="F392" s="112" t="str">
        <f t="shared" si="27"/>
        <v/>
      </c>
      <c r="G392" s="81" t="str">
        <f t="shared" si="28"/>
        <v/>
      </c>
      <c r="H392" s="111"/>
      <c r="I392" s="110"/>
      <c r="J392" s="112" t="str">
        <f t="shared" si="29"/>
        <v/>
      </c>
      <c r="K392" s="149" t="str">
        <f t="shared" si="30"/>
        <v/>
      </c>
      <c r="L392" s="81"/>
      <c r="M392" s="81"/>
      <c r="N392" s="112" t="str">
        <f t="shared" si="31"/>
        <v/>
      </c>
    </row>
    <row r="393" spans="1:14" x14ac:dyDescent="0.95">
      <c r="A393" s="107"/>
      <c r="B393" s="108"/>
      <c r="C393" s="109"/>
      <c r="D393" s="109"/>
      <c r="E393" s="131" t="str">
        <f>IFERROR(VLOOKUP($C393,Seting!$N$2:$O$43,2,FALSE),"")</f>
        <v/>
      </c>
      <c r="F393" s="112" t="str">
        <f t="shared" ref="F393:F456" si="32">IFERROR((D393*E393),"")</f>
        <v/>
      </c>
      <c r="G393" s="81" t="str">
        <f t="shared" ref="G393:G456" si="33">IFERROR(IF(A393="","",IF(I393=F393,"រួចរាល់",IF(J393&lt;F393,"នៅខ្លះ",IF(J393=F393,"ជំពាក់ទាំងអស់")))),"")</f>
        <v/>
      </c>
      <c r="H393" s="111"/>
      <c r="I393" s="110"/>
      <c r="J393" s="112" t="str">
        <f t="shared" ref="J393:J456" si="34">IFERROR((F393-I393),"")</f>
        <v/>
      </c>
      <c r="K393" s="149" t="str">
        <f t="shared" ref="K393:K456" si="35">IF(A393="","",IF(J393&lt;=0,"រួចរាល់","នៅទេ"))</f>
        <v/>
      </c>
      <c r="L393" s="81"/>
      <c r="M393" s="81"/>
      <c r="N393" s="112" t="str">
        <f t="shared" si="31"/>
        <v/>
      </c>
    </row>
    <row r="394" spans="1:14" x14ac:dyDescent="0.95">
      <c r="A394" s="107"/>
      <c r="B394" s="108"/>
      <c r="C394" s="109"/>
      <c r="D394" s="109"/>
      <c r="E394" s="131" t="str">
        <f>IFERROR(VLOOKUP($C394,Seting!$N$2:$O$43,2,FALSE),"")</f>
        <v/>
      </c>
      <c r="F394" s="112" t="str">
        <f t="shared" si="32"/>
        <v/>
      </c>
      <c r="G394" s="81" t="str">
        <f t="shared" si="33"/>
        <v/>
      </c>
      <c r="H394" s="111"/>
      <c r="I394" s="110"/>
      <c r="J394" s="112" t="str">
        <f t="shared" si="34"/>
        <v/>
      </c>
      <c r="K394" s="149" t="str">
        <f t="shared" si="35"/>
        <v/>
      </c>
      <c r="L394" s="81"/>
      <c r="M394" s="81"/>
      <c r="N394" s="112" t="str">
        <f t="shared" si="31"/>
        <v/>
      </c>
    </row>
    <row r="395" spans="1:14" x14ac:dyDescent="0.95">
      <c r="A395" s="107"/>
      <c r="B395" s="108"/>
      <c r="C395" s="109"/>
      <c r="D395" s="109"/>
      <c r="E395" s="131" t="str">
        <f>IFERROR(VLOOKUP($C395,Seting!$N$2:$O$43,2,FALSE),"")</f>
        <v/>
      </c>
      <c r="F395" s="112" t="str">
        <f t="shared" si="32"/>
        <v/>
      </c>
      <c r="G395" s="81" t="str">
        <f t="shared" si="33"/>
        <v/>
      </c>
      <c r="H395" s="111"/>
      <c r="I395" s="110"/>
      <c r="J395" s="112" t="str">
        <f t="shared" si="34"/>
        <v/>
      </c>
      <c r="K395" s="149" t="str">
        <f t="shared" si="35"/>
        <v/>
      </c>
      <c r="L395" s="81"/>
      <c r="M395" s="81"/>
      <c r="N395" s="112" t="str">
        <f t="shared" si="31"/>
        <v/>
      </c>
    </row>
    <row r="396" spans="1:14" x14ac:dyDescent="0.95">
      <c r="A396" s="107"/>
      <c r="B396" s="108"/>
      <c r="C396" s="109"/>
      <c r="D396" s="109"/>
      <c r="E396" s="131" t="str">
        <f>IFERROR(VLOOKUP($C396,Seting!$N$2:$O$43,2,FALSE),"")</f>
        <v/>
      </c>
      <c r="F396" s="112" t="str">
        <f t="shared" si="32"/>
        <v/>
      </c>
      <c r="G396" s="81" t="str">
        <f t="shared" si="33"/>
        <v/>
      </c>
      <c r="H396" s="111"/>
      <c r="I396" s="110"/>
      <c r="J396" s="112" t="str">
        <f t="shared" si="34"/>
        <v/>
      </c>
      <c r="K396" s="149" t="str">
        <f t="shared" si="35"/>
        <v/>
      </c>
      <c r="L396" s="81"/>
      <c r="M396" s="81"/>
      <c r="N396" s="112" t="str">
        <f t="shared" si="31"/>
        <v/>
      </c>
    </row>
    <row r="397" spans="1:14" x14ac:dyDescent="0.95">
      <c r="A397" s="107"/>
      <c r="B397" s="108"/>
      <c r="C397" s="109"/>
      <c r="D397" s="109"/>
      <c r="E397" s="131" t="str">
        <f>IFERROR(VLOOKUP($C397,Seting!$N$2:$O$43,2,FALSE),"")</f>
        <v/>
      </c>
      <c r="F397" s="112" t="str">
        <f t="shared" si="32"/>
        <v/>
      </c>
      <c r="G397" s="81" t="str">
        <f t="shared" si="33"/>
        <v/>
      </c>
      <c r="H397" s="111"/>
      <c r="I397" s="110"/>
      <c r="J397" s="112" t="str">
        <f t="shared" si="34"/>
        <v/>
      </c>
      <c r="K397" s="149" t="str">
        <f t="shared" si="35"/>
        <v/>
      </c>
      <c r="L397" s="81"/>
      <c r="M397" s="81"/>
      <c r="N397" s="112" t="str">
        <f t="shared" si="31"/>
        <v/>
      </c>
    </row>
    <row r="398" spans="1:14" x14ac:dyDescent="0.95">
      <c r="A398" s="107"/>
      <c r="B398" s="108"/>
      <c r="C398" s="109"/>
      <c r="D398" s="109"/>
      <c r="E398" s="131" t="str">
        <f>IFERROR(VLOOKUP($C398,Seting!$N$2:$O$43,2,FALSE),"")</f>
        <v/>
      </c>
      <c r="F398" s="112" t="str">
        <f t="shared" si="32"/>
        <v/>
      </c>
      <c r="G398" s="81" t="str">
        <f t="shared" si="33"/>
        <v/>
      </c>
      <c r="H398" s="111"/>
      <c r="I398" s="110"/>
      <c r="J398" s="112" t="str">
        <f t="shared" si="34"/>
        <v/>
      </c>
      <c r="K398" s="149" t="str">
        <f t="shared" si="35"/>
        <v/>
      </c>
      <c r="L398" s="81"/>
      <c r="M398" s="81"/>
      <c r="N398" s="112" t="str">
        <f t="shared" si="31"/>
        <v/>
      </c>
    </row>
    <row r="399" spans="1:14" x14ac:dyDescent="0.95">
      <c r="A399" s="107"/>
      <c r="B399" s="108"/>
      <c r="C399" s="109"/>
      <c r="D399" s="109"/>
      <c r="E399" s="131" t="str">
        <f>IFERROR(VLOOKUP($C399,Seting!$N$2:$O$43,2,FALSE),"")</f>
        <v/>
      </c>
      <c r="F399" s="112" t="str">
        <f t="shared" si="32"/>
        <v/>
      </c>
      <c r="G399" s="81" t="str">
        <f t="shared" si="33"/>
        <v/>
      </c>
      <c r="H399" s="111"/>
      <c r="I399" s="110"/>
      <c r="J399" s="112" t="str">
        <f t="shared" si="34"/>
        <v/>
      </c>
      <c r="K399" s="149" t="str">
        <f t="shared" si="35"/>
        <v/>
      </c>
      <c r="L399" s="81"/>
      <c r="M399" s="81"/>
      <c r="N399" s="112" t="str">
        <f t="shared" si="31"/>
        <v/>
      </c>
    </row>
    <row r="400" spans="1:14" x14ac:dyDescent="0.95">
      <c r="A400" s="107"/>
      <c r="B400" s="108"/>
      <c r="C400" s="109"/>
      <c r="D400" s="109"/>
      <c r="E400" s="131" t="str">
        <f>IFERROR(VLOOKUP($C400,Seting!$N$2:$O$43,2,FALSE),"")</f>
        <v/>
      </c>
      <c r="F400" s="112" t="str">
        <f t="shared" si="32"/>
        <v/>
      </c>
      <c r="G400" s="81" t="str">
        <f t="shared" si="33"/>
        <v/>
      </c>
      <c r="H400" s="111"/>
      <c r="I400" s="110"/>
      <c r="J400" s="112" t="str">
        <f t="shared" si="34"/>
        <v/>
      </c>
      <c r="K400" s="149" t="str">
        <f t="shared" si="35"/>
        <v/>
      </c>
      <c r="L400" s="81"/>
      <c r="M400" s="81"/>
      <c r="N400" s="112" t="str">
        <f t="shared" si="31"/>
        <v/>
      </c>
    </row>
    <row r="401" spans="1:14" x14ac:dyDescent="0.95">
      <c r="A401" s="107"/>
      <c r="B401" s="108"/>
      <c r="C401" s="109"/>
      <c r="D401" s="109"/>
      <c r="E401" s="131" t="str">
        <f>IFERROR(VLOOKUP($C401,Seting!$N$2:$O$43,2,FALSE),"")</f>
        <v/>
      </c>
      <c r="F401" s="112" t="str">
        <f t="shared" si="32"/>
        <v/>
      </c>
      <c r="G401" s="81" t="str">
        <f t="shared" si="33"/>
        <v/>
      </c>
      <c r="H401" s="111"/>
      <c r="I401" s="110"/>
      <c r="J401" s="112" t="str">
        <f t="shared" si="34"/>
        <v/>
      </c>
      <c r="K401" s="149" t="str">
        <f t="shared" si="35"/>
        <v/>
      </c>
      <c r="L401" s="81"/>
      <c r="M401" s="81"/>
      <c r="N401" s="112" t="str">
        <f t="shared" si="31"/>
        <v/>
      </c>
    </row>
    <row r="402" spans="1:14" x14ac:dyDescent="0.95">
      <c r="A402" s="107"/>
      <c r="B402" s="108"/>
      <c r="C402" s="109"/>
      <c r="D402" s="109"/>
      <c r="E402" s="131" t="str">
        <f>IFERROR(VLOOKUP($C402,Seting!$N$2:$O$43,2,FALSE),"")</f>
        <v/>
      </c>
      <c r="F402" s="112" t="str">
        <f t="shared" si="32"/>
        <v/>
      </c>
      <c r="G402" s="81" t="str">
        <f t="shared" si="33"/>
        <v/>
      </c>
      <c r="H402" s="111"/>
      <c r="I402" s="110"/>
      <c r="J402" s="112" t="str">
        <f t="shared" si="34"/>
        <v/>
      </c>
      <c r="K402" s="149" t="str">
        <f t="shared" si="35"/>
        <v/>
      </c>
      <c r="L402" s="81"/>
      <c r="M402" s="81"/>
      <c r="N402" s="112" t="str">
        <f t="shared" si="31"/>
        <v/>
      </c>
    </row>
    <row r="403" spans="1:14" x14ac:dyDescent="0.95">
      <c r="A403" s="107"/>
      <c r="B403" s="108"/>
      <c r="C403" s="109"/>
      <c r="D403" s="109"/>
      <c r="E403" s="131" t="str">
        <f>IFERROR(VLOOKUP($C403,Seting!$N$2:$O$43,2,FALSE),"")</f>
        <v/>
      </c>
      <c r="F403" s="112" t="str">
        <f t="shared" si="32"/>
        <v/>
      </c>
      <c r="G403" s="81" t="str">
        <f t="shared" si="33"/>
        <v/>
      </c>
      <c r="H403" s="111"/>
      <c r="I403" s="110"/>
      <c r="J403" s="112" t="str">
        <f t="shared" si="34"/>
        <v/>
      </c>
      <c r="K403" s="149" t="str">
        <f t="shared" si="35"/>
        <v/>
      </c>
      <c r="L403" s="81"/>
      <c r="M403" s="81"/>
      <c r="N403" s="112" t="str">
        <f t="shared" si="31"/>
        <v/>
      </c>
    </row>
    <row r="404" spans="1:14" x14ac:dyDescent="0.95">
      <c r="A404" s="107"/>
      <c r="B404" s="108"/>
      <c r="C404" s="109"/>
      <c r="D404" s="109"/>
      <c r="E404" s="131" t="str">
        <f>IFERROR(VLOOKUP($C404,Seting!$N$2:$O$43,2,FALSE),"")</f>
        <v/>
      </c>
      <c r="F404" s="112" t="str">
        <f t="shared" si="32"/>
        <v/>
      </c>
      <c r="G404" s="81" t="str">
        <f t="shared" si="33"/>
        <v/>
      </c>
      <c r="H404" s="111"/>
      <c r="I404" s="110"/>
      <c r="J404" s="112" t="str">
        <f t="shared" si="34"/>
        <v/>
      </c>
      <c r="K404" s="149" t="str">
        <f t="shared" si="35"/>
        <v/>
      </c>
      <c r="L404" s="81"/>
      <c r="M404" s="81"/>
      <c r="N404" s="112" t="str">
        <f t="shared" si="31"/>
        <v/>
      </c>
    </row>
    <row r="405" spans="1:14" x14ac:dyDescent="0.95">
      <c r="A405" s="107"/>
      <c r="B405" s="108"/>
      <c r="C405" s="109"/>
      <c r="D405" s="109"/>
      <c r="E405" s="131" t="str">
        <f>IFERROR(VLOOKUP($C405,Seting!$N$2:$O$43,2,FALSE),"")</f>
        <v/>
      </c>
      <c r="F405" s="112" t="str">
        <f t="shared" si="32"/>
        <v/>
      </c>
      <c r="G405" s="81" t="str">
        <f t="shared" si="33"/>
        <v/>
      </c>
      <c r="H405" s="111"/>
      <c r="I405" s="110"/>
      <c r="J405" s="112" t="str">
        <f t="shared" si="34"/>
        <v/>
      </c>
      <c r="K405" s="149" t="str">
        <f t="shared" si="35"/>
        <v/>
      </c>
      <c r="L405" s="81"/>
      <c r="M405" s="81"/>
      <c r="N405" s="112" t="str">
        <f t="shared" si="31"/>
        <v/>
      </c>
    </row>
    <row r="406" spans="1:14" x14ac:dyDescent="0.95">
      <c r="A406" s="107"/>
      <c r="B406" s="108"/>
      <c r="C406" s="109"/>
      <c r="D406" s="109"/>
      <c r="E406" s="131" t="str">
        <f>IFERROR(VLOOKUP($C406,Seting!$N$2:$O$43,2,FALSE),"")</f>
        <v/>
      </c>
      <c r="F406" s="112" t="str">
        <f t="shared" si="32"/>
        <v/>
      </c>
      <c r="G406" s="81" t="str">
        <f t="shared" si="33"/>
        <v/>
      </c>
      <c r="H406" s="111"/>
      <c r="I406" s="110"/>
      <c r="J406" s="112" t="str">
        <f t="shared" si="34"/>
        <v/>
      </c>
      <c r="K406" s="149" t="str">
        <f t="shared" si="35"/>
        <v/>
      </c>
      <c r="L406" s="81"/>
      <c r="M406" s="81"/>
      <c r="N406" s="112" t="str">
        <f t="shared" si="31"/>
        <v/>
      </c>
    </row>
    <row r="407" spans="1:14" x14ac:dyDescent="0.95">
      <c r="A407" s="107"/>
      <c r="B407" s="108"/>
      <c r="C407" s="109"/>
      <c r="D407" s="109"/>
      <c r="E407" s="131" t="str">
        <f>IFERROR(VLOOKUP($C407,Seting!$N$2:$O$43,2,FALSE),"")</f>
        <v/>
      </c>
      <c r="F407" s="112" t="str">
        <f t="shared" si="32"/>
        <v/>
      </c>
      <c r="G407" s="81" t="str">
        <f t="shared" si="33"/>
        <v/>
      </c>
      <c r="H407" s="111"/>
      <c r="I407" s="110"/>
      <c r="J407" s="112" t="str">
        <f t="shared" si="34"/>
        <v/>
      </c>
      <c r="K407" s="149" t="str">
        <f t="shared" si="35"/>
        <v/>
      </c>
      <c r="L407" s="81"/>
      <c r="M407" s="81"/>
      <c r="N407" s="112" t="str">
        <f t="shared" si="31"/>
        <v/>
      </c>
    </row>
    <row r="408" spans="1:14" x14ac:dyDescent="0.95">
      <c r="A408" s="107"/>
      <c r="B408" s="108"/>
      <c r="C408" s="109"/>
      <c r="D408" s="109"/>
      <c r="E408" s="131" t="str">
        <f>IFERROR(VLOOKUP($C408,Seting!$N$2:$O$43,2,FALSE),"")</f>
        <v/>
      </c>
      <c r="F408" s="112" t="str">
        <f t="shared" si="32"/>
        <v/>
      </c>
      <c r="G408" s="81" t="str">
        <f t="shared" si="33"/>
        <v/>
      </c>
      <c r="H408" s="111"/>
      <c r="I408" s="110"/>
      <c r="J408" s="112" t="str">
        <f t="shared" si="34"/>
        <v/>
      </c>
      <c r="K408" s="149" t="str">
        <f t="shared" si="35"/>
        <v/>
      </c>
      <c r="L408" s="81"/>
      <c r="M408" s="81"/>
      <c r="N408" s="112" t="str">
        <f t="shared" si="31"/>
        <v/>
      </c>
    </row>
    <row r="409" spans="1:14" x14ac:dyDescent="0.95">
      <c r="A409" s="107"/>
      <c r="B409" s="108"/>
      <c r="C409" s="109"/>
      <c r="D409" s="109"/>
      <c r="E409" s="131" t="str">
        <f>IFERROR(VLOOKUP($C409,Seting!$N$2:$O$43,2,FALSE),"")</f>
        <v/>
      </c>
      <c r="F409" s="112" t="str">
        <f t="shared" si="32"/>
        <v/>
      </c>
      <c r="G409" s="81" t="str">
        <f t="shared" si="33"/>
        <v/>
      </c>
      <c r="H409" s="111"/>
      <c r="I409" s="110"/>
      <c r="J409" s="112" t="str">
        <f t="shared" si="34"/>
        <v/>
      </c>
      <c r="K409" s="149" t="str">
        <f t="shared" si="35"/>
        <v/>
      </c>
      <c r="L409" s="81"/>
      <c r="M409" s="81"/>
      <c r="N409" s="112" t="str">
        <f t="shared" ref="N409:N472" si="36">IF(L409="","",SUMIFS($J$5:$J$502,$B$5:$B$502,L409)+M409-O409)</f>
        <v/>
      </c>
    </row>
    <row r="410" spans="1:14" x14ac:dyDescent="0.95">
      <c r="A410" s="107"/>
      <c r="B410" s="108"/>
      <c r="C410" s="109"/>
      <c r="D410" s="109"/>
      <c r="E410" s="131" t="str">
        <f>IFERROR(VLOOKUP($C410,Seting!$N$2:$O$43,2,FALSE),"")</f>
        <v/>
      </c>
      <c r="F410" s="112" t="str">
        <f t="shared" si="32"/>
        <v/>
      </c>
      <c r="G410" s="81" t="str">
        <f t="shared" si="33"/>
        <v/>
      </c>
      <c r="H410" s="111"/>
      <c r="I410" s="110"/>
      <c r="J410" s="112" t="str">
        <f t="shared" si="34"/>
        <v/>
      </c>
      <c r="K410" s="149" t="str">
        <f t="shared" si="35"/>
        <v/>
      </c>
      <c r="L410" s="81"/>
      <c r="M410" s="81"/>
      <c r="N410" s="112" t="str">
        <f t="shared" si="36"/>
        <v/>
      </c>
    </row>
    <row r="411" spans="1:14" x14ac:dyDescent="0.95">
      <c r="A411" s="107"/>
      <c r="B411" s="108"/>
      <c r="C411" s="109"/>
      <c r="D411" s="109"/>
      <c r="E411" s="131" t="str">
        <f>IFERROR(VLOOKUP($C411,Seting!$N$2:$O$43,2,FALSE),"")</f>
        <v/>
      </c>
      <c r="F411" s="112" t="str">
        <f t="shared" si="32"/>
        <v/>
      </c>
      <c r="G411" s="81" t="str">
        <f t="shared" si="33"/>
        <v/>
      </c>
      <c r="H411" s="111"/>
      <c r="I411" s="110"/>
      <c r="J411" s="112" t="str">
        <f t="shared" si="34"/>
        <v/>
      </c>
      <c r="K411" s="149" t="str">
        <f t="shared" si="35"/>
        <v/>
      </c>
      <c r="L411" s="81"/>
      <c r="M411" s="81"/>
      <c r="N411" s="112" t="str">
        <f t="shared" si="36"/>
        <v/>
      </c>
    </row>
    <row r="412" spans="1:14" x14ac:dyDescent="0.95">
      <c r="A412" s="107"/>
      <c r="B412" s="108"/>
      <c r="C412" s="109"/>
      <c r="D412" s="109"/>
      <c r="E412" s="131" t="str">
        <f>IFERROR(VLOOKUP($C412,Seting!$N$2:$O$43,2,FALSE),"")</f>
        <v/>
      </c>
      <c r="F412" s="112" t="str">
        <f t="shared" si="32"/>
        <v/>
      </c>
      <c r="G412" s="81" t="str">
        <f t="shared" si="33"/>
        <v/>
      </c>
      <c r="H412" s="111"/>
      <c r="I412" s="110"/>
      <c r="J412" s="112" t="str">
        <f t="shared" si="34"/>
        <v/>
      </c>
      <c r="K412" s="149" t="str">
        <f t="shared" si="35"/>
        <v/>
      </c>
      <c r="L412" s="81"/>
      <c r="M412" s="81"/>
      <c r="N412" s="112" t="str">
        <f t="shared" si="36"/>
        <v/>
      </c>
    </row>
    <row r="413" spans="1:14" x14ac:dyDescent="0.95">
      <c r="A413" s="107"/>
      <c r="B413" s="108"/>
      <c r="C413" s="109"/>
      <c r="D413" s="109"/>
      <c r="E413" s="131" t="str">
        <f>IFERROR(VLOOKUP($C413,Seting!$N$2:$O$43,2,FALSE),"")</f>
        <v/>
      </c>
      <c r="F413" s="112" t="str">
        <f t="shared" si="32"/>
        <v/>
      </c>
      <c r="G413" s="81" t="str">
        <f t="shared" si="33"/>
        <v/>
      </c>
      <c r="H413" s="111"/>
      <c r="I413" s="110"/>
      <c r="J413" s="112" t="str">
        <f t="shared" si="34"/>
        <v/>
      </c>
      <c r="K413" s="149" t="str">
        <f t="shared" si="35"/>
        <v/>
      </c>
      <c r="L413" s="81"/>
      <c r="M413" s="81"/>
      <c r="N413" s="112" t="str">
        <f t="shared" si="36"/>
        <v/>
      </c>
    </row>
    <row r="414" spans="1:14" x14ac:dyDescent="0.95">
      <c r="A414" s="107"/>
      <c r="B414" s="108"/>
      <c r="C414" s="109"/>
      <c r="D414" s="109"/>
      <c r="E414" s="131" t="str">
        <f>IFERROR(VLOOKUP($C414,Seting!$N$2:$O$43,2,FALSE),"")</f>
        <v/>
      </c>
      <c r="F414" s="112" t="str">
        <f t="shared" si="32"/>
        <v/>
      </c>
      <c r="G414" s="81" t="str">
        <f t="shared" si="33"/>
        <v/>
      </c>
      <c r="H414" s="111"/>
      <c r="I414" s="110"/>
      <c r="J414" s="112" t="str">
        <f t="shared" si="34"/>
        <v/>
      </c>
      <c r="K414" s="149" t="str">
        <f t="shared" si="35"/>
        <v/>
      </c>
      <c r="L414" s="81"/>
      <c r="M414" s="81"/>
      <c r="N414" s="112" t="str">
        <f t="shared" si="36"/>
        <v/>
      </c>
    </row>
    <row r="415" spans="1:14" x14ac:dyDescent="0.95">
      <c r="A415" s="107"/>
      <c r="B415" s="108"/>
      <c r="C415" s="109"/>
      <c r="D415" s="109"/>
      <c r="E415" s="131" t="str">
        <f>IFERROR(VLOOKUP($C415,Seting!$N$2:$O$43,2,FALSE),"")</f>
        <v/>
      </c>
      <c r="F415" s="112" t="str">
        <f t="shared" si="32"/>
        <v/>
      </c>
      <c r="G415" s="81" t="str">
        <f t="shared" si="33"/>
        <v/>
      </c>
      <c r="H415" s="111"/>
      <c r="I415" s="110"/>
      <c r="J415" s="112" t="str">
        <f t="shared" si="34"/>
        <v/>
      </c>
      <c r="K415" s="149" t="str">
        <f t="shared" si="35"/>
        <v/>
      </c>
      <c r="L415" s="81"/>
      <c r="M415" s="81"/>
      <c r="N415" s="112" t="str">
        <f t="shared" si="36"/>
        <v/>
      </c>
    </row>
    <row r="416" spans="1:14" x14ac:dyDescent="0.95">
      <c r="A416" s="107"/>
      <c r="B416" s="108"/>
      <c r="C416" s="109"/>
      <c r="D416" s="109"/>
      <c r="E416" s="131" t="str">
        <f>IFERROR(VLOOKUP($C416,Seting!$N$2:$O$43,2,FALSE),"")</f>
        <v/>
      </c>
      <c r="F416" s="112" t="str">
        <f t="shared" si="32"/>
        <v/>
      </c>
      <c r="G416" s="81" t="str">
        <f t="shared" si="33"/>
        <v/>
      </c>
      <c r="H416" s="111"/>
      <c r="I416" s="110"/>
      <c r="J416" s="112" t="str">
        <f t="shared" si="34"/>
        <v/>
      </c>
      <c r="K416" s="149" t="str">
        <f t="shared" si="35"/>
        <v/>
      </c>
      <c r="L416" s="81"/>
      <c r="M416" s="81"/>
      <c r="N416" s="112" t="str">
        <f t="shared" si="36"/>
        <v/>
      </c>
    </row>
    <row r="417" spans="1:14" x14ac:dyDescent="0.95">
      <c r="A417" s="107"/>
      <c r="B417" s="108"/>
      <c r="C417" s="109"/>
      <c r="D417" s="109"/>
      <c r="E417" s="131" t="str">
        <f>IFERROR(VLOOKUP($C417,Seting!$N$2:$O$43,2,FALSE),"")</f>
        <v/>
      </c>
      <c r="F417" s="112" t="str">
        <f t="shared" si="32"/>
        <v/>
      </c>
      <c r="G417" s="81" t="str">
        <f t="shared" si="33"/>
        <v/>
      </c>
      <c r="H417" s="111"/>
      <c r="I417" s="110"/>
      <c r="J417" s="112" t="str">
        <f t="shared" si="34"/>
        <v/>
      </c>
      <c r="K417" s="149" t="str">
        <f t="shared" si="35"/>
        <v/>
      </c>
      <c r="L417" s="81"/>
      <c r="M417" s="81"/>
      <c r="N417" s="112" t="str">
        <f t="shared" si="36"/>
        <v/>
      </c>
    </row>
    <row r="418" spans="1:14" x14ac:dyDescent="0.95">
      <c r="A418" s="107"/>
      <c r="B418" s="108"/>
      <c r="C418" s="109"/>
      <c r="D418" s="109"/>
      <c r="E418" s="131" t="str">
        <f>IFERROR(VLOOKUP($C418,Seting!$N$2:$O$43,2,FALSE),"")</f>
        <v/>
      </c>
      <c r="F418" s="112" t="str">
        <f t="shared" si="32"/>
        <v/>
      </c>
      <c r="G418" s="81" t="str">
        <f t="shared" si="33"/>
        <v/>
      </c>
      <c r="H418" s="111"/>
      <c r="I418" s="110"/>
      <c r="J418" s="112" t="str">
        <f t="shared" si="34"/>
        <v/>
      </c>
      <c r="K418" s="149" t="str">
        <f t="shared" si="35"/>
        <v/>
      </c>
      <c r="L418" s="81"/>
      <c r="M418" s="81"/>
      <c r="N418" s="112" t="str">
        <f t="shared" si="36"/>
        <v/>
      </c>
    </row>
    <row r="419" spans="1:14" x14ac:dyDescent="0.95">
      <c r="A419" s="107"/>
      <c r="B419" s="108"/>
      <c r="C419" s="109"/>
      <c r="D419" s="109"/>
      <c r="E419" s="131" t="str">
        <f>IFERROR(VLOOKUP($C419,Seting!$N$2:$O$43,2,FALSE),"")</f>
        <v/>
      </c>
      <c r="F419" s="112" t="str">
        <f t="shared" si="32"/>
        <v/>
      </c>
      <c r="G419" s="81" t="str">
        <f t="shared" si="33"/>
        <v/>
      </c>
      <c r="H419" s="111"/>
      <c r="I419" s="110"/>
      <c r="J419" s="112" t="str">
        <f t="shared" si="34"/>
        <v/>
      </c>
      <c r="K419" s="149" t="str">
        <f t="shared" si="35"/>
        <v/>
      </c>
      <c r="L419" s="81"/>
      <c r="M419" s="81"/>
      <c r="N419" s="112" t="str">
        <f t="shared" si="36"/>
        <v/>
      </c>
    </row>
    <row r="420" spans="1:14" x14ac:dyDescent="0.95">
      <c r="A420" s="107"/>
      <c r="B420" s="108"/>
      <c r="C420" s="109"/>
      <c r="D420" s="109"/>
      <c r="E420" s="131" t="str">
        <f>IFERROR(VLOOKUP($C420,Seting!$N$2:$O$43,2,FALSE),"")</f>
        <v/>
      </c>
      <c r="F420" s="112" t="str">
        <f t="shared" si="32"/>
        <v/>
      </c>
      <c r="G420" s="81" t="str">
        <f t="shared" si="33"/>
        <v/>
      </c>
      <c r="H420" s="111"/>
      <c r="I420" s="110"/>
      <c r="J420" s="112" t="str">
        <f t="shared" si="34"/>
        <v/>
      </c>
      <c r="K420" s="149" t="str">
        <f t="shared" si="35"/>
        <v/>
      </c>
      <c r="L420" s="81"/>
      <c r="M420" s="81"/>
      <c r="N420" s="112" t="str">
        <f t="shared" si="36"/>
        <v/>
      </c>
    </row>
    <row r="421" spans="1:14" x14ac:dyDescent="0.95">
      <c r="A421" s="107"/>
      <c r="B421" s="108"/>
      <c r="C421" s="109"/>
      <c r="D421" s="109"/>
      <c r="E421" s="131" t="str">
        <f>IFERROR(VLOOKUP($C421,Seting!$N$2:$O$43,2,FALSE),"")</f>
        <v/>
      </c>
      <c r="F421" s="112" t="str">
        <f t="shared" si="32"/>
        <v/>
      </c>
      <c r="G421" s="81" t="str">
        <f t="shared" si="33"/>
        <v/>
      </c>
      <c r="H421" s="111"/>
      <c r="I421" s="110"/>
      <c r="J421" s="112" t="str">
        <f t="shared" si="34"/>
        <v/>
      </c>
      <c r="K421" s="149" t="str">
        <f t="shared" si="35"/>
        <v/>
      </c>
      <c r="L421" s="81"/>
      <c r="M421" s="81"/>
      <c r="N421" s="112" t="str">
        <f t="shared" si="36"/>
        <v/>
      </c>
    </row>
    <row r="422" spans="1:14" x14ac:dyDescent="0.95">
      <c r="A422" s="107"/>
      <c r="B422" s="108"/>
      <c r="C422" s="109"/>
      <c r="D422" s="109"/>
      <c r="E422" s="131" t="str">
        <f>IFERROR(VLOOKUP($C422,Seting!$N$2:$O$43,2,FALSE),"")</f>
        <v/>
      </c>
      <c r="F422" s="112" t="str">
        <f t="shared" si="32"/>
        <v/>
      </c>
      <c r="G422" s="81" t="str">
        <f t="shared" si="33"/>
        <v/>
      </c>
      <c r="H422" s="111"/>
      <c r="I422" s="110"/>
      <c r="J422" s="112" t="str">
        <f t="shared" si="34"/>
        <v/>
      </c>
      <c r="K422" s="149" t="str">
        <f t="shared" si="35"/>
        <v/>
      </c>
      <c r="L422" s="81"/>
      <c r="M422" s="81"/>
      <c r="N422" s="112" t="str">
        <f t="shared" si="36"/>
        <v/>
      </c>
    </row>
    <row r="423" spans="1:14" x14ac:dyDescent="0.95">
      <c r="A423" s="107"/>
      <c r="B423" s="108"/>
      <c r="C423" s="109"/>
      <c r="D423" s="109"/>
      <c r="E423" s="131" t="str">
        <f>IFERROR(VLOOKUP($C423,Seting!$N$2:$O$43,2,FALSE),"")</f>
        <v/>
      </c>
      <c r="F423" s="112" t="str">
        <f t="shared" si="32"/>
        <v/>
      </c>
      <c r="G423" s="81" t="str">
        <f t="shared" si="33"/>
        <v/>
      </c>
      <c r="H423" s="111"/>
      <c r="I423" s="110"/>
      <c r="J423" s="112" t="str">
        <f t="shared" si="34"/>
        <v/>
      </c>
      <c r="K423" s="149" t="str">
        <f t="shared" si="35"/>
        <v/>
      </c>
      <c r="L423" s="81"/>
      <c r="M423" s="81"/>
      <c r="N423" s="112" t="str">
        <f t="shared" si="36"/>
        <v/>
      </c>
    </row>
    <row r="424" spans="1:14" x14ac:dyDescent="0.95">
      <c r="A424" s="107"/>
      <c r="B424" s="108"/>
      <c r="C424" s="109"/>
      <c r="D424" s="109"/>
      <c r="E424" s="131" t="str">
        <f>IFERROR(VLOOKUP($C424,Seting!$N$2:$O$43,2,FALSE),"")</f>
        <v/>
      </c>
      <c r="F424" s="112" t="str">
        <f t="shared" si="32"/>
        <v/>
      </c>
      <c r="G424" s="81" t="str">
        <f t="shared" si="33"/>
        <v/>
      </c>
      <c r="H424" s="111"/>
      <c r="I424" s="110"/>
      <c r="J424" s="112" t="str">
        <f t="shared" si="34"/>
        <v/>
      </c>
      <c r="K424" s="149" t="str">
        <f t="shared" si="35"/>
        <v/>
      </c>
      <c r="L424" s="81"/>
      <c r="M424" s="81"/>
      <c r="N424" s="112" t="str">
        <f t="shared" si="36"/>
        <v/>
      </c>
    </row>
    <row r="425" spans="1:14" x14ac:dyDescent="0.95">
      <c r="A425" s="107"/>
      <c r="B425" s="108"/>
      <c r="C425" s="109"/>
      <c r="D425" s="109"/>
      <c r="E425" s="131" t="str">
        <f>IFERROR(VLOOKUP($C425,Seting!$N$2:$O$43,2,FALSE),"")</f>
        <v/>
      </c>
      <c r="F425" s="112" t="str">
        <f t="shared" si="32"/>
        <v/>
      </c>
      <c r="G425" s="81" t="str">
        <f t="shared" si="33"/>
        <v/>
      </c>
      <c r="H425" s="111"/>
      <c r="I425" s="110"/>
      <c r="J425" s="112" t="str">
        <f t="shared" si="34"/>
        <v/>
      </c>
      <c r="K425" s="149" t="str">
        <f t="shared" si="35"/>
        <v/>
      </c>
      <c r="L425" s="81"/>
      <c r="M425" s="81"/>
      <c r="N425" s="112" t="str">
        <f t="shared" si="36"/>
        <v/>
      </c>
    </row>
    <row r="426" spans="1:14" x14ac:dyDescent="0.95">
      <c r="A426" s="107"/>
      <c r="B426" s="108"/>
      <c r="C426" s="109"/>
      <c r="D426" s="109"/>
      <c r="E426" s="131" t="str">
        <f>IFERROR(VLOOKUP($C426,Seting!$N$2:$O$43,2,FALSE),"")</f>
        <v/>
      </c>
      <c r="F426" s="112" t="str">
        <f t="shared" si="32"/>
        <v/>
      </c>
      <c r="G426" s="81" t="str">
        <f t="shared" si="33"/>
        <v/>
      </c>
      <c r="H426" s="111"/>
      <c r="I426" s="110"/>
      <c r="J426" s="112" t="str">
        <f t="shared" si="34"/>
        <v/>
      </c>
      <c r="K426" s="149" t="str">
        <f t="shared" si="35"/>
        <v/>
      </c>
      <c r="L426" s="81"/>
      <c r="M426" s="81"/>
      <c r="N426" s="112" t="str">
        <f t="shared" si="36"/>
        <v/>
      </c>
    </row>
    <row r="427" spans="1:14" x14ac:dyDescent="0.95">
      <c r="A427" s="107"/>
      <c r="B427" s="108"/>
      <c r="C427" s="109"/>
      <c r="D427" s="109"/>
      <c r="E427" s="131" t="str">
        <f>IFERROR(VLOOKUP($C427,Seting!$N$2:$O$43,2,FALSE),"")</f>
        <v/>
      </c>
      <c r="F427" s="112" t="str">
        <f t="shared" si="32"/>
        <v/>
      </c>
      <c r="G427" s="81" t="str">
        <f t="shared" si="33"/>
        <v/>
      </c>
      <c r="H427" s="111"/>
      <c r="I427" s="110"/>
      <c r="J427" s="112" t="str">
        <f t="shared" si="34"/>
        <v/>
      </c>
      <c r="K427" s="149" t="str">
        <f t="shared" si="35"/>
        <v/>
      </c>
      <c r="L427" s="81"/>
      <c r="M427" s="81"/>
      <c r="N427" s="112" t="str">
        <f t="shared" si="36"/>
        <v/>
      </c>
    </row>
    <row r="428" spans="1:14" x14ac:dyDescent="0.95">
      <c r="A428" s="107"/>
      <c r="B428" s="108"/>
      <c r="C428" s="109"/>
      <c r="D428" s="109"/>
      <c r="E428" s="131" t="str">
        <f>IFERROR(VLOOKUP($C428,Seting!$N$2:$O$43,2,FALSE),"")</f>
        <v/>
      </c>
      <c r="F428" s="112" t="str">
        <f t="shared" si="32"/>
        <v/>
      </c>
      <c r="G428" s="81" t="str">
        <f t="shared" si="33"/>
        <v/>
      </c>
      <c r="H428" s="111"/>
      <c r="I428" s="110"/>
      <c r="J428" s="112" t="str">
        <f t="shared" si="34"/>
        <v/>
      </c>
      <c r="K428" s="149" t="str">
        <f t="shared" si="35"/>
        <v/>
      </c>
      <c r="L428" s="81"/>
      <c r="M428" s="81"/>
      <c r="N428" s="112" t="str">
        <f t="shared" si="36"/>
        <v/>
      </c>
    </row>
    <row r="429" spans="1:14" x14ac:dyDescent="0.95">
      <c r="A429" s="107"/>
      <c r="B429" s="108"/>
      <c r="C429" s="109"/>
      <c r="D429" s="109"/>
      <c r="E429" s="131" t="str">
        <f>IFERROR(VLOOKUP($C429,Seting!$N$2:$O$43,2,FALSE),"")</f>
        <v/>
      </c>
      <c r="F429" s="112" t="str">
        <f t="shared" si="32"/>
        <v/>
      </c>
      <c r="G429" s="81" t="str">
        <f t="shared" si="33"/>
        <v/>
      </c>
      <c r="H429" s="111"/>
      <c r="I429" s="110"/>
      <c r="J429" s="112" t="str">
        <f t="shared" si="34"/>
        <v/>
      </c>
      <c r="K429" s="149" t="str">
        <f t="shared" si="35"/>
        <v/>
      </c>
      <c r="L429" s="81"/>
      <c r="M429" s="81"/>
      <c r="N429" s="112" t="str">
        <f t="shared" si="36"/>
        <v/>
      </c>
    </row>
    <row r="430" spans="1:14" x14ac:dyDescent="0.95">
      <c r="A430" s="107"/>
      <c r="B430" s="108"/>
      <c r="C430" s="109"/>
      <c r="D430" s="109"/>
      <c r="E430" s="131" t="str">
        <f>IFERROR(VLOOKUP($C430,Seting!$N$2:$O$43,2,FALSE),"")</f>
        <v/>
      </c>
      <c r="F430" s="112" t="str">
        <f t="shared" si="32"/>
        <v/>
      </c>
      <c r="G430" s="81" t="str">
        <f t="shared" si="33"/>
        <v/>
      </c>
      <c r="H430" s="111"/>
      <c r="I430" s="110"/>
      <c r="J430" s="112" t="str">
        <f t="shared" si="34"/>
        <v/>
      </c>
      <c r="K430" s="149" t="str">
        <f t="shared" si="35"/>
        <v/>
      </c>
      <c r="L430" s="81"/>
      <c r="M430" s="81"/>
      <c r="N430" s="112" t="str">
        <f t="shared" si="36"/>
        <v/>
      </c>
    </row>
    <row r="431" spans="1:14" x14ac:dyDescent="0.95">
      <c r="A431" s="107"/>
      <c r="B431" s="108"/>
      <c r="C431" s="109"/>
      <c r="D431" s="109"/>
      <c r="E431" s="131" t="str">
        <f>IFERROR(VLOOKUP($C431,Seting!$N$2:$O$43,2,FALSE),"")</f>
        <v/>
      </c>
      <c r="F431" s="112" t="str">
        <f t="shared" si="32"/>
        <v/>
      </c>
      <c r="G431" s="81" t="str">
        <f t="shared" si="33"/>
        <v/>
      </c>
      <c r="H431" s="111"/>
      <c r="I431" s="110"/>
      <c r="J431" s="112" t="str">
        <f t="shared" si="34"/>
        <v/>
      </c>
      <c r="K431" s="149" t="str">
        <f t="shared" si="35"/>
        <v/>
      </c>
      <c r="L431" s="81"/>
      <c r="M431" s="81"/>
      <c r="N431" s="112" t="str">
        <f t="shared" si="36"/>
        <v/>
      </c>
    </row>
    <row r="432" spans="1:14" x14ac:dyDescent="0.95">
      <c r="A432" s="107"/>
      <c r="B432" s="108"/>
      <c r="C432" s="109"/>
      <c r="D432" s="109"/>
      <c r="E432" s="131" t="str">
        <f>IFERROR(VLOOKUP($C432,Seting!$N$2:$O$43,2,FALSE),"")</f>
        <v/>
      </c>
      <c r="F432" s="112" t="str">
        <f t="shared" si="32"/>
        <v/>
      </c>
      <c r="G432" s="81" t="str">
        <f t="shared" si="33"/>
        <v/>
      </c>
      <c r="H432" s="111"/>
      <c r="I432" s="110"/>
      <c r="J432" s="112" t="str">
        <f t="shared" si="34"/>
        <v/>
      </c>
      <c r="K432" s="149" t="str">
        <f t="shared" si="35"/>
        <v/>
      </c>
      <c r="L432" s="81"/>
      <c r="M432" s="81"/>
      <c r="N432" s="112" t="str">
        <f t="shared" si="36"/>
        <v/>
      </c>
    </row>
    <row r="433" spans="1:14" x14ac:dyDescent="0.95">
      <c r="A433" s="107"/>
      <c r="B433" s="108"/>
      <c r="C433" s="109"/>
      <c r="D433" s="109"/>
      <c r="E433" s="131" t="str">
        <f>IFERROR(VLOOKUP($C433,Seting!$N$2:$O$43,2,FALSE),"")</f>
        <v/>
      </c>
      <c r="F433" s="112" t="str">
        <f t="shared" si="32"/>
        <v/>
      </c>
      <c r="G433" s="81" t="str">
        <f t="shared" si="33"/>
        <v/>
      </c>
      <c r="H433" s="111"/>
      <c r="I433" s="110"/>
      <c r="J433" s="112" t="str">
        <f t="shared" si="34"/>
        <v/>
      </c>
      <c r="K433" s="149" t="str">
        <f t="shared" si="35"/>
        <v/>
      </c>
      <c r="L433" s="81"/>
      <c r="M433" s="81"/>
      <c r="N433" s="112" t="str">
        <f t="shared" si="36"/>
        <v/>
      </c>
    </row>
    <row r="434" spans="1:14" x14ac:dyDescent="0.95">
      <c r="A434" s="107"/>
      <c r="B434" s="108"/>
      <c r="C434" s="109"/>
      <c r="D434" s="109"/>
      <c r="E434" s="131" t="str">
        <f>IFERROR(VLOOKUP($C434,Seting!$N$2:$O$43,2,FALSE),"")</f>
        <v/>
      </c>
      <c r="F434" s="112" t="str">
        <f t="shared" si="32"/>
        <v/>
      </c>
      <c r="G434" s="81" t="str">
        <f t="shared" si="33"/>
        <v/>
      </c>
      <c r="H434" s="111"/>
      <c r="I434" s="110"/>
      <c r="J434" s="112" t="str">
        <f t="shared" si="34"/>
        <v/>
      </c>
      <c r="K434" s="149" t="str">
        <f t="shared" si="35"/>
        <v/>
      </c>
      <c r="L434" s="81"/>
      <c r="M434" s="81"/>
      <c r="N434" s="112" t="str">
        <f t="shared" si="36"/>
        <v/>
      </c>
    </row>
    <row r="435" spans="1:14" x14ac:dyDescent="0.95">
      <c r="A435" s="107"/>
      <c r="B435" s="108"/>
      <c r="C435" s="109"/>
      <c r="D435" s="109"/>
      <c r="E435" s="131" t="str">
        <f>IFERROR(VLOOKUP($C435,Seting!$N$2:$O$43,2,FALSE),"")</f>
        <v/>
      </c>
      <c r="F435" s="112" t="str">
        <f t="shared" si="32"/>
        <v/>
      </c>
      <c r="G435" s="81" t="str">
        <f t="shared" si="33"/>
        <v/>
      </c>
      <c r="H435" s="111"/>
      <c r="I435" s="110"/>
      <c r="J435" s="112" t="str">
        <f t="shared" si="34"/>
        <v/>
      </c>
      <c r="K435" s="149" t="str">
        <f t="shared" si="35"/>
        <v/>
      </c>
      <c r="L435" s="81"/>
      <c r="M435" s="81"/>
      <c r="N435" s="112" t="str">
        <f t="shared" si="36"/>
        <v/>
      </c>
    </row>
    <row r="436" spans="1:14" x14ac:dyDescent="0.95">
      <c r="A436" s="107"/>
      <c r="B436" s="108"/>
      <c r="C436" s="109"/>
      <c r="D436" s="109"/>
      <c r="E436" s="131" t="str">
        <f>IFERROR(VLOOKUP($C436,Seting!$N$2:$O$43,2,FALSE),"")</f>
        <v/>
      </c>
      <c r="F436" s="112" t="str">
        <f t="shared" si="32"/>
        <v/>
      </c>
      <c r="G436" s="81" t="str">
        <f t="shared" si="33"/>
        <v/>
      </c>
      <c r="H436" s="111"/>
      <c r="I436" s="110"/>
      <c r="J436" s="112" t="str">
        <f t="shared" si="34"/>
        <v/>
      </c>
      <c r="K436" s="149" t="str">
        <f t="shared" si="35"/>
        <v/>
      </c>
      <c r="L436" s="81"/>
      <c r="M436" s="81"/>
      <c r="N436" s="112" t="str">
        <f t="shared" si="36"/>
        <v/>
      </c>
    </row>
    <row r="437" spans="1:14" x14ac:dyDescent="0.95">
      <c r="A437" s="107"/>
      <c r="B437" s="108"/>
      <c r="C437" s="109"/>
      <c r="D437" s="109"/>
      <c r="E437" s="131" t="str">
        <f>IFERROR(VLOOKUP($C437,Seting!$N$2:$O$43,2,FALSE),"")</f>
        <v/>
      </c>
      <c r="F437" s="112" t="str">
        <f t="shared" si="32"/>
        <v/>
      </c>
      <c r="G437" s="81" t="str">
        <f t="shared" si="33"/>
        <v/>
      </c>
      <c r="H437" s="111"/>
      <c r="I437" s="110"/>
      <c r="J437" s="112" t="str">
        <f t="shared" si="34"/>
        <v/>
      </c>
      <c r="K437" s="149" t="str">
        <f t="shared" si="35"/>
        <v/>
      </c>
      <c r="L437" s="81"/>
      <c r="M437" s="81"/>
      <c r="N437" s="112" t="str">
        <f t="shared" si="36"/>
        <v/>
      </c>
    </row>
    <row r="438" spans="1:14" x14ac:dyDescent="0.95">
      <c r="A438" s="107"/>
      <c r="B438" s="108"/>
      <c r="C438" s="109"/>
      <c r="D438" s="109"/>
      <c r="E438" s="131" t="str">
        <f>IFERROR(VLOOKUP($C438,Seting!$N$2:$O$43,2,FALSE),"")</f>
        <v/>
      </c>
      <c r="F438" s="112" t="str">
        <f t="shared" si="32"/>
        <v/>
      </c>
      <c r="G438" s="81" t="str">
        <f t="shared" si="33"/>
        <v/>
      </c>
      <c r="H438" s="111"/>
      <c r="I438" s="110"/>
      <c r="J438" s="112" t="str">
        <f t="shared" si="34"/>
        <v/>
      </c>
      <c r="K438" s="149" t="str">
        <f t="shared" si="35"/>
        <v/>
      </c>
      <c r="L438" s="81"/>
      <c r="M438" s="81"/>
      <c r="N438" s="112" t="str">
        <f t="shared" si="36"/>
        <v/>
      </c>
    </row>
    <row r="439" spans="1:14" x14ac:dyDescent="0.95">
      <c r="A439" s="107"/>
      <c r="B439" s="108"/>
      <c r="C439" s="109"/>
      <c r="D439" s="109"/>
      <c r="E439" s="131" t="str">
        <f>IFERROR(VLOOKUP($C439,Seting!$N$2:$O$43,2,FALSE),"")</f>
        <v/>
      </c>
      <c r="F439" s="112" t="str">
        <f t="shared" si="32"/>
        <v/>
      </c>
      <c r="G439" s="81" t="str">
        <f t="shared" si="33"/>
        <v/>
      </c>
      <c r="H439" s="111"/>
      <c r="I439" s="110"/>
      <c r="J439" s="112" t="str">
        <f t="shared" si="34"/>
        <v/>
      </c>
      <c r="K439" s="149" t="str">
        <f t="shared" si="35"/>
        <v/>
      </c>
      <c r="L439" s="81"/>
      <c r="M439" s="81"/>
      <c r="N439" s="112" t="str">
        <f t="shared" si="36"/>
        <v/>
      </c>
    </row>
    <row r="440" spans="1:14" x14ac:dyDescent="0.95">
      <c r="A440" s="107"/>
      <c r="B440" s="108"/>
      <c r="C440" s="109"/>
      <c r="D440" s="109"/>
      <c r="E440" s="131" t="str">
        <f>IFERROR(VLOOKUP($C440,Seting!$N$2:$O$43,2,FALSE),"")</f>
        <v/>
      </c>
      <c r="F440" s="112" t="str">
        <f t="shared" si="32"/>
        <v/>
      </c>
      <c r="G440" s="81" t="str">
        <f t="shared" si="33"/>
        <v/>
      </c>
      <c r="H440" s="111"/>
      <c r="I440" s="110"/>
      <c r="J440" s="112" t="str">
        <f t="shared" si="34"/>
        <v/>
      </c>
      <c r="K440" s="149" t="str">
        <f t="shared" si="35"/>
        <v/>
      </c>
      <c r="L440" s="81"/>
      <c r="M440" s="81"/>
      <c r="N440" s="112" t="str">
        <f t="shared" si="36"/>
        <v/>
      </c>
    </row>
    <row r="441" spans="1:14" x14ac:dyDescent="0.95">
      <c r="A441" s="107"/>
      <c r="B441" s="108"/>
      <c r="C441" s="109"/>
      <c r="D441" s="109"/>
      <c r="E441" s="131" t="str">
        <f>IFERROR(VLOOKUP($C441,Seting!$N$2:$O$43,2,FALSE),"")</f>
        <v/>
      </c>
      <c r="F441" s="112" t="str">
        <f t="shared" si="32"/>
        <v/>
      </c>
      <c r="G441" s="81" t="str">
        <f t="shared" si="33"/>
        <v/>
      </c>
      <c r="H441" s="111"/>
      <c r="I441" s="110"/>
      <c r="J441" s="112" t="str">
        <f t="shared" si="34"/>
        <v/>
      </c>
      <c r="K441" s="149" t="str">
        <f t="shared" si="35"/>
        <v/>
      </c>
      <c r="L441" s="81"/>
      <c r="M441" s="81"/>
      <c r="N441" s="112" t="str">
        <f t="shared" si="36"/>
        <v/>
      </c>
    </row>
    <row r="442" spans="1:14" x14ac:dyDescent="0.95">
      <c r="A442" s="107"/>
      <c r="B442" s="108"/>
      <c r="C442" s="109"/>
      <c r="D442" s="109"/>
      <c r="E442" s="131" t="str">
        <f>IFERROR(VLOOKUP($C442,Seting!$N$2:$O$43,2,FALSE),"")</f>
        <v/>
      </c>
      <c r="F442" s="112" t="str">
        <f t="shared" si="32"/>
        <v/>
      </c>
      <c r="G442" s="81" t="str">
        <f t="shared" si="33"/>
        <v/>
      </c>
      <c r="H442" s="111"/>
      <c r="I442" s="110"/>
      <c r="J442" s="112" t="str">
        <f t="shared" si="34"/>
        <v/>
      </c>
      <c r="K442" s="149" t="str">
        <f t="shared" si="35"/>
        <v/>
      </c>
      <c r="L442" s="81"/>
      <c r="M442" s="81"/>
      <c r="N442" s="112" t="str">
        <f t="shared" si="36"/>
        <v/>
      </c>
    </row>
    <row r="443" spans="1:14" x14ac:dyDescent="0.95">
      <c r="A443" s="107"/>
      <c r="B443" s="108"/>
      <c r="C443" s="109"/>
      <c r="D443" s="109"/>
      <c r="E443" s="131" t="str">
        <f>IFERROR(VLOOKUP($C443,Seting!$N$2:$O$43,2,FALSE),"")</f>
        <v/>
      </c>
      <c r="F443" s="112" t="str">
        <f t="shared" si="32"/>
        <v/>
      </c>
      <c r="G443" s="81" t="str">
        <f t="shared" si="33"/>
        <v/>
      </c>
      <c r="H443" s="111"/>
      <c r="I443" s="110"/>
      <c r="J443" s="112" t="str">
        <f t="shared" si="34"/>
        <v/>
      </c>
      <c r="K443" s="149" t="str">
        <f t="shared" si="35"/>
        <v/>
      </c>
      <c r="L443" s="81"/>
      <c r="M443" s="81"/>
      <c r="N443" s="112" t="str">
        <f t="shared" si="36"/>
        <v/>
      </c>
    </row>
    <row r="444" spans="1:14" x14ac:dyDescent="0.95">
      <c r="A444" s="107"/>
      <c r="B444" s="108"/>
      <c r="C444" s="109"/>
      <c r="D444" s="109"/>
      <c r="E444" s="131" t="str">
        <f>IFERROR(VLOOKUP($C444,Seting!$N$2:$O$43,2,FALSE),"")</f>
        <v/>
      </c>
      <c r="F444" s="112" t="str">
        <f t="shared" si="32"/>
        <v/>
      </c>
      <c r="G444" s="81" t="str">
        <f t="shared" si="33"/>
        <v/>
      </c>
      <c r="H444" s="111"/>
      <c r="I444" s="110"/>
      <c r="J444" s="112" t="str">
        <f t="shared" si="34"/>
        <v/>
      </c>
      <c r="K444" s="149" t="str">
        <f t="shared" si="35"/>
        <v/>
      </c>
      <c r="L444" s="81"/>
      <c r="M444" s="81"/>
      <c r="N444" s="112" t="str">
        <f t="shared" si="36"/>
        <v/>
      </c>
    </row>
    <row r="445" spans="1:14" x14ac:dyDescent="0.95">
      <c r="A445" s="107"/>
      <c r="B445" s="108"/>
      <c r="C445" s="109"/>
      <c r="D445" s="109"/>
      <c r="E445" s="131" t="str">
        <f>IFERROR(VLOOKUP($C445,Seting!$N$2:$O$43,2,FALSE),"")</f>
        <v/>
      </c>
      <c r="F445" s="112" t="str">
        <f t="shared" si="32"/>
        <v/>
      </c>
      <c r="G445" s="81" t="str">
        <f t="shared" si="33"/>
        <v/>
      </c>
      <c r="H445" s="111"/>
      <c r="I445" s="110"/>
      <c r="J445" s="112" t="str">
        <f t="shared" si="34"/>
        <v/>
      </c>
      <c r="K445" s="149" t="str">
        <f t="shared" si="35"/>
        <v/>
      </c>
      <c r="L445" s="81"/>
      <c r="M445" s="81"/>
      <c r="N445" s="112" t="str">
        <f t="shared" si="36"/>
        <v/>
      </c>
    </row>
    <row r="446" spans="1:14" x14ac:dyDescent="0.95">
      <c r="A446" s="107"/>
      <c r="B446" s="108"/>
      <c r="C446" s="109"/>
      <c r="D446" s="109"/>
      <c r="E446" s="131" t="str">
        <f>IFERROR(VLOOKUP($C446,Seting!$N$2:$O$43,2,FALSE),"")</f>
        <v/>
      </c>
      <c r="F446" s="112" t="str">
        <f t="shared" si="32"/>
        <v/>
      </c>
      <c r="G446" s="81" t="str">
        <f t="shared" si="33"/>
        <v/>
      </c>
      <c r="H446" s="111"/>
      <c r="I446" s="110"/>
      <c r="J446" s="112" t="str">
        <f t="shared" si="34"/>
        <v/>
      </c>
      <c r="K446" s="149" t="str">
        <f t="shared" si="35"/>
        <v/>
      </c>
      <c r="L446" s="81"/>
      <c r="M446" s="81"/>
      <c r="N446" s="112" t="str">
        <f t="shared" si="36"/>
        <v/>
      </c>
    </row>
    <row r="447" spans="1:14" x14ac:dyDescent="0.95">
      <c r="A447" s="107"/>
      <c r="B447" s="108"/>
      <c r="C447" s="109"/>
      <c r="D447" s="109"/>
      <c r="E447" s="131" t="str">
        <f>IFERROR(VLOOKUP($C447,Seting!$N$2:$O$43,2,FALSE),"")</f>
        <v/>
      </c>
      <c r="F447" s="112" t="str">
        <f t="shared" si="32"/>
        <v/>
      </c>
      <c r="G447" s="81" t="str">
        <f t="shared" si="33"/>
        <v/>
      </c>
      <c r="H447" s="111"/>
      <c r="I447" s="110"/>
      <c r="J447" s="112" t="str">
        <f t="shared" si="34"/>
        <v/>
      </c>
      <c r="K447" s="149" t="str">
        <f t="shared" si="35"/>
        <v/>
      </c>
      <c r="L447" s="81"/>
      <c r="M447" s="81"/>
      <c r="N447" s="112" t="str">
        <f t="shared" si="36"/>
        <v/>
      </c>
    </row>
    <row r="448" spans="1:14" x14ac:dyDescent="0.95">
      <c r="A448" s="107"/>
      <c r="B448" s="108"/>
      <c r="C448" s="109"/>
      <c r="D448" s="109"/>
      <c r="E448" s="131" t="str">
        <f>IFERROR(VLOOKUP($C448,Seting!$N$2:$O$43,2,FALSE),"")</f>
        <v/>
      </c>
      <c r="F448" s="112" t="str">
        <f t="shared" si="32"/>
        <v/>
      </c>
      <c r="G448" s="81" t="str">
        <f t="shared" si="33"/>
        <v/>
      </c>
      <c r="H448" s="111"/>
      <c r="I448" s="110"/>
      <c r="J448" s="112" t="str">
        <f t="shared" si="34"/>
        <v/>
      </c>
      <c r="K448" s="149" t="str">
        <f t="shared" si="35"/>
        <v/>
      </c>
      <c r="L448" s="81"/>
      <c r="M448" s="81"/>
      <c r="N448" s="112" t="str">
        <f t="shared" si="36"/>
        <v/>
      </c>
    </row>
    <row r="449" spans="1:14" x14ac:dyDescent="0.95">
      <c r="A449" s="107"/>
      <c r="B449" s="108"/>
      <c r="C449" s="109"/>
      <c r="D449" s="109"/>
      <c r="E449" s="131" t="str">
        <f>IFERROR(VLOOKUP($C449,Seting!$N$2:$O$43,2,FALSE),"")</f>
        <v/>
      </c>
      <c r="F449" s="112" t="str">
        <f t="shared" si="32"/>
        <v/>
      </c>
      <c r="G449" s="81" t="str">
        <f t="shared" si="33"/>
        <v/>
      </c>
      <c r="H449" s="111"/>
      <c r="I449" s="110"/>
      <c r="J449" s="112" t="str">
        <f t="shared" si="34"/>
        <v/>
      </c>
      <c r="K449" s="149" t="str">
        <f t="shared" si="35"/>
        <v/>
      </c>
      <c r="L449" s="81"/>
      <c r="M449" s="81"/>
      <c r="N449" s="112" t="str">
        <f t="shared" si="36"/>
        <v/>
      </c>
    </row>
    <row r="450" spans="1:14" x14ac:dyDescent="0.95">
      <c r="A450" s="107"/>
      <c r="B450" s="108"/>
      <c r="C450" s="109"/>
      <c r="D450" s="109"/>
      <c r="E450" s="131" t="str">
        <f>IFERROR(VLOOKUP($C450,Seting!$N$2:$O$43,2,FALSE),"")</f>
        <v/>
      </c>
      <c r="F450" s="112" t="str">
        <f t="shared" si="32"/>
        <v/>
      </c>
      <c r="G450" s="81" t="str">
        <f t="shared" si="33"/>
        <v/>
      </c>
      <c r="H450" s="111"/>
      <c r="I450" s="110"/>
      <c r="J450" s="112" t="str">
        <f t="shared" si="34"/>
        <v/>
      </c>
      <c r="K450" s="149" t="str">
        <f t="shared" si="35"/>
        <v/>
      </c>
      <c r="L450" s="81"/>
      <c r="M450" s="81"/>
      <c r="N450" s="112" t="str">
        <f t="shared" si="36"/>
        <v/>
      </c>
    </row>
    <row r="451" spans="1:14" x14ac:dyDescent="0.95">
      <c r="A451" s="107"/>
      <c r="B451" s="108"/>
      <c r="C451" s="109"/>
      <c r="D451" s="109"/>
      <c r="E451" s="131" t="str">
        <f>IFERROR(VLOOKUP($C451,Seting!$N$2:$O$43,2,FALSE),"")</f>
        <v/>
      </c>
      <c r="F451" s="112" t="str">
        <f t="shared" si="32"/>
        <v/>
      </c>
      <c r="G451" s="81" t="str">
        <f t="shared" si="33"/>
        <v/>
      </c>
      <c r="H451" s="111"/>
      <c r="I451" s="110"/>
      <c r="J451" s="112" t="str">
        <f t="shared" si="34"/>
        <v/>
      </c>
      <c r="K451" s="149" t="str">
        <f t="shared" si="35"/>
        <v/>
      </c>
      <c r="L451" s="81"/>
      <c r="M451" s="81"/>
      <c r="N451" s="112" t="str">
        <f t="shared" si="36"/>
        <v/>
      </c>
    </row>
    <row r="452" spans="1:14" x14ac:dyDescent="0.95">
      <c r="A452" s="107"/>
      <c r="B452" s="108"/>
      <c r="C452" s="109"/>
      <c r="D452" s="109"/>
      <c r="E452" s="131" t="str">
        <f>IFERROR(VLOOKUP($C452,Seting!$N$2:$O$43,2,FALSE),"")</f>
        <v/>
      </c>
      <c r="F452" s="112" t="str">
        <f t="shared" si="32"/>
        <v/>
      </c>
      <c r="G452" s="81" t="str">
        <f t="shared" si="33"/>
        <v/>
      </c>
      <c r="H452" s="111"/>
      <c r="I452" s="110"/>
      <c r="J452" s="112" t="str">
        <f t="shared" si="34"/>
        <v/>
      </c>
      <c r="K452" s="149" t="str">
        <f t="shared" si="35"/>
        <v/>
      </c>
      <c r="L452" s="81"/>
      <c r="M452" s="81"/>
      <c r="N452" s="112" t="str">
        <f t="shared" si="36"/>
        <v/>
      </c>
    </row>
    <row r="453" spans="1:14" x14ac:dyDescent="0.95">
      <c r="A453" s="107"/>
      <c r="B453" s="108"/>
      <c r="C453" s="109"/>
      <c r="D453" s="109"/>
      <c r="E453" s="131" t="str">
        <f>IFERROR(VLOOKUP($C453,Seting!$N$2:$O$43,2,FALSE),"")</f>
        <v/>
      </c>
      <c r="F453" s="112" t="str">
        <f t="shared" si="32"/>
        <v/>
      </c>
      <c r="G453" s="81" t="str">
        <f t="shared" si="33"/>
        <v/>
      </c>
      <c r="H453" s="111"/>
      <c r="I453" s="110"/>
      <c r="J453" s="112" t="str">
        <f t="shared" si="34"/>
        <v/>
      </c>
      <c r="K453" s="149" t="str">
        <f t="shared" si="35"/>
        <v/>
      </c>
      <c r="L453" s="81"/>
      <c r="M453" s="81"/>
      <c r="N453" s="112" t="str">
        <f t="shared" si="36"/>
        <v/>
      </c>
    </row>
    <row r="454" spans="1:14" x14ac:dyDescent="0.95">
      <c r="A454" s="107"/>
      <c r="B454" s="108"/>
      <c r="C454" s="109"/>
      <c r="D454" s="109"/>
      <c r="E454" s="131" t="str">
        <f>IFERROR(VLOOKUP($C454,Seting!$N$2:$O$43,2,FALSE),"")</f>
        <v/>
      </c>
      <c r="F454" s="112" t="str">
        <f t="shared" si="32"/>
        <v/>
      </c>
      <c r="G454" s="81" t="str">
        <f t="shared" si="33"/>
        <v/>
      </c>
      <c r="H454" s="111"/>
      <c r="I454" s="110"/>
      <c r="J454" s="112" t="str">
        <f t="shared" si="34"/>
        <v/>
      </c>
      <c r="K454" s="149" t="str">
        <f t="shared" si="35"/>
        <v/>
      </c>
      <c r="L454" s="81"/>
      <c r="M454" s="81"/>
      <c r="N454" s="112" t="str">
        <f t="shared" si="36"/>
        <v/>
      </c>
    </row>
    <row r="455" spans="1:14" x14ac:dyDescent="0.95">
      <c r="A455" s="107"/>
      <c r="B455" s="108"/>
      <c r="C455" s="109"/>
      <c r="D455" s="109"/>
      <c r="E455" s="131" t="str">
        <f>IFERROR(VLOOKUP($C455,Seting!$N$2:$O$43,2,FALSE),"")</f>
        <v/>
      </c>
      <c r="F455" s="112" t="str">
        <f t="shared" si="32"/>
        <v/>
      </c>
      <c r="G455" s="81" t="str">
        <f t="shared" si="33"/>
        <v/>
      </c>
      <c r="H455" s="111"/>
      <c r="I455" s="110"/>
      <c r="J455" s="112" t="str">
        <f t="shared" si="34"/>
        <v/>
      </c>
      <c r="K455" s="149" t="str">
        <f t="shared" si="35"/>
        <v/>
      </c>
      <c r="L455" s="81"/>
      <c r="M455" s="81"/>
      <c r="N455" s="112" t="str">
        <f t="shared" si="36"/>
        <v/>
      </c>
    </row>
    <row r="456" spans="1:14" x14ac:dyDescent="0.95">
      <c r="A456" s="107"/>
      <c r="B456" s="108"/>
      <c r="C456" s="109"/>
      <c r="D456" s="109"/>
      <c r="E456" s="131" t="str">
        <f>IFERROR(VLOOKUP($C456,Seting!$N$2:$O$43,2,FALSE),"")</f>
        <v/>
      </c>
      <c r="F456" s="112" t="str">
        <f t="shared" si="32"/>
        <v/>
      </c>
      <c r="G456" s="81" t="str">
        <f t="shared" si="33"/>
        <v/>
      </c>
      <c r="H456" s="111"/>
      <c r="I456" s="110"/>
      <c r="J456" s="112" t="str">
        <f t="shared" si="34"/>
        <v/>
      </c>
      <c r="K456" s="149" t="str">
        <f t="shared" si="35"/>
        <v/>
      </c>
      <c r="L456" s="81"/>
      <c r="M456" s="81"/>
      <c r="N456" s="112" t="str">
        <f t="shared" si="36"/>
        <v/>
      </c>
    </row>
    <row r="457" spans="1:14" x14ac:dyDescent="0.95">
      <c r="A457" s="107"/>
      <c r="B457" s="108"/>
      <c r="C457" s="109"/>
      <c r="D457" s="109"/>
      <c r="E457" s="131" t="str">
        <f>IFERROR(VLOOKUP($C457,Seting!$N$2:$O$43,2,FALSE),"")</f>
        <v/>
      </c>
      <c r="F457" s="112" t="str">
        <f t="shared" ref="F457:F502" si="37">IFERROR((D457*E457),"")</f>
        <v/>
      </c>
      <c r="G457" s="81" t="str">
        <f t="shared" ref="G457:G502" si="38">IFERROR(IF(A457="","",IF(I457=F457,"រួចរាល់",IF(J457&lt;F457,"នៅខ្លះ",IF(J457=F457,"ជំពាក់ទាំងអស់")))),"")</f>
        <v/>
      </c>
      <c r="H457" s="111"/>
      <c r="I457" s="110"/>
      <c r="J457" s="112" t="str">
        <f t="shared" ref="J457:J502" si="39">IFERROR((F457-I457),"")</f>
        <v/>
      </c>
      <c r="K457" s="149" t="str">
        <f t="shared" ref="K457:K502" si="40">IF(A457="","",IF(J457&lt;=0,"រួចរាល់","នៅទេ"))</f>
        <v/>
      </c>
      <c r="L457" s="81"/>
      <c r="M457" s="81"/>
      <c r="N457" s="112" t="str">
        <f t="shared" si="36"/>
        <v/>
      </c>
    </row>
    <row r="458" spans="1:14" x14ac:dyDescent="0.95">
      <c r="A458" s="107"/>
      <c r="B458" s="108"/>
      <c r="C458" s="109"/>
      <c r="D458" s="109"/>
      <c r="E458" s="131" t="str">
        <f>IFERROR(VLOOKUP($C458,Seting!$N$2:$O$43,2,FALSE),"")</f>
        <v/>
      </c>
      <c r="F458" s="112" t="str">
        <f t="shared" si="37"/>
        <v/>
      </c>
      <c r="G458" s="81" t="str">
        <f t="shared" si="38"/>
        <v/>
      </c>
      <c r="H458" s="111"/>
      <c r="I458" s="110"/>
      <c r="J458" s="112" t="str">
        <f t="shared" si="39"/>
        <v/>
      </c>
      <c r="K458" s="149" t="str">
        <f t="shared" si="40"/>
        <v/>
      </c>
      <c r="L458" s="81"/>
      <c r="M458" s="81"/>
      <c r="N458" s="112" t="str">
        <f t="shared" si="36"/>
        <v/>
      </c>
    </row>
    <row r="459" spans="1:14" x14ac:dyDescent="0.95">
      <c r="A459" s="107"/>
      <c r="B459" s="108"/>
      <c r="C459" s="109"/>
      <c r="D459" s="109"/>
      <c r="E459" s="131" t="str">
        <f>IFERROR(VLOOKUP($C459,Seting!$N$2:$O$43,2,FALSE),"")</f>
        <v/>
      </c>
      <c r="F459" s="112" t="str">
        <f t="shared" si="37"/>
        <v/>
      </c>
      <c r="G459" s="81" t="str">
        <f t="shared" si="38"/>
        <v/>
      </c>
      <c r="H459" s="111"/>
      <c r="I459" s="110"/>
      <c r="J459" s="112" t="str">
        <f t="shared" si="39"/>
        <v/>
      </c>
      <c r="K459" s="149" t="str">
        <f t="shared" si="40"/>
        <v/>
      </c>
      <c r="L459" s="81"/>
      <c r="M459" s="81"/>
      <c r="N459" s="112" t="str">
        <f t="shared" si="36"/>
        <v/>
      </c>
    </row>
    <row r="460" spans="1:14" x14ac:dyDescent="0.95">
      <c r="A460" s="107"/>
      <c r="B460" s="108"/>
      <c r="C460" s="109"/>
      <c r="D460" s="109"/>
      <c r="E460" s="131" t="str">
        <f>IFERROR(VLOOKUP($C460,Seting!$N$2:$O$43,2,FALSE),"")</f>
        <v/>
      </c>
      <c r="F460" s="112" t="str">
        <f t="shared" si="37"/>
        <v/>
      </c>
      <c r="G460" s="81" t="str">
        <f t="shared" si="38"/>
        <v/>
      </c>
      <c r="H460" s="111"/>
      <c r="I460" s="110"/>
      <c r="J460" s="112" t="str">
        <f t="shared" si="39"/>
        <v/>
      </c>
      <c r="K460" s="149" t="str">
        <f t="shared" si="40"/>
        <v/>
      </c>
      <c r="L460" s="81"/>
      <c r="M460" s="81"/>
      <c r="N460" s="112" t="str">
        <f t="shared" si="36"/>
        <v/>
      </c>
    </row>
    <row r="461" spans="1:14" x14ac:dyDescent="0.95">
      <c r="A461" s="107"/>
      <c r="B461" s="108"/>
      <c r="C461" s="109"/>
      <c r="D461" s="109"/>
      <c r="E461" s="131" t="str">
        <f>IFERROR(VLOOKUP($C461,Seting!$N$2:$O$43,2,FALSE),"")</f>
        <v/>
      </c>
      <c r="F461" s="112" t="str">
        <f t="shared" si="37"/>
        <v/>
      </c>
      <c r="G461" s="81" t="str">
        <f t="shared" si="38"/>
        <v/>
      </c>
      <c r="H461" s="111"/>
      <c r="I461" s="110"/>
      <c r="J461" s="112" t="str">
        <f t="shared" si="39"/>
        <v/>
      </c>
      <c r="K461" s="149" t="str">
        <f t="shared" si="40"/>
        <v/>
      </c>
      <c r="L461" s="81"/>
      <c r="M461" s="81"/>
      <c r="N461" s="112" t="str">
        <f t="shared" si="36"/>
        <v/>
      </c>
    </row>
    <row r="462" spans="1:14" x14ac:dyDescent="0.95">
      <c r="A462" s="107"/>
      <c r="B462" s="108"/>
      <c r="C462" s="109"/>
      <c r="D462" s="109"/>
      <c r="E462" s="131" t="str">
        <f>IFERROR(VLOOKUP($C462,Seting!$N$2:$O$43,2,FALSE),"")</f>
        <v/>
      </c>
      <c r="F462" s="112" t="str">
        <f t="shared" si="37"/>
        <v/>
      </c>
      <c r="G462" s="81" t="str">
        <f t="shared" si="38"/>
        <v/>
      </c>
      <c r="H462" s="111"/>
      <c r="I462" s="110"/>
      <c r="J462" s="112" t="str">
        <f t="shared" si="39"/>
        <v/>
      </c>
      <c r="K462" s="149" t="str">
        <f t="shared" si="40"/>
        <v/>
      </c>
      <c r="L462" s="81"/>
      <c r="M462" s="81"/>
      <c r="N462" s="112" t="str">
        <f t="shared" si="36"/>
        <v/>
      </c>
    </row>
    <row r="463" spans="1:14" x14ac:dyDescent="0.95">
      <c r="A463" s="107"/>
      <c r="B463" s="108"/>
      <c r="C463" s="109"/>
      <c r="D463" s="109"/>
      <c r="E463" s="131" t="str">
        <f>IFERROR(VLOOKUP($C463,Seting!$N$2:$O$43,2,FALSE),"")</f>
        <v/>
      </c>
      <c r="F463" s="112" t="str">
        <f t="shared" si="37"/>
        <v/>
      </c>
      <c r="G463" s="81" t="str">
        <f t="shared" si="38"/>
        <v/>
      </c>
      <c r="H463" s="111"/>
      <c r="I463" s="110"/>
      <c r="J463" s="112" t="str">
        <f t="shared" si="39"/>
        <v/>
      </c>
      <c r="K463" s="149" t="str">
        <f t="shared" si="40"/>
        <v/>
      </c>
      <c r="L463" s="81"/>
      <c r="M463" s="81"/>
      <c r="N463" s="112" t="str">
        <f t="shared" si="36"/>
        <v/>
      </c>
    </row>
    <row r="464" spans="1:14" x14ac:dyDescent="0.95">
      <c r="A464" s="107"/>
      <c r="B464" s="108"/>
      <c r="C464" s="109"/>
      <c r="D464" s="109"/>
      <c r="E464" s="131" t="str">
        <f>IFERROR(VLOOKUP($C464,Seting!$N$2:$O$43,2,FALSE),"")</f>
        <v/>
      </c>
      <c r="F464" s="112" t="str">
        <f t="shared" si="37"/>
        <v/>
      </c>
      <c r="G464" s="81" t="str">
        <f t="shared" si="38"/>
        <v/>
      </c>
      <c r="H464" s="111"/>
      <c r="I464" s="110"/>
      <c r="J464" s="112" t="str">
        <f t="shared" si="39"/>
        <v/>
      </c>
      <c r="K464" s="149" t="str">
        <f t="shared" si="40"/>
        <v/>
      </c>
      <c r="L464" s="81"/>
      <c r="M464" s="81"/>
      <c r="N464" s="112" t="str">
        <f t="shared" si="36"/>
        <v/>
      </c>
    </row>
    <row r="465" spans="1:14" x14ac:dyDescent="0.95">
      <c r="A465" s="107"/>
      <c r="B465" s="108"/>
      <c r="C465" s="109"/>
      <c r="D465" s="109"/>
      <c r="E465" s="131" t="str">
        <f>IFERROR(VLOOKUP($C465,Seting!$N$2:$O$43,2,FALSE),"")</f>
        <v/>
      </c>
      <c r="F465" s="112" t="str">
        <f t="shared" si="37"/>
        <v/>
      </c>
      <c r="G465" s="81" t="str">
        <f t="shared" si="38"/>
        <v/>
      </c>
      <c r="H465" s="111"/>
      <c r="I465" s="110"/>
      <c r="J465" s="112" t="str">
        <f t="shared" si="39"/>
        <v/>
      </c>
      <c r="K465" s="149" t="str">
        <f t="shared" si="40"/>
        <v/>
      </c>
      <c r="L465" s="81"/>
      <c r="M465" s="81"/>
      <c r="N465" s="112" t="str">
        <f t="shared" si="36"/>
        <v/>
      </c>
    </row>
    <row r="466" spans="1:14" x14ac:dyDescent="0.95">
      <c r="A466" s="107"/>
      <c r="B466" s="108"/>
      <c r="C466" s="109"/>
      <c r="D466" s="109"/>
      <c r="E466" s="131" t="str">
        <f>IFERROR(VLOOKUP($C466,Seting!$N$2:$O$43,2,FALSE),"")</f>
        <v/>
      </c>
      <c r="F466" s="112" t="str">
        <f t="shared" si="37"/>
        <v/>
      </c>
      <c r="G466" s="81" t="str">
        <f t="shared" si="38"/>
        <v/>
      </c>
      <c r="H466" s="111"/>
      <c r="I466" s="110"/>
      <c r="J466" s="112" t="str">
        <f t="shared" si="39"/>
        <v/>
      </c>
      <c r="K466" s="149" t="str">
        <f t="shared" si="40"/>
        <v/>
      </c>
      <c r="L466" s="81"/>
      <c r="M466" s="81"/>
      <c r="N466" s="112" t="str">
        <f t="shared" si="36"/>
        <v/>
      </c>
    </row>
    <row r="467" spans="1:14" x14ac:dyDescent="0.95">
      <c r="A467" s="107"/>
      <c r="B467" s="108"/>
      <c r="C467" s="109"/>
      <c r="D467" s="109"/>
      <c r="E467" s="131" t="str">
        <f>IFERROR(VLOOKUP($C467,Seting!$N$2:$O$43,2,FALSE),"")</f>
        <v/>
      </c>
      <c r="F467" s="112" t="str">
        <f t="shared" si="37"/>
        <v/>
      </c>
      <c r="G467" s="81" t="str">
        <f t="shared" si="38"/>
        <v/>
      </c>
      <c r="H467" s="111"/>
      <c r="I467" s="110"/>
      <c r="J467" s="112" t="str">
        <f t="shared" si="39"/>
        <v/>
      </c>
      <c r="K467" s="149" t="str">
        <f t="shared" si="40"/>
        <v/>
      </c>
      <c r="L467" s="81"/>
      <c r="M467" s="81"/>
      <c r="N467" s="112" t="str">
        <f t="shared" si="36"/>
        <v/>
      </c>
    </row>
    <row r="468" spans="1:14" x14ac:dyDescent="0.95">
      <c r="A468" s="107"/>
      <c r="B468" s="108"/>
      <c r="C468" s="109"/>
      <c r="D468" s="109"/>
      <c r="E468" s="131" t="str">
        <f>IFERROR(VLOOKUP($C468,Seting!$N$2:$O$43,2,FALSE),"")</f>
        <v/>
      </c>
      <c r="F468" s="112" t="str">
        <f t="shared" si="37"/>
        <v/>
      </c>
      <c r="G468" s="81" t="str">
        <f t="shared" si="38"/>
        <v/>
      </c>
      <c r="H468" s="111"/>
      <c r="I468" s="110"/>
      <c r="J468" s="112" t="str">
        <f t="shared" si="39"/>
        <v/>
      </c>
      <c r="K468" s="149" t="str">
        <f t="shared" si="40"/>
        <v/>
      </c>
      <c r="L468" s="81"/>
      <c r="M468" s="81"/>
      <c r="N468" s="112" t="str">
        <f t="shared" si="36"/>
        <v/>
      </c>
    </row>
    <row r="469" spans="1:14" x14ac:dyDescent="0.95">
      <c r="A469" s="107"/>
      <c r="B469" s="108"/>
      <c r="C469" s="109"/>
      <c r="D469" s="109"/>
      <c r="E469" s="131" t="str">
        <f>IFERROR(VLOOKUP($C469,Seting!$N$2:$O$43,2,FALSE),"")</f>
        <v/>
      </c>
      <c r="F469" s="112" t="str">
        <f t="shared" si="37"/>
        <v/>
      </c>
      <c r="G469" s="81" t="str">
        <f t="shared" si="38"/>
        <v/>
      </c>
      <c r="H469" s="111"/>
      <c r="I469" s="110"/>
      <c r="J469" s="112" t="str">
        <f t="shared" si="39"/>
        <v/>
      </c>
      <c r="K469" s="149" t="str">
        <f t="shared" si="40"/>
        <v/>
      </c>
      <c r="L469" s="81"/>
      <c r="M469" s="81"/>
      <c r="N469" s="112" t="str">
        <f t="shared" si="36"/>
        <v/>
      </c>
    </row>
    <row r="470" spans="1:14" x14ac:dyDescent="0.95">
      <c r="A470" s="107"/>
      <c r="B470" s="108"/>
      <c r="C470" s="109"/>
      <c r="D470" s="109"/>
      <c r="E470" s="131" t="str">
        <f>IFERROR(VLOOKUP($C470,Seting!$N$2:$O$43,2,FALSE),"")</f>
        <v/>
      </c>
      <c r="F470" s="112" t="str">
        <f t="shared" si="37"/>
        <v/>
      </c>
      <c r="G470" s="81" t="str">
        <f t="shared" si="38"/>
        <v/>
      </c>
      <c r="H470" s="111"/>
      <c r="I470" s="110"/>
      <c r="J470" s="112" t="str">
        <f t="shared" si="39"/>
        <v/>
      </c>
      <c r="K470" s="149" t="str">
        <f t="shared" si="40"/>
        <v/>
      </c>
      <c r="L470" s="81"/>
      <c r="M470" s="81"/>
      <c r="N470" s="112" t="str">
        <f t="shared" si="36"/>
        <v/>
      </c>
    </row>
    <row r="471" spans="1:14" x14ac:dyDescent="0.95">
      <c r="A471" s="107"/>
      <c r="B471" s="108"/>
      <c r="C471" s="109"/>
      <c r="D471" s="109"/>
      <c r="E471" s="131" t="str">
        <f>IFERROR(VLOOKUP($C471,Seting!$N$2:$O$43,2,FALSE),"")</f>
        <v/>
      </c>
      <c r="F471" s="112" t="str">
        <f t="shared" si="37"/>
        <v/>
      </c>
      <c r="G471" s="81" t="str">
        <f t="shared" si="38"/>
        <v/>
      </c>
      <c r="H471" s="111"/>
      <c r="I471" s="110"/>
      <c r="J471" s="112" t="str">
        <f t="shared" si="39"/>
        <v/>
      </c>
      <c r="K471" s="149" t="str">
        <f t="shared" si="40"/>
        <v/>
      </c>
      <c r="L471" s="81"/>
      <c r="M471" s="81"/>
      <c r="N471" s="112" t="str">
        <f t="shared" si="36"/>
        <v/>
      </c>
    </row>
    <row r="472" spans="1:14" x14ac:dyDescent="0.95">
      <c r="A472" s="107"/>
      <c r="B472" s="108"/>
      <c r="C472" s="109"/>
      <c r="D472" s="109"/>
      <c r="E472" s="131" t="str">
        <f>IFERROR(VLOOKUP($C472,Seting!$N$2:$O$43,2,FALSE),"")</f>
        <v/>
      </c>
      <c r="F472" s="112" t="str">
        <f t="shared" si="37"/>
        <v/>
      </c>
      <c r="G472" s="81" t="str">
        <f t="shared" si="38"/>
        <v/>
      </c>
      <c r="H472" s="111"/>
      <c r="I472" s="110"/>
      <c r="J472" s="112" t="str">
        <f t="shared" si="39"/>
        <v/>
      </c>
      <c r="K472" s="149" t="str">
        <f t="shared" si="40"/>
        <v/>
      </c>
      <c r="L472" s="81"/>
      <c r="M472" s="81"/>
      <c r="N472" s="112" t="str">
        <f t="shared" si="36"/>
        <v/>
      </c>
    </row>
    <row r="473" spans="1:14" x14ac:dyDescent="0.95">
      <c r="A473" s="107"/>
      <c r="B473" s="108"/>
      <c r="C473" s="109"/>
      <c r="D473" s="109"/>
      <c r="E473" s="131" t="str">
        <f>IFERROR(VLOOKUP($C473,Seting!$N$2:$O$43,2,FALSE),"")</f>
        <v/>
      </c>
      <c r="F473" s="112" t="str">
        <f t="shared" si="37"/>
        <v/>
      </c>
      <c r="G473" s="81" t="str">
        <f t="shared" si="38"/>
        <v/>
      </c>
      <c r="H473" s="111"/>
      <c r="I473" s="110"/>
      <c r="J473" s="112" t="str">
        <f t="shared" si="39"/>
        <v/>
      </c>
      <c r="K473" s="149" t="str">
        <f t="shared" si="40"/>
        <v/>
      </c>
      <c r="L473" s="81"/>
      <c r="M473" s="81"/>
      <c r="N473" s="112" t="str">
        <f t="shared" ref="N473:N502" si="41">IF(L473="","",SUMIFS($J$5:$J$502,$B$5:$B$502,L473)+M473-O473)</f>
        <v/>
      </c>
    </row>
    <row r="474" spans="1:14" x14ac:dyDescent="0.95">
      <c r="A474" s="107"/>
      <c r="B474" s="108"/>
      <c r="C474" s="109"/>
      <c r="D474" s="109"/>
      <c r="E474" s="131" t="str">
        <f>IFERROR(VLOOKUP($C474,Seting!$N$2:$O$43,2,FALSE),"")</f>
        <v/>
      </c>
      <c r="F474" s="112" t="str">
        <f t="shared" si="37"/>
        <v/>
      </c>
      <c r="G474" s="81" t="str">
        <f t="shared" si="38"/>
        <v/>
      </c>
      <c r="H474" s="111"/>
      <c r="I474" s="110"/>
      <c r="J474" s="112" t="str">
        <f t="shared" si="39"/>
        <v/>
      </c>
      <c r="K474" s="149" t="str">
        <f t="shared" si="40"/>
        <v/>
      </c>
      <c r="L474" s="81"/>
      <c r="M474" s="81"/>
      <c r="N474" s="112" t="str">
        <f t="shared" si="41"/>
        <v/>
      </c>
    </row>
    <row r="475" spans="1:14" x14ac:dyDescent="0.95">
      <c r="A475" s="107"/>
      <c r="B475" s="108"/>
      <c r="C475" s="109"/>
      <c r="D475" s="109"/>
      <c r="E475" s="131" t="str">
        <f>IFERROR(VLOOKUP($C475,Seting!$N$2:$O$43,2,FALSE),"")</f>
        <v/>
      </c>
      <c r="F475" s="112" t="str">
        <f t="shared" si="37"/>
        <v/>
      </c>
      <c r="G475" s="81" t="str">
        <f t="shared" si="38"/>
        <v/>
      </c>
      <c r="H475" s="111"/>
      <c r="I475" s="110"/>
      <c r="J475" s="112" t="str">
        <f t="shared" si="39"/>
        <v/>
      </c>
      <c r="K475" s="149" t="str">
        <f t="shared" si="40"/>
        <v/>
      </c>
      <c r="L475" s="81"/>
      <c r="M475" s="81"/>
      <c r="N475" s="112" t="str">
        <f t="shared" si="41"/>
        <v/>
      </c>
    </row>
    <row r="476" spans="1:14" x14ac:dyDescent="0.95">
      <c r="A476" s="107"/>
      <c r="B476" s="108"/>
      <c r="C476" s="109"/>
      <c r="D476" s="109"/>
      <c r="E476" s="131" t="str">
        <f>IFERROR(VLOOKUP($C476,Seting!$N$2:$O$43,2,FALSE),"")</f>
        <v/>
      </c>
      <c r="F476" s="112" t="str">
        <f t="shared" si="37"/>
        <v/>
      </c>
      <c r="G476" s="81" t="str">
        <f t="shared" si="38"/>
        <v/>
      </c>
      <c r="H476" s="111"/>
      <c r="I476" s="110"/>
      <c r="J476" s="112" t="str">
        <f t="shared" si="39"/>
        <v/>
      </c>
      <c r="K476" s="149" t="str">
        <f t="shared" si="40"/>
        <v/>
      </c>
      <c r="L476" s="81"/>
      <c r="M476" s="81"/>
      <c r="N476" s="112" t="str">
        <f t="shared" si="41"/>
        <v/>
      </c>
    </row>
    <row r="477" spans="1:14" x14ac:dyDescent="0.95">
      <c r="A477" s="107"/>
      <c r="B477" s="108"/>
      <c r="C477" s="109"/>
      <c r="D477" s="109"/>
      <c r="E477" s="131" t="str">
        <f>IFERROR(VLOOKUP($C477,Seting!$N$2:$O$43,2,FALSE),"")</f>
        <v/>
      </c>
      <c r="F477" s="112" t="str">
        <f t="shared" si="37"/>
        <v/>
      </c>
      <c r="G477" s="81" t="str">
        <f t="shared" si="38"/>
        <v/>
      </c>
      <c r="H477" s="111"/>
      <c r="I477" s="110"/>
      <c r="J477" s="112" t="str">
        <f t="shared" si="39"/>
        <v/>
      </c>
      <c r="K477" s="149" t="str">
        <f t="shared" si="40"/>
        <v/>
      </c>
      <c r="L477" s="81"/>
      <c r="M477" s="81"/>
      <c r="N477" s="112" t="str">
        <f t="shared" si="41"/>
        <v/>
      </c>
    </row>
    <row r="478" spans="1:14" x14ac:dyDescent="0.95">
      <c r="A478" s="107"/>
      <c r="B478" s="108"/>
      <c r="C478" s="109"/>
      <c r="D478" s="109"/>
      <c r="E478" s="131" t="str">
        <f>IFERROR(VLOOKUP($C478,Seting!$N$2:$O$43,2,FALSE),"")</f>
        <v/>
      </c>
      <c r="F478" s="112" t="str">
        <f t="shared" si="37"/>
        <v/>
      </c>
      <c r="G478" s="81" t="str">
        <f t="shared" si="38"/>
        <v/>
      </c>
      <c r="H478" s="111"/>
      <c r="I478" s="110"/>
      <c r="J478" s="112" t="str">
        <f t="shared" si="39"/>
        <v/>
      </c>
      <c r="K478" s="149" t="str">
        <f t="shared" si="40"/>
        <v/>
      </c>
      <c r="L478" s="81"/>
      <c r="M478" s="81"/>
      <c r="N478" s="112" t="str">
        <f t="shared" si="41"/>
        <v/>
      </c>
    </row>
    <row r="479" spans="1:14" x14ac:dyDescent="0.95">
      <c r="A479" s="107"/>
      <c r="B479" s="108"/>
      <c r="C479" s="109"/>
      <c r="D479" s="109"/>
      <c r="E479" s="131" t="str">
        <f>IFERROR(VLOOKUP($C479,Seting!$N$2:$O$43,2,FALSE),"")</f>
        <v/>
      </c>
      <c r="F479" s="112" t="str">
        <f t="shared" si="37"/>
        <v/>
      </c>
      <c r="G479" s="81" t="str">
        <f t="shared" si="38"/>
        <v/>
      </c>
      <c r="H479" s="111"/>
      <c r="I479" s="110"/>
      <c r="J479" s="112" t="str">
        <f t="shared" si="39"/>
        <v/>
      </c>
      <c r="K479" s="149" t="str">
        <f t="shared" si="40"/>
        <v/>
      </c>
      <c r="L479" s="81"/>
      <c r="M479" s="81"/>
      <c r="N479" s="112" t="str">
        <f t="shared" si="41"/>
        <v/>
      </c>
    </row>
    <row r="480" spans="1:14" x14ac:dyDescent="0.95">
      <c r="A480" s="107"/>
      <c r="B480" s="108"/>
      <c r="C480" s="109"/>
      <c r="D480" s="109"/>
      <c r="E480" s="131" t="str">
        <f>IFERROR(VLOOKUP($C480,Seting!$N$2:$O$43,2,FALSE),"")</f>
        <v/>
      </c>
      <c r="F480" s="112" t="str">
        <f t="shared" si="37"/>
        <v/>
      </c>
      <c r="G480" s="81" t="str">
        <f t="shared" si="38"/>
        <v/>
      </c>
      <c r="H480" s="111"/>
      <c r="I480" s="110"/>
      <c r="J480" s="112" t="str">
        <f t="shared" si="39"/>
        <v/>
      </c>
      <c r="K480" s="149" t="str">
        <f t="shared" si="40"/>
        <v/>
      </c>
      <c r="L480" s="81"/>
      <c r="M480" s="81"/>
      <c r="N480" s="112" t="str">
        <f t="shared" si="41"/>
        <v/>
      </c>
    </row>
    <row r="481" spans="1:14" x14ac:dyDescent="0.95">
      <c r="A481" s="107"/>
      <c r="B481" s="108"/>
      <c r="C481" s="109"/>
      <c r="D481" s="109"/>
      <c r="E481" s="131" t="str">
        <f>IFERROR(VLOOKUP($C481,Seting!$N$2:$O$43,2,FALSE),"")</f>
        <v/>
      </c>
      <c r="F481" s="112" t="str">
        <f t="shared" si="37"/>
        <v/>
      </c>
      <c r="G481" s="81" t="str">
        <f t="shared" si="38"/>
        <v/>
      </c>
      <c r="H481" s="111"/>
      <c r="I481" s="110"/>
      <c r="J481" s="112" t="str">
        <f t="shared" si="39"/>
        <v/>
      </c>
      <c r="K481" s="149" t="str">
        <f t="shared" si="40"/>
        <v/>
      </c>
      <c r="L481" s="81"/>
      <c r="M481" s="81"/>
      <c r="N481" s="112" t="str">
        <f t="shared" si="41"/>
        <v/>
      </c>
    </row>
    <row r="482" spans="1:14" x14ac:dyDescent="0.95">
      <c r="A482" s="107"/>
      <c r="B482" s="108"/>
      <c r="C482" s="109"/>
      <c r="D482" s="109"/>
      <c r="E482" s="131" t="str">
        <f>IFERROR(VLOOKUP($C482,Seting!$N$2:$O$43,2,FALSE),"")</f>
        <v/>
      </c>
      <c r="F482" s="112" t="str">
        <f t="shared" si="37"/>
        <v/>
      </c>
      <c r="G482" s="81" t="str">
        <f t="shared" si="38"/>
        <v/>
      </c>
      <c r="H482" s="111"/>
      <c r="I482" s="110"/>
      <c r="J482" s="112" t="str">
        <f t="shared" si="39"/>
        <v/>
      </c>
      <c r="K482" s="149" t="str">
        <f t="shared" si="40"/>
        <v/>
      </c>
      <c r="L482" s="81"/>
      <c r="M482" s="81"/>
      <c r="N482" s="112" t="str">
        <f t="shared" si="41"/>
        <v/>
      </c>
    </row>
    <row r="483" spans="1:14" x14ac:dyDescent="0.95">
      <c r="A483" s="107"/>
      <c r="B483" s="108"/>
      <c r="C483" s="109"/>
      <c r="D483" s="109"/>
      <c r="E483" s="131" t="str">
        <f>IFERROR(VLOOKUP($C483,Seting!$N$2:$O$43,2,FALSE),"")</f>
        <v/>
      </c>
      <c r="F483" s="112" t="str">
        <f t="shared" si="37"/>
        <v/>
      </c>
      <c r="G483" s="81" t="str">
        <f t="shared" si="38"/>
        <v/>
      </c>
      <c r="H483" s="111"/>
      <c r="I483" s="110"/>
      <c r="J483" s="112" t="str">
        <f t="shared" si="39"/>
        <v/>
      </c>
      <c r="K483" s="149" t="str">
        <f t="shared" si="40"/>
        <v/>
      </c>
      <c r="L483" s="81"/>
      <c r="M483" s="81"/>
      <c r="N483" s="112" t="str">
        <f t="shared" si="41"/>
        <v/>
      </c>
    </row>
    <row r="484" spans="1:14" x14ac:dyDescent="0.95">
      <c r="A484" s="107"/>
      <c r="B484" s="108"/>
      <c r="C484" s="109"/>
      <c r="D484" s="109"/>
      <c r="E484" s="131" t="str">
        <f>IFERROR(VLOOKUP($C484,Seting!$N$2:$O$43,2,FALSE),"")</f>
        <v/>
      </c>
      <c r="F484" s="112" t="str">
        <f t="shared" si="37"/>
        <v/>
      </c>
      <c r="G484" s="81" t="str">
        <f t="shared" si="38"/>
        <v/>
      </c>
      <c r="H484" s="111"/>
      <c r="I484" s="110"/>
      <c r="J484" s="112" t="str">
        <f t="shared" si="39"/>
        <v/>
      </c>
      <c r="K484" s="149" t="str">
        <f t="shared" si="40"/>
        <v/>
      </c>
      <c r="L484" s="81"/>
      <c r="M484" s="81"/>
      <c r="N484" s="112" t="str">
        <f t="shared" si="41"/>
        <v/>
      </c>
    </row>
    <row r="485" spans="1:14" x14ac:dyDescent="0.95">
      <c r="A485" s="107"/>
      <c r="B485" s="108"/>
      <c r="C485" s="109"/>
      <c r="D485" s="109"/>
      <c r="E485" s="131" t="str">
        <f>IFERROR(VLOOKUP($C485,Seting!$N$2:$O$43,2,FALSE),"")</f>
        <v/>
      </c>
      <c r="F485" s="112" t="str">
        <f t="shared" si="37"/>
        <v/>
      </c>
      <c r="G485" s="81" t="str">
        <f t="shared" si="38"/>
        <v/>
      </c>
      <c r="H485" s="111"/>
      <c r="I485" s="110"/>
      <c r="J485" s="112" t="str">
        <f t="shared" si="39"/>
        <v/>
      </c>
      <c r="K485" s="149" t="str">
        <f t="shared" si="40"/>
        <v/>
      </c>
      <c r="L485" s="81"/>
      <c r="M485" s="81"/>
      <c r="N485" s="112" t="str">
        <f t="shared" si="41"/>
        <v/>
      </c>
    </row>
    <row r="486" spans="1:14" x14ac:dyDescent="0.95">
      <c r="A486" s="107"/>
      <c r="B486" s="108"/>
      <c r="C486" s="109"/>
      <c r="D486" s="109"/>
      <c r="E486" s="131" t="str">
        <f>IFERROR(VLOOKUP($C486,Seting!$N$2:$O$43,2,FALSE),"")</f>
        <v/>
      </c>
      <c r="F486" s="112" t="str">
        <f t="shared" si="37"/>
        <v/>
      </c>
      <c r="G486" s="81" t="str">
        <f t="shared" si="38"/>
        <v/>
      </c>
      <c r="H486" s="111"/>
      <c r="I486" s="110"/>
      <c r="J486" s="112" t="str">
        <f t="shared" si="39"/>
        <v/>
      </c>
      <c r="K486" s="149" t="str">
        <f t="shared" si="40"/>
        <v/>
      </c>
      <c r="L486" s="81"/>
      <c r="M486" s="81"/>
      <c r="N486" s="112" t="str">
        <f t="shared" si="41"/>
        <v/>
      </c>
    </row>
    <row r="487" spans="1:14" x14ac:dyDescent="0.95">
      <c r="A487" s="107"/>
      <c r="B487" s="108"/>
      <c r="C487" s="109"/>
      <c r="D487" s="109"/>
      <c r="E487" s="131" t="str">
        <f>IFERROR(VLOOKUP($C487,Seting!$N$2:$O$43,2,FALSE),"")</f>
        <v/>
      </c>
      <c r="F487" s="112" t="str">
        <f t="shared" si="37"/>
        <v/>
      </c>
      <c r="G487" s="81" t="str">
        <f t="shared" si="38"/>
        <v/>
      </c>
      <c r="H487" s="111"/>
      <c r="I487" s="110"/>
      <c r="J487" s="112" t="str">
        <f t="shared" si="39"/>
        <v/>
      </c>
      <c r="K487" s="149" t="str">
        <f t="shared" si="40"/>
        <v/>
      </c>
      <c r="L487" s="81"/>
      <c r="M487" s="81"/>
      <c r="N487" s="112" t="str">
        <f t="shared" si="41"/>
        <v/>
      </c>
    </row>
    <row r="488" spans="1:14" x14ac:dyDescent="0.95">
      <c r="A488" s="107"/>
      <c r="B488" s="108"/>
      <c r="C488" s="109"/>
      <c r="D488" s="109"/>
      <c r="E488" s="131" t="str">
        <f>IFERROR(VLOOKUP($C488,Seting!$N$2:$O$43,2,FALSE),"")</f>
        <v/>
      </c>
      <c r="F488" s="112" t="str">
        <f t="shared" si="37"/>
        <v/>
      </c>
      <c r="G488" s="81" t="str">
        <f t="shared" si="38"/>
        <v/>
      </c>
      <c r="H488" s="111"/>
      <c r="I488" s="110"/>
      <c r="J488" s="112" t="str">
        <f t="shared" si="39"/>
        <v/>
      </c>
      <c r="K488" s="149" t="str">
        <f t="shared" si="40"/>
        <v/>
      </c>
      <c r="L488" s="81"/>
      <c r="M488" s="81"/>
      <c r="N488" s="112" t="str">
        <f t="shared" si="41"/>
        <v/>
      </c>
    </row>
    <row r="489" spans="1:14" x14ac:dyDescent="0.95">
      <c r="A489" s="107"/>
      <c r="B489" s="108"/>
      <c r="C489" s="109"/>
      <c r="D489" s="109"/>
      <c r="E489" s="131" t="str">
        <f>IFERROR(VLOOKUP($C489,Seting!$N$2:$O$43,2,FALSE),"")</f>
        <v/>
      </c>
      <c r="F489" s="112" t="str">
        <f t="shared" si="37"/>
        <v/>
      </c>
      <c r="G489" s="81" t="str">
        <f t="shared" si="38"/>
        <v/>
      </c>
      <c r="H489" s="111"/>
      <c r="I489" s="110"/>
      <c r="J489" s="112" t="str">
        <f t="shared" si="39"/>
        <v/>
      </c>
      <c r="K489" s="149" t="str">
        <f t="shared" si="40"/>
        <v/>
      </c>
      <c r="L489" s="81"/>
      <c r="M489" s="81"/>
      <c r="N489" s="112" t="str">
        <f t="shared" si="41"/>
        <v/>
      </c>
    </row>
    <row r="490" spans="1:14" x14ac:dyDescent="0.95">
      <c r="A490" s="107"/>
      <c r="B490" s="108"/>
      <c r="C490" s="109"/>
      <c r="D490" s="109"/>
      <c r="E490" s="131" t="str">
        <f>IFERROR(VLOOKUP($C490,Seting!$N$2:$O$43,2,FALSE),"")</f>
        <v/>
      </c>
      <c r="F490" s="112" t="str">
        <f t="shared" si="37"/>
        <v/>
      </c>
      <c r="G490" s="81" t="str">
        <f t="shared" si="38"/>
        <v/>
      </c>
      <c r="H490" s="111"/>
      <c r="I490" s="110"/>
      <c r="J490" s="112" t="str">
        <f t="shared" si="39"/>
        <v/>
      </c>
      <c r="K490" s="149" t="str">
        <f t="shared" si="40"/>
        <v/>
      </c>
      <c r="L490" s="81"/>
      <c r="M490" s="81"/>
      <c r="N490" s="112" t="str">
        <f t="shared" si="41"/>
        <v/>
      </c>
    </row>
    <row r="491" spans="1:14" x14ac:dyDescent="0.95">
      <c r="A491" s="107"/>
      <c r="B491" s="108"/>
      <c r="C491" s="109"/>
      <c r="D491" s="109"/>
      <c r="E491" s="131" t="str">
        <f>IFERROR(VLOOKUP($C491,Seting!$N$2:$O$43,2,FALSE),"")</f>
        <v/>
      </c>
      <c r="F491" s="112" t="str">
        <f t="shared" si="37"/>
        <v/>
      </c>
      <c r="G491" s="81" t="str">
        <f t="shared" si="38"/>
        <v/>
      </c>
      <c r="H491" s="111"/>
      <c r="I491" s="110"/>
      <c r="J491" s="112" t="str">
        <f t="shared" si="39"/>
        <v/>
      </c>
      <c r="K491" s="149" t="str">
        <f t="shared" si="40"/>
        <v/>
      </c>
      <c r="L491" s="81"/>
      <c r="M491" s="81"/>
      <c r="N491" s="112" t="str">
        <f t="shared" si="41"/>
        <v/>
      </c>
    </row>
    <row r="492" spans="1:14" x14ac:dyDescent="0.95">
      <c r="A492" s="107"/>
      <c r="B492" s="108"/>
      <c r="C492" s="109"/>
      <c r="D492" s="109"/>
      <c r="E492" s="131" t="str">
        <f>IFERROR(VLOOKUP($C492,Seting!$N$2:$O$43,2,FALSE),"")</f>
        <v/>
      </c>
      <c r="F492" s="112" t="str">
        <f t="shared" si="37"/>
        <v/>
      </c>
      <c r="G492" s="81" t="str">
        <f t="shared" si="38"/>
        <v/>
      </c>
      <c r="H492" s="111"/>
      <c r="I492" s="110"/>
      <c r="J492" s="112" t="str">
        <f t="shared" si="39"/>
        <v/>
      </c>
      <c r="K492" s="149" t="str">
        <f t="shared" si="40"/>
        <v/>
      </c>
      <c r="L492" s="81"/>
      <c r="M492" s="81"/>
      <c r="N492" s="112" t="str">
        <f t="shared" si="41"/>
        <v/>
      </c>
    </row>
    <row r="493" spans="1:14" x14ac:dyDescent="0.95">
      <c r="A493" s="107"/>
      <c r="B493" s="108"/>
      <c r="C493" s="109"/>
      <c r="D493" s="109"/>
      <c r="E493" s="131" t="str">
        <f>IFERROR(VLOOKUP($C493,Seting!$N$2:$O$43,2,FALSE),"")</f>
        <v/>
      </c>
      <c r="F493" s="112" t="str">
        <f t="shared" si="37"/>
        <v/>
      </c>
      <c r="G493" s="81" t="str">
        <f t="shared" si="38"/>
        <v/>
      </c>
      <c r="H493" s="111"/>
      <c r="I493" s="110"/>
      <c r="J493" s="112" t="str">
        <f t="shared" si="39"/>
        <v/>
      </c>
      <c r="K493" s="149" t="str">
        <f t="shared" si="40"/>
        <v/>
      </c>
      <c r="L493" s="81"/>
      <c r="M493" s="81"/>
      <c r="N493" s="112" t="str">
        <f t="shared" si="41"/>
        <v/>
      </c>
    </row>
    <row r="494" spans="1:14" x14ac:dyDescent="0.95">
      <c r="A494" s="107"/>
      <c r="B494" s="108"/>
      <c r="C494" s="109"/>
      <c r="D494" s="109"/>
      <c r="E494" s="131" t="str">
        <f>IFERROR(VLOOKUP($C494,Seting!$N$2:$O$43,2,FALSE),"")</f>
        <v/>
      </c>
      <c r="F494" s="112" t="str">
        <f t="shared" si="37"/>
        <v/>
      </c>
      <c r="G494" s="81" t="str">
        <f t="shared" si="38"/>
        <v/>
      </c>
      <c r="H494" s="111"/>
      <c r="I494" s="110"/>
      <c r="J494" s="112" t="str">
        <f t="shared" si="39"/>
        <v/>
      </c>
      <c r="K494" s="149" t="str">
        <f t="shared" si="40"/>
        <v/>
      </c>
      <c r="L494" s="81"/>
      <c r="M494" s="81"/>
      <c r="N494" s="112" t="str">
        <f t="shared" si="41"/>
        <v/>
      </c>
    </row>
    <row r="495" spans="1:14" x14ac:dyDescent="0.95">
      <c r="A495" s="107"/>
      <c r="B495" s="108"/>
      <c r="C495" s="109"/>
      <c r="D495" s="109"/>
      <c r="E495" s="131" t="str">
        <f>IFERROR(VLOOKUP($C495,Seting!$N$2:$O$43,2,FALSE),"")</f>
        <v/>
      </c>
      <c r="F495" s="112" t="str">
        <f t="shared" si="37"/>
        <v/>
      </c>
      <c r="G495" s="81" t="str">
        <f t="shared" si="38"/>
        <v/>
      </c>
      <c r="H495" s="111"/>
      <c r="I495" s="110"/>
      <c r="J495" s="112" t="str">
        <f t="shared" si="39"/>
        <v/>
      </c>
      <c r="K495" s="149" t="str">
        <f t="shared" si="40"/>
        <v/>
      </c>
      <c r="L495" s="81"/>
      <c r="M495" s="81"/>
      <c r="N495" s="112" t="str">
        <f t="shared" si="41"/>
        <v/>
      </c>
    </row>
    <row r="496" spans="1:14" x14ac:dyDescent="0.95">
      <c r="A496" s="107"/>
      <c r="B496" s="108"/>
      <c r="C496" s="109"/>
      <c r="D496" s="109"/>
      <c r="E496" s="131" t="str">
        <f>IFERROR(VLOOKUP($C496,Seting!$N$2:$O$43,2,FALSE),"")</f>
        <v/>
      </c>
      <c r="F496" s="112" t="str">
        <f t="shared" si="37"/>
        <v/>
      </c>
      <c r="G496" s="81" t="str">
        <f t="shared" si="38"/>
        <v/>
      </c>
      <c r="H496" s="111"/>
      <c r="I496" s="110"/>
      <c r="J496" s="112" t="str">
        <f t="shared" si="39"/>
        <v/>
      </c>
      <c r="K496" s="149" t="str">
        <f t="shared" si="40"/>
        <v/>
      </c>
      <c r="L496" s="81"/>
      <c r="M496" s="81"/>
      <c r="N496" s="112" t="str">
        <f t="shared" si="41"/>
        <v/>
      </c>
    </row>
    <row r="497" spans="1:14" x14ac:dyDescent="0.95">
      <c r="A497" s="107"/>
      <c r="B497" s="108"/>
      <c r="C497" s="109"/>
      <c r="D497" s="109"/>
      <c r="E497" s="131" t="str">
        <f>IFERROR(VLOOKUP($C497,Seting!$N$2:$O$43,2,FALSE),"")</f>
        <v/>
      </c>
      <c r="F497" s="112" t="str">
        <f t="shared" si="37"/>
        <v/>
      </c>
      <c r="G497" s="81" t="str">
        <f t="shared" si="38"/>
        <v/>
      </c>
      <c r="H497" s="111"/>
      <c r="I497" s="110"/>
      <c r="J497" s="112" t="str">
        <f t="shared" si="39"/>
        <v/>
      </c>
      <c r="K497" s="149" t="str">
        <f t="shared" si="40"/>
        <v/>
      </c>
      <c r="L497" s="81"/>
      <c r="M497" s="81"/>
      <c r="N497" s="112" t="str">
        <f t="shared" si="41"/>
        <v/>
      </c>
    </row>
    <row r="498" spans="1:14" x14ac:dyDescent="0.95">
      <c r="A498" s="107"/>
      <c r="B498" s="108"/>
      <c r="C498" s="109"/>
      <c r="D498" s="109"/>
      <c r="E498" s="131" t="str">
        <f>IFERROR(VLOOKUP($C498,Seting!$N$2:$O$43,2,FALSE),"")</f>
        <v/>
      </c>
      <c r="F498" s="112" t="str">
        <f t="shared" si="37"/>
        <v/>
      </c>
      <c r="G498" s="81" t="str">
        <f t="shared" si="38"/>
        <v/>
      </c>
      <c r="H498" s="111"/>
      <c r="I498" s="110"/>
      <c r="J498" s="112" t="str">
        <f t="shared" si="39"/>
        <v/>
      </c>
      <c r="K498" s="149" t="str">
        <f t="shared" si="40"/>
        <v/>
      </c>
      <c r="L498" s="81"/>
      <c r="M498" s="81"/>
      <c r="N498" s="112" t="str">
        <f t="shared" si="41"/>
        <v/>
      </c>
    </row>
    <row r="499" spans="1:14" x14ac:dyDescent="0.95">
      <c r="A499" s="107"/>
      <c r="B499" s="108"/>
      <c r="C499" s="109"/>
      <c r="D499" s="109"/>
      <c r="E499" s="131" t="str">
        <f>IFERROR(VLOOKUP($C499,Seting!$N$2:$O$43,2,FALSE),"")</f>
        <v/>
      </c>
      <c r="F499" s="112" t="str">
        <f t="shared" si="37"/>
        <v/>
      </c>
      <c r="G499" s="81" t="str">
        <f t="shared" si="38"/>
        <v/>
      </c>
      <c r="H499" s="111"/>
      <c r="I499" s="110"/>
      <c r="J499" s="112" t="str">
        <f t="shared" si="39"/>
        <v/>
      </c>
      <c r="K499" s="149" t="str">
        <f t="shared" si="40"/>
        <v/>
      </c>
      <c r="L499" s="81"/>
      <c r="M499" s="81"/>
      <c r="N499" s="112" t="str">
        <f t="shared" si="41"/>
        <v/>
      </c>
    </row>
    <row r="500" spans="1:14" x14ac:dyDescent="0.95">
      <c r="A500" s="107"/>
      <c r="B500" s="108"/>
      <c r="C500" s="109"/>
      <c r="D500" s="109"/>
      <c r="E500" s="131" t="str">
        <f>IFERROR(VLOOKUP($C500,Seting!$N$2:$O$43,2,FALSE),"")</f>
        <v/>
      </c>
      <c r="F500" s="112" t="str">
        <f t="shared" si="37"/>
        <v/>
      </c>
      <c r="G500" s="81" t="str">
        <f t="shared" si="38"/>
        <v/>
      </c>
      <c r="H500" s="111"/>
      <c r="I500" s="110"/>
      <c r="J500" s="112" t="str">
        <f t="shared" si="39"/>
        <v/>
      </c>
      <c r="K500" s="149" t="str">
        <f t="shared" si="40"/>
        <v/>
      </c>
      <c r="L500" s="81"/>
      <c r="M500" s="81"/>
      <c r="N500" s="112" t="str">
        <f t="shared" si="41"/>
        <v/>
      </c>
    </row>
    <row r="501" spans="1:14" x14ac:dyDescent="0.95">
      <c r="A501" s="107"/>
      <c r="B501" s="108"/>
      <c r="C501" s="109"/>
      <c r="D501" s="109"/>
      <c r="E501" s="131" t="str">
        <f>IFERROR(VLOOKUP($C501,Seting!$N$2:$O$43,2,FALSE),"")</f>
        <v/>
      </c>
      <c r="F501" s="112" t="str">
        <f t="shared" si="37"/>
        <v/>
      </c>
      <c r="G501" s="81" t="str">
        <f t="shared" si="38"/>
        <v/>
      </c>
      <c r="H501" s="111"/>
      <c r="I501" s="110"/>
      <c r="J501" s="112" t="str">
        <f t="shared" si="39"/>
        <v/>
      </c>
      <c r="K501" s="149" t="str">
        <f t="shared" si="40"/>
        <v/>
      </c>
      <c r="L501" s="81"/>
      <c r="M501" s="81"/>
      <c r="N501" s="112" t="str">
        <f t="shared" si="41"/>
        <v/>
      </c>
    </row>
    <row r="502" spans="1:14" x14ac:dyDescent="0.95">
      <c r="A502" s="107"/>
      <c r="B502" s="108"/>
      <c r="C502" s="109"/>
      <c r="D502" s="109"/>
      <c r="E502" s="131" t="str">
        <f>IFERROR(VLOOKUP($C502,Seting!$N$2:$O$43,2,FALSE),"")</f>
        <v/>
      </c>
      <c r="F502" s="112" t="str">
        <f t="shared" si="37"/>
        <v/>
      </c>
      <c r="G502" s="81" t="str">
        <f t="shared" si="38"/>
        <v/>
      </c>
      <c r="H502" s="111"/>
      <c r="I502" s="110"/>
      <c r="J502" s="112" t="str">
        <f t="shared" si="39"/>
        <v/>
      </c>
      <c r="K502" s="149" t="str">
        <f t="shared" si="40"/>
        <v/>
      </c>
      <c r="L502" s="81"/>
      <c r="M502" s="81"/>
      <c r="N502" s="112" t="str">
        <f t="shared" si="41"/>
        <v/>
      </c>
    </row>
    <row r="503" spans="1:14" x14ac:dyDescent="0.95">
      <c r="A503" s="107"/>
      <c r="B503" s="109"/>
      <c r="C503" s="109"/>
      <c r="D503" s="109"/>
      <c r="E503" s="112"/>
      <c r="F503" s="112"/>
      <c r="G503" s="81"/>
      <c r="H503" s="111"/>
      <c r="I503" s="110"/>
      <c r="J503" s="112"/>
      <c r="K503" s="149"/>
      <c r="L503" s="81"/>
      <c r="M503" s="81"/>
      <c r="N503" s="81"/>
    </row>
    <row r="504" spans="1:14" x14ac:dyDescent="0.95">
      <c r="A504" s="292" t="s">
        <v>40</v>
      </c>
      <c r="B504" s="293"/>
      <c r="C504" s="82"/>
      <c r="D504" s="82">
        <f t="shared" ref="D504:J504" si="42">SUM(D5:D502)</f>
        <v>44</v>
      </c>
      <c r="E504" s="113"/>
      <c r="F504" s="113">
        <f t="shared" si="42"/>
        <v>88000</v>
      </c>
      <c r="G504" s="82"/>
      <c r="H504" s="114"/>
      <c r="I504" s="113">
        <f t="shared" si="42"/>
        <v>0</v>
      </c>
      <c r="J504" s="113">
        <f t="shared" si="42"/>
        <v>88000</v>
      </c>
      <c r="K504" s="150" t="e">
        <f>J504+#REF!</f>
        <v>#REF!</v>
      </c>
      <c r="L504" s="113"/>
      <c r="M504" s="113">
        <f>SUM(M5:M502)</f>
        <v>0</v>
      </c>
      <c r="N504" s="113">
        <f>SUM(N5:N502)</f>
        <v>0</v>
      </c>
    </row>
  </sheetData>
  <sheetProtection insertHyperlinks="0" sort="0" autoFilter="0" pivotTables="0"/>
  <autoFilter ref="A4:K502" xr:uid="{2F6513A1-BFF7-4B20-827E-17F6F38D0E7D}"/>
  <mergeCells count="6">
    <mergeCell ref="A504:B504"/>
    <mergeCell ref="L2:N2"/>
    <mergeCell ref="A1:K1"/>
    <mergeCell ref="A2:A3"/>
    <mergeCell ref="B2:B3"/>
    <mergeCell ref="C2:K2"/>
  </mergeCells>
  <conditionalFormatting sqref="K5:K502">
    <cfRule type="expression" dxfId="66" priority="5">
      <formula>$J5&lt;0</formula>
    </cfRule>
    <cfRule type="expression" dxfId="65" priority="7">
      <formula>$J5&gt;0</formula>
    </cfRule>
    <cfRule type="expression" dxfId="64" priority="8">
      <formula>$J5&lt;=0</formula>
    </cfRule>
  </conditionalFormatting>
  <conditionalFormatting sqref="A5:K502">
    <cfRule type="expression" dxfId="63" priority="3">
      <formula>$G5="នៅខ្លះ"</formula>
    </cfRule>
    <cfRule type="expression" dxfId="62" priority="4">
      <formula>$J5&lt;=0</formula>
    </cfRule>
  </conditionalFormatting>
  <dataValidations count="3">
    <dataValidation type="list" allowBlank="1" showInputMessage="1" showErrorMessage="1" sqref="K5:K502" xr:uid="{C1850A93-9307-40ED-93CE-A92206A45C51}">
      <formula1>"រួចរាល់,នៅទេ"</formula1>
    </dataValidation>
    <dataValidation type="list" allowBlank="1" showInputMessage="1" showErrorMessage="1" sqref="G5:G502" xr:uid="{01D8C23B-FFF8-4864-85F9-3E89337A162F}">
      <formula1>"រួចរាល់,នៅខ្លះ,ជំពាក់ទាំងអស់"</formula1>
    </dataValidation>
    <dataValidation type="list" allowBlank="1" showInputMessage="1" showErrorMessage="1" sqref="C5:C502" xr:uid="{D233DA4F-EF2A-47AC-8224-C02FE5946723}">
      <formula1>ទំនិញ១</formula1>
    </dataValidation>
  </dataValidations>
  <printOptions horizontalCentered="1"/>
  <pageMargins left="0.2" right="0.2" top="0.25" bottom="0.25" header="0.05" footer="0.05"/>
  <pageSetup paperSize="9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Home">
                <anchor moveWithCells="1" sizeWithCells="1">
                  <from>
                    <xdr:col>14</xdr:col>
                    <xdr:colOff>133350</xdr:colOff>
                    <xdr:row>0</xdr:row>
                    <xdr:rowOff>101600</xdr:rowOff>
                  </from>
                  <to>
                    <xdr:col>15</xdr:col>
                    <xdr:colOff>95250</xdr:colOff>
                    <xdr:row>1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7298-72AB-4609-AF04-917381F37110}">
  <sheetPr codeName="Sheet6">
    <tabColor rgb="FFFFC000"/>
  </sheetPr>
  <dimension ref="A1:BE63"/>
  <sheetViews>
    <sheetView view="pageBreakPreview" topLeftCell="A2" zoomScaleNormal="100" zoomScaleSheetLayoutView="100" workbookViewId="0">
      <pane xSplit="21" ySplit="29" topLeftCell="V50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23" x14ac:dyDescent="0.95"/>
  <cols>
    <col min="1" max="1" width="10.90625" style="127" customWidth="1"/>
    <col min="2" max="2" width="20.08984375" style="132" customWidth="1"/>
    <col min="3" max="3" width="6.6328125" style="90" customWidth="1"/>
    <col min="4" max="5" width="6.453125" style="32" customWidth="1"/>
    <col min="6" max="6" width="6.90625" style="32" customWidth="1"/>
    <col min="7" max="21" width="6.453125" style="32" customWidth="1"/>
    <col min="22" max="22" width="2.54296875" style="32" customWidth="1"/>
    <col min="23" max="23" width="12" style="32" hidden="1" customWidth="1"/>
    <col min="24" max="54" width="5.36328125" style="32" hidden="1" customWidth="1"/>
    <col min="55" max="55" width="0" style="32" hidden="1" customWidth="1"/>
    <col min="56" max="16384" width="8.7265625" style="32"/>
  </cols>
  <sheetData>
    <row r="1" spans="1:55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</row>
    <row r="2" spans="1:55" s="78" customFormat="1" ht="23" customHeight="1" x14ac:dyDescent="0.35">
      <c r="A2" s="300" t="s">
        <v>126</v>
      </c>
      <c r="B2" s="301" t="s">
        <v>127</v>
      </c>
      <c r="C2" s="304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W2" s="217" t="s">
        <v>260</v>
      </c>
      <c r="X2" s="218">
        <f>_xlfn.XLOOKUP(X29,$B$31:$B$60,$C$31:$C$60)</f>
        <v>48</v>
      </c>
      <c r="Y2" s="218">
        <f t="shared" ref="Y2:BB2" si="0">_xlfn.XLOOKUP(Y29,$B$31:$B$60,$C$31:$C$60)</f>
        <v>49</v>
      </c>
      <c r="Z2" s="218">
        <f t="shared" si="0"/>
        <v>50</v>
      </c>
      <c r="AA2" s="218">
        <f t="shared" si="0"/>
        <v>51</v>
      </c>
      <c r="AB2" s="218">
        <f t="shared" si="0"/>
        <v>52</v>
      </c>
      <c r="AC2" s="218">
        <f t="shared" si="0"/>
        <v>53</v>
      </c>
      <c r="AD2" s="218" t="str">
        <f t="shared" si="0"/>
        <v/>
      </c>
      <c r="AE2" s="218">
        <f t="shared" si="0"/>
        <v>54</v>
      </c>
      <c r="AF2" s="218">
        <f t="shared" si="0"/>
        <v>55</v>
      </c>
      <c r="AG2" s="218">
        <f t="shared" si="0"/>
        <v>56</v>
      </c>
      <c r="AH2" s="218">
        <f t="shared" si="0"/>
        <v>57</v>
      </c>
      <c r="AI2" s="218">
        <f t="shared" si="0"/>
        <v>58</v>
      </c>
      <c r="AJ2" s="218">
        <f t="shared" si="0"/>
        <v>59</v>
      </c>
      <c r="AK2" s="218" t="str">
        <f t="shared" si="0"/>
        <v/>
      </c>
      <c r="AL2" s="218">
        <f t="shared" si="0"/>
        <v>60</v>
      </c>
      <c r="AM2" s="218">
        <f t="shared" si="0"/>
        <v>61</v>
      </c>
      <c r="AN2" s="218">
        <f t="shared" si="0"/>
        <v>62</v>
      </c>
      <c r="AO2" s="218">
        <f t="shared" si="0"/>
        <v>63</v>
      </c>
      <c r="AP2" s="218">
        <f t="shared" si="0"/>
        <v>64</v>
      </c>
      <c r="AQ2" s="218">
        <f t="shared" si="0"/>
        <v>65</v>
      </c>
      <c r="AR2" s="218" t="str">
        <f t="shared" si="0"/>
        <v/>
      </c>
      <c r="AS2" s="218">
        <f t="shared" si="0"/>
        <v>66</v>
      </c>
      <c r="AT2" s="218">
        <f t="shared" si="0"/>
        <v>67</v>
      </c>
      <c r="AU2" s="218">
        <f t="shared" si="0"/>
        <v>68</v>
      </c>
      <c r="AV2" s="218" t="str">
        <f t="shared" si="0"/>
        <v/>
      </c>
      <c r="AW2" s="218">
        <f t="shared" si="0"/>
        <v>69</v>
      </c>
      <c r="AX2" s="218">
        <f t="shared" si="0"/>
        <v>70</v>
      </c>
      <c r="AY2" s="218" t="str">
        <f t="shared" si="0"/>
        <v/>
      </c>
      <c r="AZ2" s="218" t="str">
        <f t="shared" si="0"/>
        <v/>
      </c>
      <c r="BA2" s="218" t="str">
        <f t="shared" si="0"/>
        <v/>
      </c>
      <c r="BB2" s="218" t="e">
        <f t="shared" si="0"/>
        <v>#N/A</v>
      </c>
      <c r="BC2" s="217"/>
    </row>
    <row r="3" spans="1:55" s="78" customFormat="1" ht="23" hidden="1" customHeight="1" x14ac:dyDescent="0.35">
      <c r="A3" s="300"/>
      <c r="B3" s="301"/>
      <c r="C3" s="305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217"/>
      <c r="AP3" s="217"/>
      <c r="AQ3" s="217"/>
      <c r="AR3" s="217"/>
      <c r="AS3" s="217"/>
      <c r="AT3" s="217"/>
      <c r="AU3" s="217"/>
      <c r="AV3" s="217"/>
      <c r="AW3" s="217"/>
      <c r="AX3" s="217"/>
      <c r="AY3" s="217"/>
      <c r="AZ3" s="217"/>
      <c r="BA3" s="217"/>
      <c r="BB3" s="217"/>
      <c r="BC3" s="217"/>
    </row>
    <row r="4" spans="1:55" s="78" customFormat="1" ht="23" hidden="1" customHeight="1" x14ac:dyDescent="0.35">
      <c r="A4" s="300"/>
      <c r="B4" s="301"/>
      <c r="C4" s="305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217"/>
      <c r="AP4" s="217"/>
      <c r="AQ4" s="217"/>
      <c r="AR4" s="217"/>
      <c r="AS4" s="217"/>
      <c r="AT4" s="217"/>
      <c r="AU4" s="217"/>
      <c r="AV4" s="217"/>
      <c r="AW4" s="217"/>
      <c r="AX4" s="217"/>
      <c r="AY4" s="217"/>
      <c r="AZ4" s="217"/>
      <c r="BA4" s="217"/>
      <c r="BB4" s="217"/>
      <c r="BC4" s="217"/>
    </row>
    <row r="5" spans="1:55" s="78" customFormat="1" ht="23" hidden="1" customHeight="1" x14ac:dyDescent="0.35">
      <c r="A5" s="300"/>
      <c r="B5" s="301"/>
      <c r="C5" s="305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W5" s="217"/>
      <c r="X5" s="217"/>
      <c r="Y5" s="217"/>
      <c r="Z5" s="217"/>
      <c r="AA5" s="217"/>
      <c r="AB5" s="217"/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217"/>
      <c r="AP5" s="217"/>
      <c r="AQ5" s="217"/>
      <c r="AR5" s="217"/>
      <c r="AS5" s="217"/>
      <c r="AT5" s="217"/>
      <c r="AU5" s="217"/>
      <c r="AV5" s="217"/>
      <c r="AW5" s="217"/>
      <c r="AX5" s="217"/>
      <c r="AY5" s="217"/>
      <c r="AZ5" s="217"/>
      <c r="BA5" s="217"/>
      <c r="BB5" s="217"/>
      <c r="BC5" s="217"/>
    </row>
    <row r="6" spans="1:55" s="78" customFormat="1" ht="23" hidden="1" customHeight="1" x14ac:dyDescent="0.35">
      <c r="A6" s="300"/>
      <c r="B6" s="301"/>
      <c r="C6" s="305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W6" s="217"/>
      <c r="X6" s="217"/>
      <c r="Y6" s="217"/>
      <c r="Z6" s="217"/>
      <c r="AA6" s="217"/>
      <c r="AB6" s="217"/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217"/>
      <c r="AP6" s="217"/>
      <c r="AQ6" s="217"/>
      <c r="AR6" s="217"/>
      <c r="AS6" s="217"/>
      <c r="AT6" s="217"/>
      <c r="AU6" s="217"/>
      <c r="AV6" s="217"/>
      <c r="AW6" s="217"/>
      <c r="AX6" s="217"/>
      <c r="AY6" s="217"/>
      <c r="AZ6" s="217"/>
      <c r="BA6" s="217"/>
      <c r="BB6" s="217"/>
      <c r="BC6" s="217"/>
    </row>
    <row r="7" spans="1:55" s="78" customFormat="1" ht="23" hidden="1" customHeight="1" x14ac:dyDescent="0.35">
      <c r="A7" s="300"/>
      <c r="B7" s="301"/>
      <c r="C7" s="305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217"/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</row>
    <row r="8" spans="1:55" s="78" customFormat="1" ht="23" hidden="1" customHeight="1" x14ac:dyDescent="0.35">
      <c r="A8" s="300"/>
      <c r="B8" s="301"/>
      <c r="C8" s="305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W8" s="217"/>
      <c r="X8" s="217"/>
      <c r="Y8" s="217"/>
      <c r="Z8" s="217"/>
      <c r="AA8" s="217"/>
      <c r="AB8" s="217"/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217"/>
      <c r="AY8" s="217"/>
      <c r="AZ8" s="217"/>
      <c r="BA8" s="217"/>
      <c r="BB8" s="217"/>
      <c r="BC8" s="217"/>
    </row>
    <row r="9" spans="1:55" s="78" customFormat="1" ht="23" hidden="1" customHeight="1" x14ac:dyDescent="0.35">
      <c r="A9" s="300"/>
      <c r="B9" s="301"/>
      <c r="C9" s="305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217"/>
      <c r="AP9" s="217"/>
      <c r="AQ9" s="217"/>
      <c r="AR9" s="217"/>
      <c r="AS9" s="217"/>
      <c r="AT9" s="217"/>
      <c r="AU9" s="217"/>
      <c r="AV9" s="217"/>
      <c r="AW9" s="217"/>
      <c r="AX9" s="217"/>
      <c r="AY9" s="217"/>
      <c r="AZ9" s="217"/>
      <c r="BA9" s="217"/>
      <c r="BB9" s="217"/>
      <c r="BC9" s="217"/>
    </row>
    <row r="10" spans="1:55" s="78" customFormat="1" ht="23" hidden="1" customHeight="1" x14ac:dyDescent="0.35">
      <c r="A10" s="300"/>
      <c r="B10" s="301"/>
      <c r="C10" s="305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217"/>
      <c r="AP10" s="217"/>
      <c r="AQ10" s="217"/>
      <c r="AR10" s="217"/>
      <c r="AS10" s="217"/>
      <c r="AT10" s="217"/>
      <c r="AU10" s="217"/>
      <c r="AV10" s="217"/>
      <c r="AW10" s="217"/>
      <c r="AX10" s="217"/>
      <c r="AY10" s="217"/>
      <c r="AZ10" s="217"/>
      <c r="BA10" s="217"/>
      <c r="BB10" s="217"/>
      <c r="BC10" s="217"/>
    </row>
    <row r="11" spans="1:55" s="78" customFormat="1" ht="23" hidden="1" customHeight="1" x14ac:dyDescent="0.35">
      <c r="A11" s="300"/>
      <c r="B11" s="301"/>
      <c r="C11" s="305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217"/>
      <c r="AP11" s="217"/>
      <c r="AQ11" s="217"/>
      <c r="AR11" s="217"/>
      <c r="AS11" s="217"/>
      <c r="AT11" s="217"/>
      <c r="AU11" s="217"/>
      <c r="AV11" s="217"/>
      <c r="AW11" s="217"/>
      <c r="AX11" s="217"/>
      <c r="AY11" s="217"/>
      <c r="AZ11" s="217"/>
      <c r="BA11" s="217"/>
      <c r="BB11" s="217"/>
      <c r="BC11" s="217"/>
    </row>
    <row r="12" spans="1:55" s="78" customFormat="1" ht="23" hidden="1" customHeight="1" x14ac:dyDescent="0.35">
      <c r="A12" s="300"/>
      <c r="B12" s="301"/>
      <c r="C12" s="305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217"/>
      <c r="BC12" s="217"/>
    </row>
    <row r="13" spans="1:55" s="78" customFormat="1" ht="23" hidden="1" customHeight="1" x14ac:dyDescent="0.35">
      <c r="A13" s="300"/>
      <c r="B13" s="301"/>
      <c r="C13" s="305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217"/>
      <c r="BC13" s="217"/>
    </row>
    <row r="14" spans="1:55" s="78" customFormat="1" ht="23" hidden="1" customHeight="1" x14ac:dyDescent="0.35">
      <c r="A14" s="300"/>
      <c r="B14" s="301"/>
      <c r="C14" s="305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217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217"/>
      <c r="BC14" s="217"/>
    </row>
    <row r="15" spans="1:55" s="78" customFormat="1" ht="23" hidden="1" customHeight="1" x14ac:dyDescent="0.35">
      <c r="A15" s="300"/>
      <c r="B15" s="301"/>
      <c r="C15" s="305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217"/>
      <c r="BC15" s="217"/>
    </row>
    <row r="16" spans="1:55" s="78" customFormat="1" ht="23" hidden="1" customHeight="1" x14ac:dyDescent="0.35">
      <c r="A16" s="300"/>
      <c r="B16" s="301"/>
      <c r="C16" s="305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217"/>
      <c r="AP16" s="217"/>
      <c r="AQ16" s="217"/>
      <c r="AR16" s="217"/>
      <c r="AS16" s="217"/>
      <c r="AT16" s="217"/>
      <c r="AU16" s="217"/>
      <c r="AV16" s="217"/>
      <c r="AW16" s="217"/>
      <c r="AX16" s="217"/>
      <c r="AY16" s="217"/>
      <c r="AZ16" s="217"/>
      <c r="BA16" s="217"/>
      <c r="BB16" s="217"/>
      <c r="BC16" s="217"/>
    </row>
    <row r="17" spans="1:57" s="78" customFormat="1" ht="23" hidden="1" customHeight="1" x14ac:dyDescent="0.35">
      <c r="A17" s="300"/>
      <c r="B17" s="301"/>
      <c r="C17" s="305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217"/>
      <c r="AQ17" s="217"/>
      <c r="AR17" s="217"/>
      <c r="AS17" s="217"/>
      <c r="AT17" s="217"/>
      <c r="AU17" s="217"/>
      <c r="AV17" s="217"/>
      <c r="AW17" s="217"/>
      <c r="AX17" s="217"/>
      <c r="AY17" s="217"/>
      <c r="AZ17" s="217"/>
      <c r="BA17" s="217"/>
      <c r="BB17" s="217"/>
      <c r="BC17" s="217"/>
    </row>
    <row r="18" spans="1:57" s="78" customFormat="1" ht="23" hidden="1" customHeight="1" x14ac:dyDescent="0.35">
      <c r="A18" s="300"/>
      <c r="B18" s="301"/>
      <c r="C18" s="305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217"/>
      <c r="BC18" s="217"/>
    </row>
    <row r="19" spans="1:57" s="78" customFormat="1" ht="23" hidden="1" customHeight="1" x14ac:dyDescent="0.35">
      <c r="A19" s="300"/>
      <c r="B19" s="301"/>
      <c r="C19" s="305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217"/>
      <c r="AQ19" s="217"/>
      <c r="AR19" s="217"/>
      <c r="AS19" s="217"/>
      <c r="AT19" s="217"/>
      <c r="AU19" s="217"/>
      <c r="AV19" s="217"/>
      <c r="AW19" s="217"/>
      <c r="AX19" s="217"/>
      <c r="AY19" s="217"/>
      <c r="AZ19" s="217"/>
      <c r="BA19" s="217"/>
      <c r="BB19" s="217"/>
      <c r="BC19" s="217"/>
    </row>
    <row r="20" spans="1:57" s="78" customFormat="1" ht="23" hidden="1" customHeight="1" x14ac:dyDescent="0.35">
      <c r="A20" s="300"/>
      <c r="B20" s="301"/>
      <c r="C20" s="305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217"/>
      <c r="AP20" s="217"/>
      <c r="AQ20" s="217"/>
      <c r="AR20" s="217"/>
      <c r="AS20" s="217"/>
      <c r="AT20" s="217"/>
      <c r="AU20" s="217"/>
      <c r="AV20" s="217"/>
      <c r="AW20" s="217"/>
      <c r="AX20" s="217"/>
      <c r="AY20" s="217"/>
      <c r="AZ20" s="217"/>
      <c r="BA20" s="217"/>
      <c r="BB20" s="217"/>
      <c r="BC20" s="217"/>
    </row>
    <row r="21" spans="1:57" s="78" customFormat="1" ht="23" hidden="1" customHeight="1" x14ac:dyDescent="0.35">
      <c r="A21" s="300"/>
      <c r="B21" s="301"/>
      <c r="C21" s="305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217"/>
      <c r="AQ21" s="217"/>
      <c r="AR21" s="217"/>
      <c r="AS21" s="217"/>
      <c r="AT21" s="217"/>
      <c r="AU21" s="217"/>
      <c r="AV21" s="217"/>
      <c r="AW21" s="217"/>
      <c r="AX21" s="217"/>
      <c r="AY21" s="217"/>
      <c r="AZ21" s="217"/>
      <c r="BA21" s="217"/>
      <c r="BB21" s="217"/>
      <c r="BC21" s="217"/>
    </row>
    <row r="22" spans="1:57" s="78" customFormat="1" ht="23" hidden="1" customHeight="1" x14ac:dyDescent="0.35">
      <c r="A22" s="300"/>
      <c r="B22" s="301"/>
      <c r="C22" s="305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217"/>
      <c r="AP22" s="217"/>
      <c r="AQ22" s="217"/>
      <c r="AR22" s="217"/>
      <c r="AS22" s="217"/>
      <c r="AT22" s="217"/>
      <c r="AU22" s="217"/>
      <c r="AV22" s="217"/>
      <c r="AW22" s="217"/>
      <c r="AX22" s="217"/>
      <c r="AY22" s="217"/>
      <c r="AZ22" s="217"/>
      <c r="BA22" s="217"/>
      <c r="BB22" s="217"/>
      <c r="BC22" s="217"/>
    </row>
    <row r="23" spans="1:57" s="78" customFormat="1" ht="23" hidden="1" customHeight="1" x14ac:dyDescent="0.35">
      <c r="A23" s="300"/>
      <c r="B23" s="301"/>
      <c r="C23" s="305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217"/>
      <c r="AQ23" s="217"/>
      <c r="AR23" s="217"/>
      <c r="AS23" s="217"/>
      <c r="AT23" s="217"/>
      <c r="AU23" s="217"/>
      <c r="AV23" s="217"/>
      <c r="AW23" s="217"/>
      <c r="AX23" s="217"/>
      <c r="AY23" s="217"/>
      <c r="AZ23" s="217"/>
      <c r="BA23" s="217"/>
      <c r="BB23" s="217"/>
      <c r="BC23" s="217"/>
    </row>
    <row r="24" spans="1:57" s="78" customFormat="1" ht="23" hidden="1" customHeight="1" x14ac:dyDescent="0.35">
      <c r="A24" s="300"/>
      <c r="B24" s="301"/>
      <c r="C24" s="305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217"/>
      <c r="AP24" s="217"/>
      <c r="AQ24" s="217"/>
      <c r="AR24" s="217"/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</row>
    <row r="25" spans="1:57" s="78" customFormat="1" ht="23" hidden="1" customHeight="1" x14ac:dyDescent="0.35">
      <c r="A25" s="300"/>
      <c r="B25" s="301"/>
      <c r="C25" s="305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217"/>
      <c r="AQ25" s="217"/>
      <c r="AR25" s="217"/>
      <c r="AS25" s="217"/>
      <c r="AT25" s="217"/>
      <c r="AU25" s="217"/>
      <c r="AV25" s="217"/>
      <c r="AW25" s="217"/>
      <c r="AX25" s="217"/>
      <c r="AY25" s="217"/>
      <c r="AZ25" s="217"/>
      <c r="BA25" s="217"/>
      <c r="BB25" s="217"/>
      <c r="BC25" s="217"/>
    </row>
    <row r="26" spans="1:57" s="78" customFormat="1" ht="23" hidden="1" customHeight="1" x14ac:dyDescent="0.35">
      <c r="A26" s="300"/>
      <c r="B26" s="301"/>
      <c r="C26" s="305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217"/>
      <c r="AP26" s="217"/>
      <c r="AQ26" s="217"/>
      <c r="AR26" s="217"/>
      <c r="AS26" s="217"/>
      <c r="AT26" s="217"/>
      <c r="AU26" s="217"/>
      <c r="AV26" s="217"/>
      <c r="AW26" s="217"/>
      <c r="AX26" s="217"/>
      <c r="AY26" s="217"/>
      <c r="AZ26" s="217"/>
      <c r="BA26" s="217"/>
      <c r="BB26" s="217"/>
      <c r="BC26" s="217"/>
    </row>
    <row r="27" spans="1:57" s="78" customFormat="1" ht="23" hidden="1" customHeight="1" x14ac:dyDescent="0.35">
      <c r="A27" s="300"/>
      <c r="B27" s="301"/>
      <c r="C27" s="305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217"/>
      <c r="AQ27" s="217"/>
      <c r="AR27" s="217"/>
      <c r="AS27" s="217"/>
      <c r="AT27" s="217"/>
      <c r="AU27" s="217"/>
      <c r="AV27" s="217"/>
      <c r="AW27" s="217"/>
      <c r="AX27" s="217"/>
      <c r="AY27" s="217"/>
      <c r="AZ27" s="217"/>
      <c r="BA27" s="217"/>
      <c r="BB27" s="217"/>
      <c r="BC27" s="217"/>
    </row>
    <row r="28" spans="1:57" s="78" customFormat="1" ht="23" hidden="1" customHeight="1" x14ac:dyDescent="0.35">
      <c r="A28" s="300"/>
      <c r="B28" s="301"/>
      <c r="C28" s="305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217"/>
      <c r="AP28" s="217"/>
      <c r="AQ28" s="217"/>
      <c r="AR28" s="217"/>
      <c r="AS28" s="217"/>
      <c r="AT28" s="217"/>
      <c r="AU28" s="217"/>
      <c r="AV28" s="217"/>
      <c r="AW28" s="217"/>
      <c r="AX28" s="217"/>
      <c r="AY28" s="217"/>
      <c r="AZ28" s="217"/>
      <c r="BA28" s="217"/>
      <c r="BB28" s="217"/>
      <c r="BC28" s="217"/>
    </row>
    <row r="29" spans="1:57" s="80" customFormat="1" ht="55" customHeight="1" x14ac:dyDescent="0.35">
      <c r="A29" s="300"/>
      <c r="B29" s="301"/>
      <c r="C29" s="306"/>
      <c r="D29" s="118" t="str">
        <f>'R-Sleng'!B11</f>
        <v>ប្រេងឆា</v>
      </c>
      <c r="E29" s="119" t="str">
        <f>'R-Sleng'!B12</f>
        <v>អំបិលអ៊ីយូត</v>
      </c>
      <c r="F29" s="119" t="str">
        <f>'R-Sleng'!B13</f>
        <v>សាច់ជ្រូក៣ជាន់</v>
      </c>
      <c r="G29" s="119" t="str">
        <f>'R-Sleng'!B14</f>
        <v>ស៊ុតទា</v>
      </c>
      <c r="H29" s="119" t="str">
        <f>'R-Sleng'!B15</f>
        <v>ត្រីរស់</v>
      </c>
      <c r="I29" s="119" t="str">
        <f>'R-Sleng'!B16</f>
        <v>ត្រកួន</v>
      </c>
      <c r="J29" s="119" t="str">
        <f>'R-Sleng'!B17</f>
        <v>ស្លឹកបាស</v>
      </c>
      <c r="K29" s="119" t="str">
        <f>'R-Sleng'!B18</f>
        <v>ស្លឹកម្រុំ</v>
      </c>
      <c r="L29" s="119" t="str">
        <f>'R-Sleng'!B19</f>
        <v>ស្ពៃក្រញាញ់</v>
      </c>
      <c r="M29" s="119" t="str">
        <f>'R-Sleng'!B20</f>
        <v>ស្ពៃចង្កឹះ</v>
      </c>
      <c r="N29" s="119" t="str">
        <f>'R-Sleng'!B21</f>
        <v>ផ្ទីដូង</v>
      </c>
      <c r="O29" s="119" t="str">
        <f>'R-Sleng'!B22</f>
        <v>ត្រួយល្ពៅ</v>
      </c>
      <c r="P29" s="119" t="str">
        <f>'R-Sleng'!B23</f>
        <v>ផ្លែល្ពៅ</v>
      </c>
      <c r="Q29" s="119" t="str">
        <f>'R-Sleng'!B24</f>
        <v>ននោងជ្រុង</v>
      </c>
      <c r="R29" s="119" t="str">
        <f>'R-Sleng'!B25</f>
        <v>ល្ហុងខ្ចី</v>
      </c>
      <c r="S29" s="119" t="str">
        <f>'R-Sleng'!B26</f>
        <v>សណ្តែកគួរ</v>
      </c>
      <c r="T29" s="119" t="str">
        <f>'R-Sleng'!B27</f>
        <v>ការ៉ុត</v>
      </c>
      <c r="U29" s="119">
        <f>'R-Sleng'!B28</f>
        <v>0</v>
      </c>
      <c r="W29" s="151" t="s">
        <v>261</v>
      </c>
      <c r="X29" s="298">
        <f>B31</f>
        <v>46083</v>
      </c>
      <c r="Y29" s="298">
        <f>X29+1</f>
        <v>46084</v>
      </c>
      <c r="Z29" s="298">
        <f t="shared" ref="Z29:BB29" si="1">Y29+1</f>
        <v>46085</v>
      </c>
      <c r="AA29" s="298">
        <f t="shared" si="1"/>
        <v>46086</v>
      </c>
      <c r="AB29" s="298">
        <f t="shared" si="1"/>
        <v>46087</v>
      </c>
      <c r="AC29" s="298">
        <f t="shared" si="1"/>
        <v>46088</v>
      </c>
      <c r="AD29" s="298">
        <f t="shared" si="1"/>
        <v>46089</v>
      </c>
      <c r="AE29" s="298">
        <f t="shared" si="1"/>
        <v>46090</v>
      </c>
      <c r="AF29" s="298">
        <f t="shared" si="1"/>
        <v>46091</v>
      </c>
      <c r="AG29" s="298">
        <f t="shared" si="1"/>
        <v>46092</v>
      </c>
      <c r="AH29" s="298">
        <f t="shared" si="1"/>
        <v>46093</v>
      </c>
      <c r="AI29" s="298">
        <f t="shared" si="1"/>
        <v>46094</v>
      </c>
      <c r="AJ29" s="298">
        <f t="shared" si="1"/>
        <v>46095</v>
      </c>
      <c r="AK29" s="298">
        <f t="shared" si="1"/>
        <v>46096</v>
      </c>
      <c r="AL29" s="298">
        <f t="shared" si="1"/>
        <v>46097</v>
      </c>
      <c r="AM29" s="298">
        <f t="shared" si="1"/>
        <v>46098</v>
      </c>
      <c r="AN29" s="298">
        <f t="shared" si="1"/>
        <v>46099</v>
      </c>
      <c r="AO29" s="298">
        <f t="shared" si="1"/>
        <v>46100</v>
      </c>
      <c r="AP29" s="298">
        <f t="shared" si="1"/>
        <v>46101</v>
      </c>
      <c r="AQ29" s="298">
        <f t="shared" si="1"/>
        <v>46102</v>
      </c>
      <c r="AR29" s="298">
        <f t="shared" si="1"/>
        <v>46103</v>
      </c>
      <c r="AS29" s="298">
        <f t="shared" si="1"/>
        <v>46104</v>
      </c>
      <c r="AT29" s="298">
        <f t="shared" si="1"/>
        <v>46105</v>
      </c>
      <c r="AU29" s="298">
        <f t="shared" si="1"/>
        <v>46106</v>
      </c>
      <c r="AV29" s="298">
        <f t="shared" si="1"/>
        <v>46107</v>
      </c>
      <c r="AW29" s="298">
        <f t="shared" si="1"/>
        <v>46108</v>
      </c>
      <c r="AX29" s="298">
        <f t="shared" si="1"/>
        <v>46109</v>
      </c>
      <c r="AY29" s="298">
        <f t="shared" si="1"/>
        <v>46110</v>
      </c>
      <c r="AZ29" s="298">
        <f t="shared" si="1"/>
        <v>46111</v>
      </c>
      <c r="BA29" s="298">
        <f t="shared" si="1"/>
        <v>46112</v>
      </c>
      <c r="BB29" s="298">
        <f t="shared" si="1"/>
        <v>46113</v>
      </c>
      <c r="BC29" s="219" t="s">
        <v>40</v>
      </c>
      <c r="BD29" s="255"/>
      <c r="BE29" s="216"/>
    </row>
    <row r="30" spans="1:57" s="80" customFormat="1" ht="20" customHeight="1" x14ac:dyDescent="0.35">
      <c r="A30" s="302" t="s">
        <v>125</v>
      </c>
      <c r="B30" s="303"/>
      <c r="C30" s="120">
        <v>47</v>
      </c>
      <c r="D30" s="205"/>
      <c r="E30" s="206"/>
      <c r="F30" s="205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  <c r="W30" s="151" t="s">
        <v>81</v>
      </c>
      <c r="X30" s="298"/>
      <c r="Y30" s="298"/>
      <c r="Z30" s="298"/>
      <c r="AA30" s="298"/>
      <c r="AB30" s="298"/>
      <c r="AC30" s="298"/>
      <c r="AD30" s="298"/>
      <c r="AE30" s="298"/>
      <c r="AF30" s="298"/>
      <c r="AG30" s="298"/>
      <c r="AH30" s="298"/>
      <c r="AI30" s="298"/>
      <c r="AJ30" s="298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298"/>
      <c r="AX30" s="298"/>
      <c r="AY30" s="298"/>
      <c r="AZ30" s="298"/>
      <c r="BA30" s="298"/>
      <c r="BB30" s="298"/>
      <c r="BC30" s="151"/>
    </row>
    <row r="31" spans="1:57" x14ac:dyDescent="0.95">
      <c r="A31" s="125">
        <v>46082</v>
      </c>
      <c r="B31" s="246">
        <f>IF(A31="","",A31+1)</f>
        <v>46083</v>
      </c>
      <c r="C31" s="89">
        <f>IF(D31+E31+F31+G31+H31+I31+J31+K31+L31+M31+N31+O31+P31+Q31+R31+U31&lt;=0,"",MAX(C$1:$C30)+1)</f>
        <v>48</v>
      </c>
      <c r="D31" s="256" t="s">
        <v>296</v>
      </c>
      <c r="E31" s="256" t="s">
        <v>271</v>
      </c>
      <c r="F31" s="256"/>
      <c r="G31" s="256" t="s">
        <v>333</v>
      </c>
      <c r="H31" s="256"/>
      <c r="I31" s="256"/>
      <c r="J31" s="257"/>
      <c r="K31" s="256"/>
      <c r="L31" s="256"/>
      <c r="M31" s="256" t="s">
        <v>182</v>
      </c>
      <c r="N31" s="256"/>
      <c r="O31" s="256"/>
      <c r="P31" s="256"/>
      <c r="Q31" s="256"/>
      <c r="R31" s="256"/>
      <c r="S31" s="256"/>
      <c r="T31" s="256" t="s">
        <v>334</v>
      </c>
      <c r="U31" s="256"/>
      <c r="W31" s="151" t="str">
        <f>'R-Sleng'!B11</f>
        <v>ប្រេងឆា</v>
      </c>
      <c r="X31" s="220" t="str">
        <f t="shared" ref="X31:BB31" si="2">_xlfn.IFNA(_xlfn.XLOOKUP(X2,$C$31:$C$60,$D$31:$D$60),"")</f>
        <v>20</v>
      </c>
      <c r="Y31" s="220">
        <f t="shared" si="2"/>
        <v>0</v>
      </c>
      <c r="Z31" s="220">
        <f t="shared" si="2"/>
        <v>0</v>
      </c>
      <c r="AA31" s="220">
        <f t="shared" si="2"/>
        <v>0</v>
      </c>
      <c r="AB31" s="220">
        <f t="shared" si="2"/>
        <v>0</v>
      </c>
      <c r="AC31" s="220">
        <f t="shared" si="2"/>
        <v>0</v>
      </c>
      <c r="AD31" s="220">
        <f t="shared" si="2"/>
        <v>0</v>
      </c>
      <c r="AE31" s="220">
        <f t="shared" si="2"/>
        <v>0</v>
      </c>
      <c r="AF31" s="220">
        <f t="shared" si="2"/>
        <v>0</v>
      </c>
      <c r="AG31" s="220">
        <f t="shared" si="2"/>
        <v>0</v>
      </c>
      <c r="AH31" s="220">
        <f t="shared" si="2"/>
        <v>0</v>
      </c>
      <c r="AI31" s="220">
        <f t="shared" si="2"/>
        <v>0</v>
      </c>
      <c r="AJ31" s="220">
        <f t="shared" si="2"/>
        <v>0</v>
      </c>
      <c r="AK31" s="220">
        <f t="shared" si="2"/>
        <v>0</v>
      </c>
      <c r="AL31" s="220">
        <f t="shared" si="2"/>
        <v>0</v>
      </c>
      <c r="AM31" s="220">
        <f t="shared" si="2"/>
        <v>0</v>
      </c>
      <c r="AN31" s="220">
        <f t="shared" si="2"/>
        <v>0</v>
      </c>
      <c r="AO31" s="220">
        <f t="shared" si="2"/>
        <v>0</v>
      </c>
      <c r="AP31" s="220">
        <f t="shared" si="2"/>
        <v>0</v>
      </c>
      <c r="AQ31" s="220">
        <f t="shared" si="2"/>
        <v>0</v>
      </c>
      <c r="AR31" s="220">
        <f t="shared" si="2"/>
        <v>0</v>
      </c>
      <c r="AS31" s="220">
        <f t="shared" si="2"/>
        <v>0</v>
      </c>
      <c r="AT31" s="220">
        <f t="shared" si="2"/>
        <v>0</v>
      </c>
      <c r="AU31" s="220">
        <f t="shared" si="2"/>
        <v>0</v>
      </c>
      <c r="AV31" s="220">
        <f t="shared" si="2"/>
        <v>0</v>
      </c>
      <c r="AW31" s="220">
        <f t="shared" si="2"/>
        <v>0</v>
      </c>
      <c r="AX31" s="220">
        <f t="shared" si="2"/>
        <v>0</v>
      </c>
      <c r="AY31" s="220">
        <f t="shared" si="2"/>
        <v>0</v>
      </c>
      <c r="AZ31" s="220">
        <f t="shared" si="2"/>
        <v>0</v>
      </c>
      <c r="BA31" s="220">
        <f t="shared" si="2"/>
        <v>0</v>
      </c>
      <c r="BB31" s="220" t="str">
        <f t="shared" si="2"/>
        <v/>
      </c>
      <c r="BC31" s="151">
        <f>SUM(X31:BB31)</f>
        <v>0</v>
      </c>
      <c r="BD31" s="32" t="s">
        <v>297</v>
      </c>
    </row>
    <row r="32" spans="1:57" x14ac:dyDescent="0.95">
      <c r="A32" s="125">
        <v>46083</v>
      </c>
      <c r="B32" s="246">
        <f t="shared" ref="B32:B61" si="3">IF(A32="","",A32+1)</f>
        <v>46084</v>
      </c>
      <c r="C32" s="89">
        <f>IF(D32+E32+F32+G32+H32+I32+J32+K32+L32+M32+N32+O32+P32+Q32+R32+U32&lt;=0,"",MAX(C$1:$C31)+1)</f>
        <v>49</v>
      </c>
      <c r="D32" s="256"/>
      <c r="E32" s="256"/>
      <c r="F32" s="256" t="s">
        <v>335</v>
      </c>
      <c r="G32" s="256"/>
      <c r="H32" s="256"/>
      <c r="I32" s="256"/>
      <c r="J32" s="257" t="s">
        <v>139</v>
      </c>
      <c r="K32" s="257" t="s">
        <v>139</v>
      </c>
      <c r="L32" s="256"/>
      <c r="M32" s="256"/>
      <c r="N32" s="257"/>
      <c r="O32" s="257"/>
      <c r="P32" s="257" t="s">
        <v>139</v>
      </c>
      <c r="Q32" s="257"/>
      <c r="R32" s="257" t="s">
        <v>139</v>
      </c>
      <c r="S32" s="257" t="s">
        <v>139</v>
      </c>
      <c r="T32" s="256"/>
      <c r="U32" s="256"/>
      <c r="W32" s="151" t="str">
        <f>'R-Sleng'!B12</f>
        <v>អំបិលអ៊ីយូត</v>
      </c>
      <c r="X32" s="220" t="str">
        <f t="shared" ref="X32:BB32" si="4">_xlfn.IFNA(_xlfn.XLOOKUP(X2,$C$31:$C$60,$E$31:$E$60),"")</f>
        <v>4</v>
      </c>
      <c r="Y32" s="220">
        <f t="shared" si="4"/>
        <v>0</v>
      </c>
      <c r="Z32" s="220">
        <f t="shared" si="4"/>
        <v>0</v>
      </c>
      <c r="AA32" s="220">
        <f t="shared" si="4"/>
        <v>0</v>
      </c>
      <c r="AB32" s="220">
        <f t="shared" si="4"/>
        <v>0</v>
      </c>
      <c r="AC32" s="220">
        <f t="shared" si="4"/>
        <v>0</v>
      </c>
      <c r="AD32" s="220">
        <f t="shared" si="4"/>
        <v>0</v>
      </c>
      <c r="AE32" s="220">
        <f t="shared" si="4"/>
        <v>0</v>
      </c>
      <c r="AF32" s="220">
        <f t="shared" si="4"/>
        <v>0</v>
      </c>
      <c r="AG32" s="220">
        <f t="shared" si="4"/>
        <v>0</v>
      </c>
      <c r="AH32" s="220">
        <f t="shared" si="4"/>
        <v>0</v>
      </c>
      <c r="AI32" s="220">
        <f t="shared" si="4"/>
        <v>0</v>
      </c>
      <c r="AJ32" s="220">
        <f t="shared" si="4"/>
        <v>0</v>
      </c>
      <c r="AK32" s="220">
        <f t="shared" si="4"/>
        <v>0</v>
      </c>
      <c r="AL32" s="220">
        <f t="shared" si="4"/>
        <v>0</v>
      </c>
      <c r="AM32" s="220">
        <f t="shared" si="4"/>
        <v>0</v>
      </c>
      <c r="AN32" s="220">
        <f t="shared" si="4"/>
        <v>0</v>
      </c>
      <c r="AO32" s="220">
        <f t="shared" si="4"/>
        <v>0</v>
      </c>
      <c r="AP32" s="220">
        <f t="shared" si="4"/>
        <v>0</v>
      </c>
      <c r="AQ32" s="220">
        <f t="shared" si="4"/>
        <v>0</v>
      </c>
      <c r="AR32" s="220">
        <f t="shared" si="4"/>
        <v>0</v>
      </c>
      <c r="AS32" s="220">
        <f t="shared" si="4"/>
        <v>0</v>
      </c>
      <c r="AT32" s="220">
        <f t="shared" si="4"/>
        <v>0</v>
      </c>
      <c r="AU32" s="220">
        <f t="shared" si="4"/>
        <v>0</v>
      </c>
      <c r="AV32" s="220">
        <f t="shared" si="4"/>
        <v>0</v>
      </c>
      <c r="AW32" s="220">
        <f t="shared" si="4"/>
        <v>0</v>
      </c>
      <c r="AX32" s="220">
        <f t="shared" si="4"/>
        <v>0</v>
      </c>
      <c r="AY32" s="220">
        <f t="shared" si="4"/>
        <v>0</v>
      </c>
      <c r="AZ32" s="220">
        <f t="shared" si="4"/>
        <v>0</v>
      </c>
      <c r="BA32" s="220">
        <f t="shared" si="4"/>
        <v>0</v>
      </c>
      <c r="BB32" s="220" t="str">
        <f t="shared" si="4"/>
        <v/>
      </c>
      <c r="BC32" s="151">
        <f t="shared" ref="BC32:BC46" si="5">SUM(X32:BB32)</f>
        <v>0</v>
      </c>
      <c r="BD32" s="32" t="s">
        <v>298</v>
      </c>
    </row>
    <row r="33" spans="1:56" x14ac:dyDescent="0.95">
      <c r="A33" s="125">
        <v>46084</v>
      </c>
      <c r="B33" s="246">
        <f t="shared" si="3"/>
        <v>46085</v>
      </c>
      <c r="C33" s="89">
        <f>IF(D33+E33+F33+G33+H33+I33+J33+K33+L33+M33+N33+O33+P33+Q33+R33+U33&lt;=0,"",MAX(C$1:$C32)+1)</f>
        <v>50</v>
      </c>
      <c r="D33" s="256"/>
      <c r="E33" s="256"/>
      <c r="F33" s="256"/>
      <c r="G33" s="256">
        <v>60</v>
      </c>
      <c r="H33" s="256"/>
      <c r="I33" s="256"/>
      <c r="J33" s="256"/>
      <c r="K33" s="256"/>
      <c r="L33" s="256">
        <v>10.8</v>
      </c>
      <c r="M33" s="256"/>
      <c r="N33" s="256"/>
      <c r="O33" s="256"/>
      <c r="P33" s="256"/>
      <c r="Q33" s="256"/>
      <c r="R33" s="256"/>
      <c r="S33" s="256"/>
      <c r="T33" s="256"/>
      <c r="U33" s="256"/>
      <c r="V33" s="96"/>
      <c r="W33" s="151" t="str">
        <f>'R-Sleng'!B13</f>
        <v>សាច់ជ្រូក៣ជាន់</v>
      </c>
      <c r="X33" s="220">
        <f t="shared" ref="X33:BB33" si="6">_xlfn.IFNA(_xlfn.XLOOKUP(X$2,$C$31:$C$60,$F$31:$F$60),"")</f>
        <v>0</v>
      </c>
      <c r="Y33" s="220" t="str">
        <f t="shared" si="6"/>
        <v>3.7</v>
      </c>
      <c r="Z33" s="220">
        <f t="shared" si="6"/>
        <v>0</v>
      </c>
      <c r="AA33" s="220">
        <f t="shared" si="6"/>
        <v>0</v>
      </c>
      <c r="AB33" s="220">
        <f t="shared" si="6"/>
        <v>0</v>
      </c>
      <c r="AC33" s="220">
        <f t="shared" si="6"/>
        <v>0</v>
      </c>
      <c r="AD33" s="220">
        <f t="shared" si="6"/>
        <v>0</v>
      </c>
      <c r="AE33" s="220">
        <f t="shared" si="6"/>
        <v>0</v>
      </c>
      <c r="AF33" s="220" t="str">
        <f t="shared" si="6"/>
        <v>3.7</v>
      </c>
      <c r="AG33" s="220">
        <f t="shared" si="6"/>
        <v>0</v>
      </c>
      <c r="AH33" s="220">
        <f t="shared" si="6"/>
        <v>0</v>
      </c>
      <c r="AI33" s="220">
        <f t="shared" si="6"/>
        <v>0</v>
      </c>
      <c r="AJ33" s="220">
        <f t="shared" si="6"/>
        <v>0</v>
      </c>
      <c r="AK33" s="220">
        <f t="shared" si="6"/>
        <v>0</v>
      </c>
      <c r="AL33" s="220">
        <f t="shared" si="6"/>
        <v>0</v>
      </c>
      <c r="AM33" s="220" t="str">
        <f t="shared" si="6"/>
        <v>3.7</v>
      </c>
      <c r="AN33" s="220">
        <f t="shared" si="6"/>
        <v>0</v>
      </c>
      <c r="AO33" s="220">
        <f t="shared" si="6"/>
        <v>0</v>
      </c>
      <c r="AP33" s="220">
        <f t="shared" si="6"/>
        <v>0</v>
      </c>
      <c r="AQ33" s="220">
        <f t="shared" si="6"/>
        <v>0</v>
      </c>
      <c r="AR33" s="220">
        <f t="shared" si="6"/>
        <v>0</v>
      </c>
      <c r="AS33" s="220">
        <f t="shared" si="6"/>
        <v>0</v>
      </c>
      <c r="AT33" s="220" t="str">
        <f t="shared" si="6"/>
        <v>3.7</v>
      </c>
      <c r="AU33" s="220">
        <f t="shared" si="6"/>
        <v>0</v>
      </c>
      <c r="AV33" s="220">
        <f t="shared" si="6"/>
        <v>0</v>
      </c>
      <c r="AW33" s="220">
        <f t="shared" si="6"/>
        <v>0</v>
      </c>
      <c r="AX33" s="220">
        <f t="shared" si="6"/>
        <v>0</v>
      </c>
      <c r="AY33" s="220">
        <f t="shared" si="6"/>
        <v>0</v>
      </c>
      <c r="AZ33" s="220">
        <f t="shared" si="6"/>
        <v>0</v>
      </c>
      <c r="BA33" s="220">
        <f t="shared" si="6"/>
        <v>0</v>
      </c>
      <c r="BB33" s="220" t="str">
        <f t="shared" si="6"/>
        <v/>
      </c>
      <c r="BC33" s="151">
        <f t="shared" si="5"/>
        <v>0</v>
      </c>
      <c r="BD33" s="32" t="s">
        <v>299</v>
      </c>
    </row>
    <row r="34" spans="1:56" x14ac:dyDescent="0.95">
      <c r="A34" s="125">
        <v>46085</v>
      </c>
      <c r="B34" s="246">
        <f t="shared" si="3"/>
        <v>46086</v>
      </c>
      <c r="C34" s="89">
        <f>IF(D34+E34+F34+G34+H34+I34+J34+K34+L34+M34+N34+O34+P34+Q34+R34+U34&lt;=0,"",MAX(C$1:$C33)+1)</f>
        <v>51</v>
      </c>
      <c r="D34" s="256"/>
      <c r="E34" s="256"/>
      <c r="F34" s="256"/>
      <c r="G34" s="256"/>
      <c r="H34" s="256">
        <v>3.9</v>
      </c>
      <c r="I34" s="256"/>
      <c r="J34" s="257">
        <v>1.7</v>
      </c>
      <c r="K34" s="257"/>
      <c r="L34" s="256"/>
      <c r="M34" s="256"/>
      <c r="N34" s="257">
        <v>1.7</v>
      </c>
      <c r="O34" s="257">
        <v>1.7</v>
      </c>
      <c r="P34" s="257">
        <v>1.7</v>
      </c>
      <c r="Q34" s="257">
        <v>1.7</v>
      </c>
      <c r="R34" s="257"/>
      <c r="S34" s="256"/>
      <c r="T34" s="256"/>
      <c r="U34" s="256"/>
      <c r="W34" s="151" t="str">
        <f>'R-Sleng'!B14</f>
        <v>ស៊ុតទា</v>
      </c>
      <c r="X34" s="220" t="str">
        <f t="shared" ref="X34:BB34" si="7">_xlfn.IFNA(_xlfn.XLOOKUP(X$2,$C$31:$C$60,$G$31:$G$60),"")</f>
        <v>60</v>
      </c>
      <c r="Y34" s="220">
        <f t="shared" si="7"/>
        <v>0</v>
      </c>
      <c r="Z34" s="220">
        <f t="shared" si="7"/>
        <v>60</v>
      </c>
      <c r="AA34" s="220">
        <f t="shared" si="7"/>
        <v>0</v>
      </c>
      <c r="AB34" s="220">
        <f t="shared" si="7"/>
        <v>60</v>
      </c>
      <c r="AC34" s="220">
        <f t="shared" si="7"/>
        <v>0</v>
      </c>
      <c r="AD34" s="220">
        <f t="shared" si="7"/>
        <v>0</v>
      </c>
      <c r="AE34" s="220" t="str">
        <f t="shared" si="7"/>
        <v>60</v>
      </c>
      <c r="AF34" s="220">
        <f t="shared" si="7"/>
        <v>0</v>
      </c>
      <c r="AG34" s="220">
        <f t="shared" si="7"/>
        <v>60</v>
      </c>
      <c r="AH34" s="220">
        <f t="shared" si="7"/>
        <v>0</v>
      </c>
      <c r="AI34" s="220">
        <f t="shared" si="7"/>
        <v>60</v>
      </c>
      <c r="AJ34" s="220">
        <f t="shared" si="7"/>
        <v>0</v>
      </c>
      <c r="AK34" s="220">
        <f t="shared" si="7"/>
        <v>0</v>
      </c>
      <c r="AL34" s="220" t="str">
        <f t="shared" si="7"/>
        <v>60</v>
      </c>
      <c r="AM34" s="220">
        <f t="shared" si="7"/>
        <v>0</v>
      </c>
      <c r="AN34" s="220">
        <f t="shared" si="7"/>
        <v>60</v>
      </c>
      <c r="AO34" s="220">
        <f t="shared" si="7"/>
        <v>0</v>
      </c>
      <c r="AP34" s="220">
        <f t="shared" si="7"/>
        <v>60</v>
      </c>
      <c r="AQ34" s="220">
        <f t="shared" si="7"/>
        <v>0</v>
      </c>
      <c r="AR34" s="220">
        <f t="shared" si="7"/>
        <v>0</v>
      </c>
      <c r="AS34" s="220" t="str">
        <f t="shared" si="7"/>
        <v>60</v>
      </c>
      <c r="AT34" s="220">
        <f t="shared" si="7"/>
        <v>0</v>
      </c>
      <c r="AU34" s="220">
        <f t="shared" si="7"/>
        <v>60</v>
      </c>
      <c r="AV34" s="220">
        <f t="shared" si="7"/>
        <v>0</v>
      </c>
      <c r="AW34" s="220">
        <f t="shared" si="7"/>
        <v>60</v>
      </c>
      <c r="AX34" s="220">
        <f t="shared" si="7"/>
        <v>0</v>
      </c>
      <c r="AY34" s="220">
        <f t="shared" si="7"/>
        <v>0</v>
      </c>
      <c r="AZ34" s="220">
        <f t="shared" si="7"/>
        <v>0</v>
      </c>
      <c r="BA34" s="220">
        <f t="shared" si="7"/>
        <v>0</v>
      </c>
      <c r="BB34" s="220" t="str">
        <f t="shared" si="7"/>
        <v/>
      </c>
      <c r="BC34" s="151">
        <f t="shared" si="5"/>
        <v>480</v>
      </c>
      <c r="BD34" s="32" t="s">
        <v>300</v>
      </c>
    </row>
    <row r="35" spans="1:56" x14ac:dyDescent="0.95">
      <c r="A35" s="125">
        <v>46086</v>
      </c>
      <c r="B35" s="246">
        <f t="shared" si="3"/>
        <v>46087</v>
      </c>
      <c r="C35" s="89">
        <f>IF(D35+E35+F35+G35+H35+I35+J35+K35+L35+M35+N35+O35+P35+Q35+R35+U35&lt;=0,"",MAX(C$1:$C34)+1)</f>
        <v>52</v>
      </c>
      <c r="D35" s="256"/>
      <c r="E35" s="256"/>
      <c r="F35" s="256"/>
      <c r="G35" s="256">
        <v>60</v>
      </c>
      <c r="H35" s="256"/>
      <c r="I35" s="256"/>
      <c r="J35" s="256"/>
      <c r="K35" s="257"/>
      <c r="L35" s="256"/>
      <c r="M35" s="257">
        <v>10.8</v>
      </c>
      <c r="N35" s="256"/>
      <c r="O35" s="256"/>
      <c r="P35" s="257"/>
      <c r="Q35" s="256"/>
      <c r="R35" s="256"/>
      <c r="S35" s="256"/>
      <c r="T35" s="256"/>
      <c r="U35" s="256"/>
      <c r="W35" s="151" t="str">
        <f>'R-Sleng'!B15</f>
        <v>ត្រីរស់</v>
      </c>
      <c r="X35" s="220">
        <f t="shared" ref="X35:BB35" si="8">_xlfn.IFNA(_xlfn.XLOOKUP(X$2,$C$31:$C$60,$H$31:$H$60),"")</f>
        <v>0</v>
      </c>
      <c r="Y35" s="220">
        <f t="shared" si="8"/>
        <v>0</v>
      </c>
      <c r="Z35" s="220">
        <f t="shared" si="8"/>
        <v>0</v>
      </c>
      <c r="AA35" s="220">
        <f t="shared" si="8"/>
        <v>3.9</v>
      </c>
      <c r="AB35" s="220">
        <f t="shared" si="8"/>
        <v>0</v>
      </c>
      <c r="AC35" s="220">
        <f t="shared" si="8"/>
        <v>5</v>
      </c>
      <c r="AD35" s="220">
        <f t="shared" si="8"/>
        <v>0</v>
      </c>
      <c r="AE35" s="220">
        <f t="shared" si="8"/>
        <v>0</v>
      </c>
      <c r="AF35" s="220">
        <f t="shared" si="8"/>
        <v>0</v>
      </c>
      <c r="AG35" s="220">
        <f t="shared" si="8"/>
        <v>0</v>
      </c>
      <c r="AH35" s="220">
        <f t="shared" si="8"/>
        <v>3.9</v>
      </c>
      <c r="AI35" s="220">
        <f t="shared" si="8"/>
        <v>0</v>
      </c>
      <c r="AJ35" s="220">
        <f t="shared" si="8"/>
        <v>5</v>
      </c>
      <c r="AK35" s="220">
        <f t="shared" si="8"/>
        <v>0</v>
      </c>
      <c r="AL35" s="220">
        <f t="shared" si="8"/>
        <v>0</v>
      </c>
      <c r="AM35" s="220">
        <f t="shared" si="8"/>
        <v>0</v>
      </c>
      <c r="AN35" s="220">
        <f t="shared" si="8"/>
        <v>0</v>
      </c>
      <c r="AO35" s="220">
        <f t="shared" si="8"/>
        <v>3.9</v>
      </c>
      <c r="AP35" s="220">
        <f t="shared" si="8"/>
        <v>0</v>
      </c>
      <c r="AQ35" s="220">
        <f t="shared" si="8"/>
        <v>5</v>
      </c>
      <c r="AR35" s="220">
        <f t="shared" si="8"/>
        <v>0</v>
      </c>
      <c r="AS35" s="220">
        <f t="shared" si="8"/>
        <v>0</v>
      </c>
      <c r="AT35" s="220">
        <f t="shared" si="8"/>
        <v>0</v>
      </c>
      <c r="AU35" s="220">
        <f t="shared" si="8"/>
        <v>0</v>
      </c>
      <c r="AV35" s="220">
        <f t="shared" si="8"/>
        <v>0</v>
      </c>
      <c r="AW35" s="220">
        <f t="shared" si="8"/>
        <v>0</v>
      </c>
      <c r="AX35" s="220">
        <f t="shared" si="8"/>
        <v>5</v>
      </c>
      <c r="AY35" s="220">
        <f t="shared" si="8"/>
        <v>0</v>
      </c>
      <c r="AZ35" s="220">
        <f t="shared" si="8"/>
        <v>0</v>
      </c>
      <c r="BA35" s="220">
        <f t="shared" si="8"/>
        <v>0</v>
      </c>
      <c r="BB35" s="220" t="str">
        <f t="shared" si="8"/>
        <v/>
      </c>
      <c r="BC35" s="151">
        <f t="shared" si="5"/>
        <v>31.7</v>
      </c>
      <c r="BD35" s="32" t="s">
        <v>301</v>
      </c>
    </row>
    <row r="36" spans="1:56" x14ac:dyDescent="0.95">
      <c r="A36" s="125">
        <v>46087</v>
      </c>
      <c r="B36" s="246">
        <f t="shared" si="3"/>
        <v>46088</v>
      </c>
      <c r="C36" s="89">
        <f>IF(D36+E36+F36+G36+H36+I36+J36+K36+L36+M36+N36+O36+P36+Q36+R36+U36&lt;=0,"",MAX(C$1:$C35)+1)</f>
        <v>53</v>
      </c>
      <c r="D36" s="256"/>
      <c r="E36" s="256"/>
      <c r="F36" s="256"/>
      <c r="G36" s="256"/>
      <c r="H36" s="256">
        <v>5</v>
      </c>
      <c r="I36" s="256">
        <v>10.8</v>
      </c>
      <c r="J36" s="257"/>
      <c r="K36" s="257"/>
      <c r="L36" s="257"/>
      <c r="M36" s="257"/>
      <c r="N36" s="257"/>
      <c r="O36" s="256"/>
      <c r="P36" s="256"/>
      <c r="Q36" s="256"/>
      <c r="R36" s="256"/>
      <c r="S36" s="256"/>
      <c r="T36" s="256"/>
      <c r="U36" s="256"/>
      <c r="W36" s="151" t="str">
        <f>'R-Sleng'!B16</f>
        <v>ត្រកួន</v>
      </c>
      <c r="X36" s="220">
        <f t="shared" ref="X36:BB36" si="9">_xlfn.IFNA(_xlfn.XLOOKUP(X$2,$C$31:$C$60,$I$31:$I$60),"")</f>
        <v>0</v>
      </c>
      <c r="Y36" s="220">
        <f t="shared" si="9"/>
        <v>0</v>
      </c>
      <c r="Z36" s="220">
        <f t="shared" si="9"/>
        <v>0</v>
      </c>
      <c r="AA36" s="220">
        <f t="shared" si="9"/>
        <v>0</v>
      </c>
      <c r="AB36" s="220">
        <f t="shared" si="9"/>
        <v>0</v>
      </c>
      <c r="AC36" s="220">
        <f t="shared" si="9"/>
        <v>10.8</v>
      </c>
      <c r="AD36" s="220">
        <f t="shared" si="9"/>
        <v>0</v>
      </c>
      <c r="AE36" s="220">
        <f t="shared" si="9"/>
        <v>0</v>
      </c>
      <c r="AF36" s="220">
        <f t="shared" si="9"/>
        <v>0</v>
      </c>
      <c r="AG36" s="220">
        <f t="shared" si="9"/>
        <v>0</v>
      </c>
      <c r="AH36" s="220">
        <f t="shared" si="9"/>
        <v>0</v>
      </c>
      <c r="AI36" s="220">
        <f t="shared" si="9"/>
        <v>0</v>
      </c>
      <c r="AJ36" s="220">
        <f t="shared" si="9"/>
        <v>10.8</v>
      </c>
      <c r="AK36" s="220">
        <f t="shared" si="9"/>
        <v>0</v>
      </c>
      <c r="AL36" s="220">
        <f t="shared" si="9"/>
        <v>0</v>
      </c>
      <c r="AM36" s="220">
        <f t="shared" si="9"/>
        <v>0</v>
      </c>
      <c r="AN36" s="220">
        <f t="shared" si="9"/>
        <v>0</v>
      </c>
      <c r="AO36" s="220">
        <f t="shared" si="9"/>
        <v>0</v>
      </c>
      <c r="AP36" s="220">
        <f t="shared" si="9"/>
        <v>0</v>
      </c>
      <c r="AQ36" s="220">
        <f t="shared" si="9"/>
        <v>10.8</v>
      </c>
      <c r="AR36" s="220">
        <f t="shared" si="9"/>
        <v>0</v>
      </c>
      <c r="AS36" s="220">
        <f t="shared" si="9"/>
        <v>0</v>
      </c>
      <c r="AT36" s="220">
        <f t="shared" si="9"/>
        <v>0</v>
      </c>
      <c r="AU36" s="220">
        <f t="shared" si="9"/>
        <v>0</v>
      </c>
      <c r="AV36" s="220">
        <f t="shared" si="9"/>
        <v>0</v>
      </c>
      <c r="AW36" s="220">
        <f t="shared" si="9"/>
        <v>0</v>
      </c>
      <c r="AX36" s="220">
        <f t="shared" si="9"/>
        <v>10.8</v>
      </c>
      <c r="AY36" s="220">
        <f t="shared" si="9"/>
        <v>0</v>
      </c>
      <c r="AZ36" s="220">
        <f t="shared" si="9"/>
        <v>0</v>
      </c>
      <c r="BA36" s="220">
        <f t="shared" si="9"/>
        <v>0</v>
      </c>
      <c r="BB36" s="220" t="str">
        <f t="shared" si="9"/>
        <v/>
      </c>
      <c r="BC36" s="151">
        <f t="shared" si="5"/>
        <v>43.2</v>
      </c>
      <c r="BD36" s="32" t="s">
        <v>302</v>
      </c>
    </row>
    <row r="37" spans="1:56" x14ac:dyDescent="0.95">
      <c r="A37" s="125">
        <v>46088</v>
      </c>
      <c r="B37" s="246">
        <f t="shared" si="3"/>
        <v>46089</v>
      </c>
      <c r="C37" s="89" t="str">
        <f>IF(D37+E37+F37+G37+H37+I37+J37+K37+L37+M37+N37+O37+P37+Q37+R37+U37&lt;=0,"",MAX(C$1:$C36)+1)</f>
        <v/>
      </c>
      <c r="D37" s="256"/>
      <c r="E37" s="256"/>
      <c r="F37" s="256"/>
      <c r="G37" s="256"/>
      <c r="H37" s="256"/>
      <c r="I37" s="256"/>
      <c r="J37" s="257"/>
      <c r="K37" s="256"/>
      <c r="L37" s="256"/>
      <c r="M37" s="256"/>
      <c r="N37" s="256"/>
      <c r="O37" s="256"/>
      <c r="P37" s="256"/>
      <c r="Q37" s="256"/>
      <c r="R37" s="256"/>
      <c r="S37" s="256"/>
      <c r="T37" s="256"/>
      <c r="U37" s="256"/>
      <c r="W37" s="151" t="str">
        <f>'R-Sleng'!B17</f>
        <v>ស្លឹកបាស</v>
      </c>
      <c r="X37" s="220">
        <f t="shared" ref="X37:BB37" si="10">_xlfn.IFNA(_xlfn.XLOOKUP(X$2,$C$31:$C$60,$J$31:$J$60),"")</f>
        <v>0</v>
      </c>
      <c r="Y37" s="220" t="str">
        <f t="shared" si="10"/>
        <v>2.2</v>
      </c>
      <c r="Z37" s="220">
        <f t="shared" si="10"/>
        <v>0</v>
      </c>
      <c r="AA37" s="220">
        <f t="shared" si="10"/>
        <v>1.7</v>
      </c>
      <c r="AB37" s="220">
        <f t="shared" si="10"/>
        <v>0</v>
      </c>
      <c r="AC37" s="220">
        <f t="shared" si="10"/>
        <v>0</v>
      </c>
      <c r="AD37" s="220">
        <f t="shared" si="10"/>
        <v>0</v>
      </c>
      <c r="AE37" s="220">
        <f t="shared" si="10"/>
        <v>0</v>
      </c>
      <c r="AF37" s="220" t="str">
        <f t="shared" si="10"/>
        <v>2.2</v>
      </c>
      <c r="AG37" s="220">
        <f t="shared" si="10"/>
        <v>0</v>
      </c>
      <c r="AH37" s="220">
        <f t="shared" si="10"/>
        <v>1.7</v>
      </c>
      <c r="AI37" s="220">
        <f t="shared" si="10"/>
        <v>0</v>
      </c>
      <c r="AJ37" s="220">
        <f t="shared" si="10"/>
        <v>0</v>
      </c>
      <c r="AK37" s="220">
        <f t="shared" si="10"/>
        <v>0</v>
      </c>
      <c r="AL37" s="220">
        <f t="shared" si="10"/>
        <v>0</v>
      </c>
      <c r="AM37" s="220" t="str">
        <f t="shared" si="10"/>
        <v>2.2</v>
      </c>
      <c r="AN37" s="220">
        <f t="shared" si="10"/>
        <v>0</v>
      </c>
      <c r="AO37" s="220">
        <f t="shared" si="10"/>
        <v>1.7</v>
      </c>
      <c r="AP37" s="220">
        <f t="shared" si="10"/>
        <v>0</v>
      </c>
      <c r="AQ37" s="220">
        <f t="shared" si="10"/>
        <v>0</v>
      </c>
      <c r="AR37" s="220">
        <f t="shared" si="10"/>
        <v>0</v>
      </c>
      <c r="AS37" s="220">
        <f t="shared" si="10"/>
        <v>0</v>
      </c>
      <c r="AT37" s="220" t="str">
        <f t="shared" si="10"/>
        <v>2.2</v>
      </c>
      <c r="AU37" s="220">
        <f t="shared" si="10"/>
        <v>0</v>
      </c>
      <c r="AV37" s="220">
        <f t="shared" si="10"/>
        <v>0</v>
      </c>
      <c r="AW37" s="220">
        <f t="shared" si="10"/>
        <v>0</v>
      </c>
      <c r="AX37" s="220">
        <f t="shared" si="10"/>
        <v>0</v>
      </c>
      <c r="AY37" s="220">
        <f t="shared" si="10"/>
        <v>0</v>
      </c>
      <c r="AZ37" s="220">
        <f t="shared" si="10"/>
        <v>0</v>
      </c>
      <c r="BA37" s="220">
        <f t="shared" si="10"/>
        <v>0</v>
      </c>
      <c r="BB37" s="220" t="str">
        <f t="shared" si="10"/>
        <v/>
      </c>
      <c r="BC37" s="151">
        <f t="shared" si="5"/>
        <v>5.0999999999999996</v>
      </c>
      <c r="BD37" s="32" t="s">
        <v>303</v>
      </c>
    </row>
    <row r="38" spans="1:56" x14ac:dyDescent="0.95">
      <c r="A38" s="125">
        <v>46089</v>
      </c>
      <c r="B38" s="246">
        <f t="shared" si="3"/>
        <v>46090</v>
      </c>
      <c r="C38" s="89">
        <f>IF(D38+E38+F38+G38+H38+I38+J38+K38+L38+M38+N38+O38+P38+Q38+R38+U38&lt;=0,"",MAX(C$1:$C37)+1)</f>
        <v>54</v>
      </c>
      <c r="D38" s="256"/>
      <c r="E38" s="256"/>
      <c r="F38" s="256"/>
      <c r="G38" s="256" t="s">
        <v>333</v>
      </c>
      <c r="H38" s="256"/>
      <c r="I38" s="256"/>
      <c r="J38" s="257"/>
      <c r="K38" s="256"/>
      <c r="L38" s="256"/>
      <c r="M38" s="256" t="s">
        <v>182</v>
      </c>
      <c r="N38" s="256"/>
      <c r="O38" s="256"/>
      <c r="P38" s="256"/>
      <c r="Q38" s="256"/>
      <c r="R38" s="256"/>
      <c r="S38" s="256"/>
      <c r="T38" s="256" t="s">
        <v>334</v>
      </c>
      <c r="U38" s="256"/>
      <c r="W38" s="151" t="str">
        <f>'R-Sleng'!B18</f>
        <v>ស្លឹកម្រុំ</v>
      </c>
      <c r="X38" s="220">
        <f t="shared" ref="X38:BB38" si="11">_xlfn.IFNA(_xlfn.XLOOKUP(X$2,$C$31:$C$60,$K$31:$K$60),"")</f>
        <v>0</v>
      </c>
      <c r="Y38" s="220" t="str">
        <f t="shared" si="11"/>
        <v>2.2</v>
      </c>
      <c r="Z38" s="220">
        <f t="shared" si="11"/>
        <v>0</v>
      </c>
      <c r="AA38" s="220">
        <f t="shared" si="11"/>
        <v>0</v>
      </c>
      <c r="AB38" s="220">
        <f t="shared" si="11"/>
        <v>0</v>
      </c>
      <c r="AC38" s="220">
        <f t="shared" si="11"/>
        <v>0</v>
      </c>
      <c r="AD38" s="220">
        <f t="shared" si="11"/>
        <v>0</v>
      </c>
      <c r="AE38" s="220">
        <f t="shared" si="11"/>
        <v>0</v>
      </c>
      <c r="AF38" s="220" t="str">
        <f t="shared" si="11"/>
        <v>2.2</v>
      </c>
      <c r="AG38" s="220">
        <f t="shared" si="11"/>
        <v>0</v>
      </c>
      <c r="AH38" s="220">
        <f t="shared" si="11"/>
        <v>0</v>
      </c>
      <c r="AI38" s="220">
        <f t="shared" si="11"/>
        <v>0</v>
      </c>
      <c r="AJ38" s="220">
        <f t="shared" si="11"/>
        <v>0</v>
      </c>
      <c r="AK38" s="220">
        <f t="shared" si="11"/>
        <v>0</v>
      </c>
      <c r="AL38" s="220">
        <f t="shared" si="11"/>
        <v>0</v>
      </c>
      <c r="AM38" s="220" t="str">
        <f t="shared" si="11"/>
        <v>2.2</v>
      </c>
      <c r="AN38" s="220">
        <f t="shared" si="11"/>
        <v>0</v>
      </c>
      <c r="AO38" s="220">
        <f t="shared" si="11"/>
        <v>0</v>
      </c>
      <c r="AP38" s="220">
        <f t="shared" si="11"/>
        <v>0</v>
      </c>
      <c r="AQ38" s="220">
        <f t="shared" si="11"/>
        <v>0</v>
      </c>
      <c r="AR38" s="220">
        <f t="shared" si="11"/>
        <v>0</v>
      </c>
      <c r="AS38" s="220">
        <f t="shared" si="11"/>
        <v>0</v>
      </c>
      <c r="AT38" s="220" t="str">
        <f t="shared" si="11"/>
        <v>2.2</v>
      </c>
      <c r="AU38" s="220">
        <f t="shared" si="11"/>
        <v>0</v>
      </c>
      <c r="AV38" s="220">
        <f t="shared" si="11"/>
        <v>0</v>
      </c>
      <c r="AW38" s="220">
        <f t="shared" si="11"/>
        <v>0</v>
      </c>
      <c r="AX38" s="220">
        <f t="shared" si="11"/>
        <v>0</v>
      </c>
      <c r="AY38" s="220">
        <f t="shared" si="11"/>
        <v>0</v>
      </c>
      <c r="AZ38" s="220">
        <f t="shared" si="11"/>
        <v>0</v>
      </c>
      <c r="BA38" s="220">
        <f t="shared" si="11"/>
        <v>0</v>
      </c>
      <c r="BB38" s="220" t="str">
        <f t="shared" si="11"/>
        <v/>
      </c>
      <c r="BC38" s="151">
        <f t="shared" si="5"/>
        <v>0</v>
      </c>
      <c r="BD38" s="32" t="s">
        <v>304</v>
      </c>
    </row>
    <row r="39" spans="1:56" x14ac:dyDescent="0.95">
      <c r="A39" s="125">
        <v>46090</v>
      </c>
      <c r="B39" s="246">
        <f t="shared" si="3"/>
        <v>46091</v>
      </c>
      <c r="C39" s="89">
        <f>IF(D39+E39+F39+G39+H39+I39+J39+K39+L39+M39+N39+O39+P39+Q39+R39+U39&lt;=0,"",MAX(C$1:$C38)+1)</f>
        <v>55</v>
      </c>
      <c r="D39" s="256"/>
      <c r="E39" s="256"/>
      <c r="F39" s="256" t="s">
        <v>335</v>
      </c>
      <c r="G39" s="256"/>
      <c r="H39" s="256"/>
      <c r="I39" s="256"/>
      <c r="J39" s="257" t="s">
        <v>139</v>
      </c>
      <c r="K39" s="257" t="s">
        <v>139</v>
      </c>
      <c r="L39" s="256"/>
      <c r="M39" s="256"/>
      <c r="N39" s="257"/>
      <c r="O39" s="257"/>
      <c r="P39" s="257" t="s">
        <v>139</v>
      </c>
      <c r="Q39" s="257"/>
      <c r="R39" s="257" t="s">
        <v>139</v>
      </c>
      <c r="S39" s="257" t="s">
        <v>139</v>
      </c>
      <c r="T39" s="256"/>
      <c r="U39" s="256"/>
      <c r="W39" s="151" t="str">
        <f>'R-Sleng'!B19</f>
        <v>ស្ពៃក្រញាញ់</v>
      </c>
      <c r="X39" s="220">
        <f t="shared" ref="X39:BB39" si="12">_xlfn.IFNA(_xlfn.XLOOKUP(X$2,$C$31:$C$60,$L$31:$L$60),"")</f>
        <v>0</v>
      </c>
      <c r="Y39" s="220">
        <f t="shared" si="12"/>
        <v>0</v>
      </c>
      <c r="Z39" s="220">
        <f t="shared" si="12"/>
        <v>10.8</v>
      </c>
      <c r="AA39" s="220">
        <f t="shared" si="12"/>
        <v>0</v>
      </c>
      <c r="AB39" s="220">
        <f t="shared" si="12"/>
        <v>0</v>
      </c>
      <c r="AC39" s="220">
        <f t="shared" si="12"/>
        <v>0</v>
      </c>
      <c r="AD39" s="220">
        <f t="shared" si="12"/>
        <v>0</v>
      </c>
      <c r="AE39" s="220">
        <f t="shared" si="12"/>
        <v>0</v>
      </c>
      <c r="AF39" s="220">
        <f t="shared" si="12"/>
        <v>0</v>
      </c>
      <c r="AG39" s="220">
        <f t="shared" si="12"/>
        <v>10.8</v>
      </c>
      <c r="AH39" s="220">
        <f t="shared" si="12"/>
        <v>0</v>
      </c>
      <c r="AI39" s="220">
        <f t="shared" si="12"/>
        <v>0</v>
      </c>
      <c r="AJ39" s="220">
        <f t="shared" si="12"/>
        <v>0</v>
      </c>
      <c r="AK39" s="220">
        <f t="shared" si="12"/>
        <v>0</v>
      </c>
      <c r="AL39" s="220">
        <f t="shared" si="12"/>
        <v>0</v>
      </c>
      <c r="AM39" s="220">
        <f t="shared" si="12"/>
        <v>0</v>
      </c>
      <c r="AN39" s="220">
        <f t="shared" si="12"/>
        <v>10.8</v>
      </c>
      <c r="AO39" s="220">
        <f t="shared" si="12"/>
        <v>0</v>
      </c>
      <c r="AP39" s="220">
        <f t="shared" si="12"/>
        <v>0</v>
      </c>
      <c r="AQ39" s="220">
        <f t="shared" si="12"/>
        <v>0</v>
      </c>
      <c r="AR39" s="220">
        <f t="shared" si="12"/>
        <v>0</v>
      </c>
      <c r="AS39" s="220">
        <f t="shared" si="12"/>
        <v>0</v>
      </c>
      <c r="AT39" s="220">
        <f t="shared" si="12"/>
        <v>0</v>
      </c>
      <c r="AU39" s="220">
        <f t="shared" si="12"/>
        <v>10.8</v>
      </c>
      <c r="AV39" s="220">
        <f t="shared" si="12"/>
        <v>0</v>
      </c>
      <c r="AW39" s="220">
        <f t="shared" si="12"/>
        <v>0</v>
      </c>
      <c r="AX39" s="220">
        <f t="shared" si="12"/>
        <v>0</v>
      </c>
      <c r="AY39" s="220">
        <f t="shared" si="12"/>
        <v>0</v>
      </c>
      <c r="AZ39" s="220">
        <f t="shared" si="12"/>
        <v>0</v>
      </c>
      <c r="BA39" s="220">
        <f t="shared" si="12"/>
        <v>0</v>
      </c>
      <c r="BB39" s="220" t="str">
        <f t="shared" si="12"/>
        <v/>
      </c>
      <c r="BC39" s="151">
        <f t="shared" si="5"/>
        <v>43.2</v>
      </c>
      <c r="BD39" s="32" t="s">
        <v>305</v>
      </c>
    </row>
    <row r="40" spans="1:56" x14ac:dyDescent="0.95">
      <c r="A40" s="125">
        <v>46091</v>
      </c>
      <c r="B40" s="246">
        <f t="shared" si="3"/>
        <v>46092</v>
      </c>
      <c r="C40" s="89">
        <f>IF(D40+E40+F40+G40+H40+I40+J40+K40+L40+M40+N40+O40+P40+Q40+R40+U40&lt;=0,"",MAX(C$1:$C39)+1)</f>
        <v>56</v>
      </c>
      <c r="D40" s="256"/>
      <c r="E40" s="256"/>
      <c r="F40" s="256"/>
      <c r="G40" s="256">
        <v>60</v>
      </c>
      <c r="H40" s="256"/>
      <c r="I40" s="256"/>
      <c r="J40" s="256"/>
      <c r="K40" s="256"/>
      <c r="L40" s="256">
        <v>10.8</v>
      </c>
      <c r="M40" s="256"/>
      <c r="N40" s="256"/>
      <c r="O40" s="256"/>
      <c r="P40" s="256"/>
      <c r="Q40" s="256"/>
      <c r="R40" s="256"/>
      <c r="S40" s="256"/>
      <c r="T40" s="256"/>
      <c r="U40" s="256"/>
      <c r="W40" s="151" t="str">
        <f>'R-Sleng'!B20</f>
        <v>ស្ពៃចង្កឹះ</v>
      </c>
      <c r="X40" s="220" t="str">
        <f t="shared" ref="X40:BB40" si="13">_xlfn.IFNA(_xlfn.XLOOKUP(X$2,$C$31:$C$60,$M$31:$M$60),"")</f>
        <v>6.5</v>
      </c>
      <c r="Y40" s="220">
        <f t="shared" si="13"/>
        <v>0</v>
      </c>
      <c r="Z40" s="220">
        <f t="shared" si="13"/>
        <v>0</v>
      </c>
      <c r="AA40" s="220">
        <f t="shared" si="13"/>
        <v>0</v>
      </c>
      <c r="AB40" s="220">
        <f t="shared" si="13"/>
        <v>10.8</v>
      </c>
      <c r="AC40" s="220">
        <f t="shared" si="13"/>
        <v>0</v>
      </c>
      <c r="AD40" s="220">
        <f t="shared" si="13"/>
        <v>0</v>
      </c>
      <c r="AE40" s="220" t="str">
        <f t="shared" si="13"/>
        <v>6.5</v>
      </c>
      <c r="AF40" s="220">
        <f t="shared" si="13"/>
        <v>0</v>
      </c>
      <c r="AG40" s="220">
        <f t="shared" si="13"/>
        <v>0</v>
      </c>
      <c r="AH40" s="220">
        <f t="shared" si="13"/>
        <v>0</v>
      </c>
      <c r="AI40" s="220">
        <f t="shared" si="13"/>
        <v>10.8</v>
      </c>
      <c r="AJ40" s="220">
        <f t="shared" si="13"/>
        <v>0</v>
      </c>
      <c r="AK40" s="220">
        <f t="shared" si="13"/>
        <v>0</v>
      </c>
      <c r="AL40" s="220" t="str">
        <f t="shared" si="13"/>
        <v>6.5</v>
      </c>
      <c r="AM40" s="220">
        <f t="shared" si="13"/>
        <v>0</v>
      </c>
      <c r="AN40" s="220">
        <f t="shared" si="13"/>
        <v>0</v>
      </c>
      <c r="AO40" s="220">
        <f t="shared" si="13"/>
        <v>0</v>
      </c>
      <c r="AP40" s="220">
        <f t="shared" si="13"/>
        <v>10.8</v>
      </c>
      <c r="AQ40" s="220">
        <f t="shared" si="13"/>
        <v>0</v>
      </c>
      <c r="AR40" s="220">
        <f t="shared" si="13"/>
        <v>0</v>
      </c>
      <c r="AS40" s="220" t="str">
        <f t="shared" si="13"/>
        <v>6.5</v>
      </c>
      <c r="AT40" s="220">
        <f t="shared" si="13"/>
        <v>0</v>
      </c>
      <c r="AU40" s="220">
        <f t="shared" si="13"/>
        <v>0</v>
      </c>
      <c r="AV40" s="220">
        <f t="shared" si="13"/>
        <v>0</v>
      </c>
      <c r="AW40" s="220">
        <f t="shared" si="13"/>
        <v>10.8</v>
      </c>
      <c r="AX40" s="220">
        <f t="shared" si="13"/>
        <v>0</v>
      </c>
      <c r="AY40" s="220">
        <f t="shared" si="13"/>
        <v>0</v>
      </c>
      <c r="AZ40" s="220">
        <f t="shared" si="13"/>
        <v>0</v>
      </c>
      <c r="BA40" s="220">
        <f t="shared" si="13"/>
        <v>0</v>
      </c>
      <c r="BB40" s="220" t="str">
        <f t="shared" si="13"/>
        <v/>
      </c>
      <c r="BC40" s="151">
        <f t="shared" si="5"/>
        <v>43.2</v>
      </c>
      <c r="BD40" s="32" t="s">
        <v>306</v>
      </c>
    </row>
    <row r="41" spans="1:56" x14ac:dyDescent="0.95">
      <c r="A41" s="125">
        <v>46092</v>
      </c>
      <c r="B41" s="246">
        <f t="shared" si="3"/>
        <v>46093</v>
      </c>
      <c r="C41" s="89">
        <f>IF(D41+E41+F41+G41+H41+I41+J41+K41+L41+M41+N41+O41+P41+Q41+R41+U41&lt;=0,"",MAX(C$1:$C40)+1)</f>
        <v>57</v>
      </c>
      <c r="D41" s="256"/>
      <c r="E41" s="256"/>
      <c r="F41" s="256"/>
      <c r="G41" s="256"/>
      <c r="H41" s="256">
        <v>3.9</v>
      </c>
      <c r="I41" s="256"/>
      <c r="J41" s="257">
        <v>1.7</v>
      </c>
      <c r="K41" s="257"/>
      <c r="L41" s="256"/>
      <c r="M41" s="256"/>
      <c r="N41" s="257">
        <v>1.7</v>
      </c>
      <c r="O41" s="257">
        <v>1.7</v>
      </c>
      <c r="P41" s="257">
        <v>1.7</v>
      </c>
      <c r="Q41" s="257">
        <v>1.7</v>
      </c>
      <c r="R41" s="257"/>
      <c r="S41" s="256"/>
      <c r="T41" s="256"/>
      <c r="U41" s="256"/>
      <c r="W41" s="151" t="str">
        <f>'R-Sleng'!B21</f>
        <v>ផ្ទីដូង</v>
      </c>
      <c r="X41" s="220">
        <f t="shared" ref="X41:BB41" si="14">_xlfn.IFNA(_xlfn.XLOOKUP(X$2,$C$31:$C$60,$N$31:$N$60),"")</f>
        <v>0</v>
      </c>
      <c r="Y41" s="220">
        <f t="shared" si="14"/>
        <v>0</v>
      </c>
      <c r="Z41" s="220">
        <f t="shared" si="14"/>
        <v>0</v>
      </c>
      <c r="AA41" s="220">
        <f t="shared" si="14"/>
        <v>1.7</v>
      </c>
      <c r="AB41" s="220">
        <f t="shared" si="14"/>
        <v>0</v>
      </c>
      <c r="AC41" s="220">
        <f t="shared" si="14"/>
        <v>0</v>
      </c>
      <c r="AD41" s="220">
        <f t="shared" si="14"/>
        <v>0</v>
      </c>
      <c r="AE41" s="220">
        <f t="shared" si="14"/>
        <v>0</v>
      </c>
      <c r="AF41" s="220">
        <f t="shared" si="14"/>
        <v>0</v>
      </c>
      <c r="AG41" s="220">
        <f t="shared" si="14"/>
        <v>0</v>
      </c>
      <c r="AH41" s="220">
        <f t="shared" si="14"/>
        <v>1.7</v>
      </c>
      <c r="AI41" s="220">
        <f t="shared" si="14"/>
        <v>0</v>
      </c>
      <c r="AJ41" s="220">
        <f t="shared" si="14"/>
        <v>0</v>
      </c>
      <c r="AK41" s="220">
        <f t="shared" si="14"/>
        <v>0</v>
      </c>
      <c r="AL41" s="220">
        <f t="shared" si="14"/>
        <v>0</v>
      </c>
      <c r="AM41" s="220">
        <f t="shared" si="14"/>
        <v>0</v>
      </c>
      <c r="AN41" s="220">
        <f t="shared" si="14"/>
        <v>0</v>
      </c>
      <c r="AO41" s="220">
        <f t="shared" si="14"/>
        <v>1.7</v>
      </c>
      <c r="AP41" s="220">
        <f t="shared" si="14"/>
        <v>0</v>
      </c>
      <c r="AQ41" s="220">
        <f t="shared" si="14"/>
        <v>0</v>
      </c>
      <c r="AR41" s="220">
        <f t="shared" si="14"/>
        <v>0</v>
      </c>
      <c r="AS41" s="220">
        <f t="shared" si="14"/>
        <v>0</v>
      </c>
      <c r="AT41" s="220">
        <f t="shared" si="14"/>
        <v>0</v>
      </c>
      <c r="AU41" s="220">
        <f t="shared" si="14"/>
        <v>0</v>
      </c>
      <c r="AV41" s="220">
        <f t="shared" si="14"/>
        <v>0</v>
      </c>
      <c r="AW41" s="220">
        <f t="shared" si="14"/>
        <v>0</v>
      </c>
      <c r="AX41" s="220">
        <f t="shared" si="14"/>
        <v>0</v>
      </c>
      <c r="AY41" s="220">
        <f t="shared" si="14"/>
        <v>0</v>
      </c>
      <c r="AZ41" s="220">
        <f t="shared" si="14"/>
        <v>0</v>
      </c>
      <c r="BA41" s="220">
        <f t="shared" si="14"/>
        <v>0</v>
      </c>
      <c r="BB41" s="220" t="str">
        <f t="shared" si="14"/>
        <v/>
      </c>
      <c r="BC41" s="151">
        <f t="shared" si="5"/>
        <v>5.0999999999999996</v>
      </c>
      <c r="BD41" s="32" t="s">
        <v>307</v>
      </c>
    </row>
    <row r="42" spans="1:56" x14ac:dyDescent="0.95">
      <c r="A42" s="125">
        <v>46093</v>
      </c>
      <c r="B42" s="246">
        <f t="shared" si="3"/>
        <v>46094</v>
      </c>
      <c r="C42" s="89">
        <f>IF(D42+E42+F42+G42+H42+I42+J42+K42+L42+M42+N42+O42+P42+Q42+R42+U42&lt;=0,"",MAX(C$1:$C41)+1)</f>
        <v>58</v>
      </c>
      <c r="D42" s="256"/>
      <c r="E42" s="256"/>
      <c r="F42" s="256"/>
      <c r="G42" s="256">
        <v>60</v>
      </c>
      <c r="H42" s="256"/>
      <c r="I42" s="256"/>
      <c r="J42" s="256"/>
      <c r="K42" s="257"/>
      <c r="L42" s="256"/>
      <c r="M42" s="257">
        <v>10.8</v>
      </c>
      <c r="N42" s="256"/>
      <c r="O42" s="256"/>
      <c r="P42" s="257"/>
      <c r="Q42" s="256"/>
      <c r="R42" s="256"/>
      <c r="S42" s="256"/>
      <c r="T42" s="256"/>
      <c r="U42" s="256"/>
      <c r="W42" s="151" t="str">
        <f>'R-Sleng'!B22</f>
        <v>ត្រួយល្ពៅ</v>
      </c>
      <c r="X42" s="220">
        <f t="shared" ref="X42:BB42" si="15">_xlfn.IFNA(_xlfn.XLOOKUP(X$2,$C$31:$C$60,$O$31:$O$60),"")</f>
        <v>0</v>
      </c>
      <c r="Y42" s="220">
        <f t="shared" si="15"/>
        <v>0</v>
      </c>
      <c r="Z42" s="220">
        <f t="shared" si="15"/>
        <v>0</v>
      </c>
      <c r="AA42" s="220">
        <f t="shared" si="15"/>
        <v>1.7</v>
      </c>
      <c r="AB42" s="220">
        <f t="shared" si="15"/>
        <v>0</v>
      </c>
      <c r="AC42" s="220">
        <f t="shared" si="15"/>
        <v>0</v>
      </c>
      <c r="AD42" s="220">
        <f t="shared" si="15"/>
        <v>0</v>
      </c>
      <c r="AE42" s="220">
        <f t="shared" si="15"/>
        <v>0</v>
      </c>
      <c r="AF42" s="220">
        <f t="shared" si="15"/>
        <v>0</v>
      </c>
      <c r="AG42" s="220">
        <f t="shared" si="15"/>
        <v>0</v>
      </c>
      <c r="AH42" s="220">
        <f t="shared" si="15"/>
        <v>1.7</v>
      </c>
      <c r="AI42" s="220">
        <f t="shared" si="15"/>
        <v>0</v>
      </c>
      <c r="AJ42" s="220">
        <f t="shared" si="15"/>
        <v>0</v>
      </c>
      <c r="AK42" s="220">
        <f t="shared" si="15"/>
        <v>0</v>
      </c>
      <c r="AL42" s="220">
        <f t="shared" si="15"/>
        <v>0</v>
      </c>
      <c r="AM42" s="220">
        <f t="shared" si="15"/>
        <v>0</v>
      </c>
      <c r="AN42" s="220">
        <f t="shared" si="15"/>
        <v>0</v>
      </c>
      <c r="AO42" s="220">
        <f t="shared" si="15"/>
        <v>1.7</v>
      </c>
      <c r="AP42" s="220">
        <f t="shared" si="15"/>
        <v>0</v>
      </c>
      <c r="AQ42" s="220">
        <f t="shared" si="15"/>
        <v>0</v>
      </c>
      <c r="AR42" s="220">
        <f t="shared" si="15"/>
        <v>0</v>
      </c>
      <c r="AS42" s="220">
        <f t="shared" si="15"/>
        <v>0</v>
      </c>
      <c r="AT42" s="220">
        <f t="shared" si="15"/>
        <v>0</v>
      </c>
      <c r="AU42" s="220">
        <f t="shared" si="15"/>
        <v>0</v>
      </c>
      <c r="AV42" s="220">
        <f t="shared" si="15"/>
        <v>0</v>
      </c>
      <c r="AW42" s="220">
        <f t="shared" si="15"/>
        <v>0</v>
      </c>
      <c r="AX42" s="220">
        <f t="shared" si="15"/>
        <v>0</v>
      </c>
      <c r="AY42" s="220">
        <f t="shared" si="15"/>
        <v>0</v>
      </c>
      <c r="AZ42" s="220">
        <f t="shared" si="15"/>
        <v>0</v>
      </c>
      <c r="BA42" s="220">
        <f t="shared" si="15"/>
        <v>0</v>
      </c>
      <c r="BB42" s="220" t="str">
        <f t="shared" si="15"/>
        <v/>
      </c>
      <c r="BC42" s="151">
        <f t="shared" si="5"/>
        <v>5.0999999999999996</v>
      </c>
      <c r="BD42" s="32" t="s">
        <v>308</v>
      </c>
    </row>
    <row r="43" spans="1:56" x14ac:dyDescent="0.95">
      <c r="A43" s="125">
        <v>46094</v>
      </c>
      <c r="B43" s="246">
        <f t="shared" si="3"/>
        <v>46095</v>
      </c>
      <c r="C43" s="89">
        <f>IF(D43+E43+F43+G43+H43+I43+J43+K43+L43+M43+N43+O43+P43+Q43+R43+U43&lt;=0,"",MAX(C$1:$C42)+1)</f>
        <v>59</v>
      </c>
      <c r="D43" s="256"/>
      <c r="E43" s="256"/>
      <c r="F43" s="256"/>
      <c r="G43" s="256"/>
      <c r="H43" s="256">
        <v>5</v>
      </c>
      <c r="I43" s="256">
        <v>10.8</v>
      </c>
      <c r="J43" s="257"/>
      <c r="K43" s="257"/>
      <c r="L43" s="257"/>
      <c r="M43" s="257"/>
      <c r="N43" s="257"/>
      <c r="O43" s="256"/>
      <c r="P43" s="256"/>
      <c r="Q43" s="256"/>
      <c r="R43" s="256"/>
      <c r="S43" s="256"/>
      <c r="T43" s="256"/>
      <c r="U43" s="256"/>
      <c r="W43" s="151" t="str">
        <f>'R-Sleng'!B23</f>
        <v>ផ្លែល្ពៅ</v>
      </c>
      <c r="X43" s="220">
        <f t="shared" ref="X43:BB43" si="16">_xlfn.IFNA(_xlfn.XLOOKUP(X$2,$C$31:$C$60,$P$31:$P$60),"")</f>
        <v>0</v>
      </c>
      <c r="Y43" s="220" t="str">
        <f t="shared" si="16"/>
        <v>2.2</v>
      </c>
      <c r="Z43" s="220">
        <f t="shared" si="16"/>
        <v>0</v>
      </c>
      <c r="AA43" s="220">
        <f t="shared" si="16"/>
        <v>1.7</v>
      </c>
      <c r="AB43" s="220">
        <f t="shared" si="16"/>
        <v>0</v>
      </c>
      <c r="AC43" s="220">
        <f t="shared" si="16"/>
        <v>0</v>
      </c>
      <c r="AD43" s="220">
        <f t="shared" si="16"/>
        <v>0</v>
      </c>
      <c r="AE43" s="220">
        <f t="shared" si="16"/>
        <v>0</v>
      </c>
      <c r="AF43" s="220" t="str">
        <f t="shared" si="16"/>
        <v>2.2</v>
      </c>
      <c r="AG43" s="220">
        <f t="shared" si="16"/>
        <v>0</v>
      </c>
      <c r="AH43" s="220">
        <f t="shared" si="16"/>
        <v>1.7</v>
      </c>
      <c r="AI43" s="220">
        <f t="shared" si="16"/>
        <v>0</v>
      </c>
      <c r="AJ43" s="220">
        <f t="shared" si="16"/>
        <v>0</v>
      </c>
      <c r="AK43" s="220">
        <f t="shared" si="16"/>
        <v>0</v>
      </c>
      <c r="AL43" s="220">
        <f t="shared" si="16"/>
        <v>0</v>
      </c>
      <c r="AM43" s="220" t="str">
        <f t="shared" si="16"/>
        <v>2.2</v>
      </c>
      <c r="AN43" s="220">
        <f t="shared" si="16"/>
        <v>0</v>
      </c>
      <c r="AO43" s="220">
        <f t="shared" si="16"/>
        <v>1.7</v>
      </c>
      <c r="AP43" s="220">
        <f t="shared" si="16"/>
        <v>0</v>
      </c>
      <c r="AQ43" s="220">
        <f t="shared" si="16"/>
        <v>0</v>
      </c>
      <c r="AR43" s="220">
        <f t="shared" si="16"/>
        <v>0</v>
      </c>
      <c r="AS43" s="220">
        <f t="shared" si="16"/>
        <v>0</v>
      </c>
      <c r="AT43" s="220" t="str">
        <f t="shared" si="16"/>
        <v>2.2</v>
      </c>
      <c r="AU43" s="220">
        <f t="shared" si="16"/>
        <v>0</v>
      </c>
      <c r="AV43" s="220">
        <f t="shared" si="16"/>
        <v>0</v>
      </c>
      <c r="AW43" s="220">
        <f t="shared" si="16"/>
        <v>0</v>
      </c>
      <c r="AX43" s="220">
        <f t="shared" si="16"/>
        <v>0</v>
      </c>
      <c r="AY43" s="220">
        <f t="shared" si="16"/>
        <v>0</v>
      </c>
      <c r="AZ43" s="220">
        <f t="shared" si="16"/>
        <v>0</v>
      </c>
      <c r="BA43" s="220">
        <f t="shared" si="16"/>
        <v>0</v>
      </c>
      <c r="BB43" s="220" t="str">
        <f t="shared" si="16"/>
        <v/>
      </c>
      <c r="BC43" s="151">
        <f t="shared" si="5"/>
        <v>5.0999999999999996</v>
      </c>
      <c r="BD43" s="32" t="s">
        <v>309</v>
      </c>
    </row>
    <row r="44" spans="1:56" x14ac:dyDescent="0.95">
      <c r="A44" s="125">
        <v>46095</v>
      </c>
      <c r="B44" s="246">
        <f t="shared" si="3"/>
        <v>46096</v>
      </c>
      <c r="C44" s="89" t="str">
        <f>IF(D44+E44+F44+G44+H44+I44+J44+K44+L44+M44+N44+O44+P44+Q44+R44+U44&lt;=0,"",MAX(C$1:$C43)+1)</f>
        <v/>
      </c>
      <c r="D44" s="256"/>
      <c r="E44" s="256"/>
      <c r="F44" s="256"/>
      <c r="G44" s="256"/>
      <c r="H44" s="256"/>
      <c r="I44" s="256"/>
      <c r="J44" s="257"/>
      <c r="K44" s="256"/>
      <c r="L44" s="256"/>
      <c r="M44" s="256"/>
      <c r="N44" s="256"/>
      <c r="O44" s="256"/>
      <c r="P44" s="256"/>
      <c r="Q44" s="256"/>
      <c r="R44" s="256"/>
      <c r="S44" s="256"/>
      <c r="T44" s="256"/>
      <c r="U44" s="256"/>
      <c r="W44" s="151" t="str">
        <f>'R-Sleng'!B24</f>
        <v>ននោងជ្រុង</v>
      </c>
      <c r="X44" s="220">
        <f t="shared" ref="X44:BB44" si="17">_xlfn.IFNA(_xlfn.XLOOKUP(X$2,$C$31:$C$60,$Q$31:$Q$60),"")</f>
        <v>0</v>
      </c>
      <c r="Y44" s="220">
        <f t="shared" si="17"/>
        <v>0</v>
      </c>
      <c r="Z44" s="220">
        <f t="shared" si="17"/>
        <v>0</v>
      </c>
      <c r="AA44" s="220">
        <f t="shared" si="17"/>
        <v>1.7</v>
      </c>
      <c r="AB44" s="220">
        <f t="shared" si="17"/>
        <v>0</v>
      </c>
      <c r="AC44" s="220">
        <f t="shared" si="17"/>
        <v>0</v>
      </c>
      <c r="AD44" s="220">
        <f t="shared" si="17"/>
        <v>0</v>
      </c>
      <c r="AE44" s="220">
        <f t="shared" si="17"/>
        <v>0</v>
      </c>
      <c r="AF44" s="220">
        <f t="shared" si="17"/>
        <v>0</v>
      </c>
      <c r="AG44" s="220">
        <f t="shared" si="17"/>
        <v>0</v>
      </c>
      <c r="AH44" s="220">
        <f t="shared" si="17"/>
        <v>1.7</v>
      </c>
      <c r="AI44" s="220">
        <f t="shared" si="17"/>
        <v>0</v>
      </c>
      <c r="AJ44" s="220">
        <f t="shared" si="17"/>
        <v>0</v>
      </c>
      <c r="AK44" s="220">
        <f t="shared" si="17"/>
        <v>0</v>
      </c>
      <c r="AL44" s="220">
        <f t="shared" si="17"/>
        <v>0</v>
      </c>
      <c r="AM44" s="220">
        <f t="shared" si="17"/>
        <v>0</v>
      </c>
      <c r="AN44" s="220">
        <f t="shared" si="17"/>
        <v>0</v>
      </c>
      <c r="AO44" s="220">
        <f t="shared" si="17"/>
        <v>1.7</v>
      </c>
      <c r="AP44" s="220">
        <f t="shared" si="17"/>
        <v>0</v>
      </c>
      <c r="AQ44" s="220">
        <f t="shared" si="17"/>
        <v>0</v>
      </c>
      <c r="AR44" s="220">
        <f t="shared" si="17"/>
        <v>0</v>
      </c>
      <c r="AS44" s="220">
        <f t="shared" si="17"/>
        <v>0</v>
      </c>
      <c r="AT44" s="220">
        <f t="shared" si="17"/>
        <v>0</v>
      </c>
      <c r="AU44" s="220">
        <f t="shared" si="17"/>
        <v>0</v>
      </c>
      <c r="AV44" s="220">
        <f t="shared" si="17"/>
        <v>0</v>
      </c>
      <c r="AW44" s="220">
        <f t="shared" si="17"/>
        <v>0</v>
      </c>
      <c r="AX44" s="220">
        <f t="shared" si="17"/>
        <v>0</v>
      </c>
      <c r="AY44" s="220">
        <f t="shared" si="17"/>
        <v>0</v>
      </c>
      <c r="AZ44" s="220">
        <f t="shared" si="17"/>
        <v>0</v>
      </c>
      <c r="BA44" s="220">
        <f t="shared" si="17"/>
        <v>0</v>
      </c>
      <c r="BB44" s="220" t="str">
        <f t="shared" si="17"/>
        <v/>
      </c>
      <c r="BC44" s="151">
        <f t="shared" si="5"/>
        <v>5.0999999999999996</v>
      </c>
      <c r="BD44" s="32" t="s">
        <v>310</v>
      </c>
    </row>
    <row r="45" spans="1:56" x14ac:dyDescent="0.95">
      <c r="A45" s="125">
        <v>46096</v>
      </c>
      <c r="B45" s="246">
        <f t="shared" si="3"/>
        <v>46097</v>
      </c>
      <c r="C45" s="89">
        <f>IF(D45+E45+F45+G45+H45+I45+J45+K45+L45+M45+N45+O45+P45+Q45+R45+U45&lt;=0,"",MAX(C$1:$C44)+1)</f>
        <v>60</v>
      </c>
      <c r="D45" s="256"/>
      <c r="E45" s="256"/>
      <c r="F45" s="256"/>
      <c r="G45" s="256" t="s">
        <v>333</v>
      </c>
      <c r="H45" s="256"/>
      <c r="I45" s="256"/>
      <c r="J45" s="257"/>
      <c r="K45" s="256"/>
      <c r="L45" s="256"/>
      <c r="M45" s="256" t="s">
        <v>182</v>
      </c>
      <c r="N45" s="256"/>
      <c r="O45" s="256"/>
      <c r="P45" s="256"/>
      <c r="Q45" s="256"/>
      <c r="R45" s="256"/>
      <c r="S45" s="256"/>
      <c r="T45" s="256" t="s">
        <v>334</v>
      </c>
      <c r="U45" s="256"/>
      <c r="W45" s="151" t="str">
        <f>'R-Sleng'!B25</f>
        <v>ល្ហុងខ្ចី</v>
      </c>
      <c r="X45" s="220">
        <f t="shared" ref="X45:BB45" si="18">_xlfn.IFNA(_xlfn.XLOOKUP(X$2,$C$31:$C$60,$R$31:$R$60),"")</f>
        <v>0</v>
      </c>
      <c r="Y45" s="220" t="str">
        <f t="shared" si="18"/>
        <v>2.2</v>
      </c>
      <c r="Z45" s="220">
        <f t="shared" si="18"/>
        <v>0</v>
      </c>
      <c r="AA45" s="220">
        <f t="shared" si="18"/>
        <v>0</v>
      </c>
      <c r="AB45" s="220">
        <f t="shared" si="18"/>
        <v>0</v>
      </c>
      <c r="AC45" s="220">
        <f t="shared" si="18"/>
        <v>0</v>
      </c>
      <c r="AD45" s="220">
        <f t="shared" si="18"/>
        <v>0</v>
      </c>
      <c r="AE45" s="220">
        <f t="shared" si="18"/>
        <v>0</v>
      </c>
      <c r="AF45" s="220" t="str">
        <f t="shared" si="18"/>
        <v>2.2</v>
      </c>
      <c r="AG45" s="220">
        <f t="shared" si="18"/>
        <v>0</v>
      </c>
      <c r="AH45" s="220">
        <f t="shared" si="18"/>
        <v>0</v>
      </c>
      <c r="AI45" s="220">
        <f t="shared" si="18"/>
        <v>0</v>
      </c>
      <c r="AJ45" s="220">
        <f t="shared" si="18"/>
        <v>0</v>
      </c>
      <c r="AK45" s="220">
        <f t="shared" si="18"/>
        <v>0</v>
      </c>
      <c r="AL45" s="220">
        <f t="shared" si="18"/>
        <v>0</v>
      </c>
      <c r="AM45" s="220" t="str">
        <f t="shared" si="18"/>
        <v>2.2</v>
      </c>
      <c r="AN45" s="220">
        <f t="shared" si="18"/>
        <v>0</v>
      </c>
      <c r="AO45" s="220">
        <f t="shared" si="18"/>
        <v>0</v>
      </c>
      <c r="AP45" s="220">
        <f t="shared" si="18"/>
        <v>0</v>
      </c>
      <c r="AQ45" s="220">
        <f t="shared" si="18"/>
        <v>0</v>
      </c>
      <c r="AR45" s="220">
        <f t="shared" si="18"/>
        <v>0</v>
      </c>
      <c r="AS45" s="220">
        <f t="shared" si="18"/>
        <v>0</v>
      </c>
      <c r="AT45" s="220" t="str">
        <f t="shared" si="18"/>
        <v>2.2</v>
      </c>
      <c r="AU45" s="220">
        <f t="shared" si="18"/>
        <v>0</v>
      </c>
      <c r="AV45" s="220">
        <f t="shared" si="18"/>
        <v>0</v>
      </c>
      <c r="AW45" s="220">
        <f t="shared" si="18"/>
        <v>0</v>
      </c>
      <c r="AX45" s="220">
        <f t="shared" si="18"/>
        <v>0</v>
      </c>
      <c r="AY45" s="220">
        <f t="shared" si="18"/>
        <v>0</v>
      </c>
      <c r="AZ45" s="220">
        <f t="shared" si="18"/>
        <v>0</v>
      </c>
      <c r="BA45" s="220">
        <f t="shared" si="18"/>
        <v>0</v>
      </c>
      <c r="BB45" s="220" t="str">
        <f t="shared" si="18"/>
        <v/>
      </c>
      <c r="BC45" s="151">
        <f t="shared" si="5"/>
        <v>0</v>
      </c>
      <c r="BD45" s="32" t="s">
        <v>311</v>
      </c>
    </row>
    <row r="46" spans="1:56" x14ac:dyDescent="0.95">
      <c r="A46" s="125">
        <v>46097</v>
      </c>
      <c r="B46" s="246">
        <f t="shared" si="3"/>
        <v>46098</v>
      </c>
      <c r="C46" s="89">
        <f>IF(D46+E46+F46+G46+H46+I46+J46+K46+L46+M46+N46+O46+P46+Q46+R46+U46&lt;=0,"",MAX(C$1:$C45)+1)</f>
        <v>61</v>
      </c>
      <c r="D46" s="256"/>
      <c r="E46" s="256"/>
      <c r="F46" s="256" t="s">
        <v>335</v>
      </c>
      <c r="G46" s="256"/>
      <c r="H46" s="256"/>
      <c r="I46" s="256"/>
      <c r="J46" s="257" t="s">
        <v>139</v>
      </c>
      <c r="K46" s="257" t="s">
        <v>139</v>
      </c>
      <c r="L46" s="256"/>
      <c r="M46" s="256"/>
      <c r="N46" s="257"/>
      <c r="O46" s="257"/>
      <c r="P46" s="257" t="s">
        <v>139</v>
      </c>
      <c r="Q46" s="257"/>
      <c r="R46" s="257" t="s">
        <v>139</v>
      </c>
      <c r="S46" s="257" t="s">
        <v>139</v>
      </c>
      <c r="T46" s="256"/>
      <c r="U46" s="256"/>
      <c r="W46" s="151">
        <f>'R-Sleng'!B28</f>
        <v>0</v>
      </c>
      <c r="X46" s="220">
        <f t="shared" ref="X46:BB46" si="19">_xlfn.IFNA(_xlfn.XLOOKUP(X$2,$C$31:$C$60,$U$31:$U$60),"")</f>
        <v>0</v>
      </c>
      <c r="Y46" s="220">
        <f t="shared" si="19"/>
        <v>0</v>
      </c>
      <c r="Z46" s="220">
        <f t="shared" si="19"/>
        <v>0</v>
      </c>
      <c r="AA46" s="220">
        <f t="shared" si="19"/>
        <v>0</v>
      </c>
      <c r="AB46" s="220">
        <f t="shared" si="19"/>
        <v>0</v>
      </c>
      <c r="AC46" s="220">
        <f t="shared" si="19"/>
        <v>0</v>
      </c>
      <c r="AD46" s="220">
        <f t="shared" si="19"/>
        <v>0</v>
      </c>
      <c r="AE46" s="220">
        <f t="shared" si="19"/>
        <v>0</v>
      </c>
      <c r="AF46" s="220">
        <f t="shared" si="19"/>
        <v>0</v>
      </c>
      <c r="AG46" s="220">
        <f t="shared" si="19"/>
        <v>0</v>
      </c>
      <c r="AH46" s="220">
        <f t="shared" si="19"/>
        <v>0</v>
      </c>
      <c r="AI46" s="220">
        <f t="shared" si="19"/>
        <v>0</v>
      </c>
      <c r="AJ46" s="220">
        <f t="shared" si="19"/>
        <v>0</v>
      </c>
      <c r="AK46" s="220">
        <f t="shared" si="19"/>
        <v>0</v>
      </c>
      <c r="AL46" s="220">
        <f t="shared" si="19"/>
        <v>0</v>
      </c>
      <c r="AM46" s="220">
        <f t="shared" si="19"/>
        <v>0</v>
      </c>
      <c r="AN46" s="220">
        <f t="shared" si="19"/>
        <v>0</v>
      </c>
      <c r="AO46" s="220">
        <f t="shared" si="19"/>
        <v>0</v>
      </c>
      <c r="AP46" s="220">
        <f t="shared" si="19"/>
        <v>0</v>
      </c>
      <c r="AQ46" s="220">
        <f t="shared" si="19"/>
        <v>0</v>
      </c>
      <c r="AR46" s="220">
        <f t="shared" si="19"/>
        <v>0</v>
      </c>
      <c r="AS46" s="220">
        <f t="shared" si="19"/>
        <v>0</v>
      </c>
      <c r="AT46" s="220">
        <f t="shared" si="19"/>
        <v>0</v>
      </c>
      <c r="AU46" s="220">
        <f t="shared" si="19"/>
        <v>0</v>
      </c>
      <c r="AV46" s="220">
        <f t="shared" si="19"/>
        <v>0</v>
      </c>
      <c r="AW46" s="220">
        <f t="shared" si="19"/>
        <v>0</v>
      </c>
      <c r="AX46" s="220">
        <f t="shared" si="19"/>
        <v>0</v>
      </c>
      <c r="AY46" s="220">
        <f t="shared" si="19"/>
        <v>0</v>
      </c>
      <c r="AZ46" s="220">
        <f t="shared" si="19"/>
        <v>0</v>
      </c>
      <c r="BA46" s="220">
        <f t="shared" si="19"/>
        <v>0</v>
      </c>
      <c r="BB46" s="220" t="str">
        <f t="shared" si="19"/>
        <v/>
      </c>
      <c r="BC46" s="151">
        <f t="shared" si="5"/>
        <v>0</v>
      </c>
      <c r="BD46" s="32" t="s">
        <v>312</v>
      </c>
    </row>
    <row r="47" spans="1:56" x14ac:dyDescent="0.95">
      <c r="A47" s="125">
        <v>46098</v>
      </c>
      <c r="B47" s="246">
        <f t="shared" si="3"/>
        <v>46099</v>
      </c>
      <c r="C47" s="89">
        <f>IF(D47+E47+F47+G47+H47+I47+J47+K47+L47+M47+N47+O47+P47+Q47+R47+U47&lt;=0,"",MAX(C$1:$C46)+1)</f>
        <v>62</v>
      </c>
      <c r="D47" s="256"/>
      <c r="E47" s="256"/>
      <c r="F47" s="256"/>
      <c r="G47" s="256">
        <v>60</v>
      </c>
      <c r="H47" s="256"/>
      <c r="I47" s="256"/>
      <c r="J47" s="256"/>
      <c r="K47" s="256"/>
      <c r="L47" s="256">
        <v>10.8</v>
      </c>
      <c r="M47" s="256"/>
      <c r="N47" s="256"/>
      <c r="O47" s="256"/>
      <c r="P47" s="256"/>
      <c r="Q47" s="256"/>
      <c r="R47" s="256"/>
      <c r="S47" s="256"/>
      <c r="T47" s="256"/>
      <c r="U47" s="256"/>
      <c r="BC47" s="80"/>
      <c r="BD47" s="32" t="s">
        <v>313</v>
      </c>
    </row>
    <row r="48" spans="1:56" x14ac:dyDescent="0.95">
      <c r="A48" s="125">
        <v>46099</v>
      </c>
      <c r="B48" s="246">
        <f t="shared" si="3"/>
        <v>46100</v>
      </c>
      <c r="C48" s="89">
        <f>IF(D48+E48+F48+G48+H48+I48+J48+K48+L48+M48+N48+O48+P48+Q48+R48+U48&lt;=0,"",MAX(C$1:$C47)+1)</f>
        <v>63</v>
      </c>
      <c r="D48" s="256"/>
      <c r="E48" s="256"/>
      <c r="F48" s="256"/>
      <c r="G48" s="256"/>
      <c r="H48" s="256">
        <v>3.9</v>
      </c>
      <c r="I48" s="256"/>
      <c r="J48" s="257">
        <v>1.7</v>
      </c>
      <c r="K48" s="257"/>
      <c r="L48" s="256"/>
      <c r="M48" s="256"/>
      <c r="N48" s="257">
        <v>1.7</v>
      </c>
      <c r="O48" s="257">
        <v>1.7</v>
      </c>
      <c r="P48" s="257">
        <v>1.7</v>
      </c>
      <c r="Q48" s="257">
        <v>1.7</v>
      </c>
      <c r="R48" s="257"/>
      <c r="S48" s="256"/>
      <c r="T48" s="256"/>
      <c r="U48" s="256"/>
      <c r="BD48" s="32" t="s">
        <v>314</v>
      </c>
    </row>
    <row r="49" spans="1:56" x14ac:dyDescent="0.95">
      <c r="A49" s="125">
        <v>46100</v>
      </c>
      <c r="B49" s="246">
        <f t="shared" si="3"/>
        <v>46101</v>
      </c>
      <c r="C49" s="89">
        <f>IF(D49+E49+F49+G49+H49+I49+J49+K49+L49+M49+N49+O49+P49+Q49+R49+U49&lt;=0,"",MAX(C$1:$C48)+1)</f>
        <v>64</v>
      </c>
      <c r="D49" s="256"/>
      <c r="E49" s="256"/>
      <c r="F49" s="256"/>
      <c r="G49" s="256">
        <v>60</v>
      </c>
      <c r="H49" s="256"/>
      <c r="I49" s="256"/>
      <c r="J49" s="256"/>
      <c r="K49" s="257"/>
      <c r="L49" s="256"/>
      <c r="M49" s="257">
        <v>10.8</v>
      </c>
      <c r="N49" s="256"/>
      <c r="O49" s="256"/>
      <c r="P49" s="257"/>
      <c r="Q49" s="256"/>
      <c r="R49" s="256"/>
      <c r="S49" s="256"/>
      <c r="T49" s="256"/>
      <c r="U49" s="256"/>
      <c r="BD49" s="32" t="s">
        <v>315</v>
      </c>
    </row>
    <row r="50" spans="1:56" x14ac:dyDescent="0.95">
      <c r="A50" s="125">
        <v>46101</v>
      </c>
      <c r="B50" s="246">
        <f t="shared" si="3"/>
        <v>46102</v>
      </c>
      <c r="C50" s="89">
        <f>IF(D50+E50+F50+G50+H50+I50+J50+K50+L50+M50+N50+O50+P50+Q50+R50+U50&lt;=0,"",MAX(C$1:$C49)+1)</f>
        <v>65</v>
      </c>
      <c r="D50" s="256"/>
      <c r="E50" s="256"/>
      <c r="F50" s="256"/>
      <c r="G50" s="256"/>
      <c r="H50" s="256">
        <v>5</v>
      </c>
      <c r="I50" s="256">
        <v>10.8</v>
      </c>
      <c r="J50" s="257"/>
      <c r="K50" s="257"/>
      <c r="L50" s="257"/>
      <c r="M50" s="257"/>
      <c r="N50" s="257"/>
      <c r="O50" s="256"/>
      <c r="P50" s="256"/>
      <c r="Q50" s="256"/>
      <c r="R50" s="256"/>
      <c r="S50" s="256"/>
      <c r="T50" s="256"/>
      <c r="U50" s="256"/>
      <c r="BD50" s="32" t="s">
        <v>316</v>
      </c>
    </row>
    <row r="51" spans="1:56" x14ac:dyDescent="0.95">
      <c r="A51" s="125">
        <v>46102</v>
      </c>
      <c r="B51" s="246">
        <f t="shared" si="3"/>
        <v>46103</v>
      </c>
      <c r="C51" s="89" t="str">
        <f>IF(D51+E51+F51+G51+H51+I51+J51+K51+L51+M51+N51+O51+P51+Q51+R51+U51&lt;=0,"",MAX(C$1:$C50)+1)</f>
        <v/>
      </c>
      <c r="D51" s="256"/>
      <c r="E51" s="256"/>
      <c r="F51" s="256"/>
      <c r="G51" s="256"/>
      <c r="H51" s="256"/>
      <c r="I51" s="256"/>
      <c r="J51" s="257"/>
      <c r="K51" s="256"/>
      <c r="L51" s="256"/>
      <c r="M51" s="256"/>
      <c r="N51" s="256"/>
      <c r="O51" s="256"/>
      <c r="P51" s="256"/>
      <c r="Q51" s="256"/>
      <c r="R51" s="256"/>
      <c r="S51" s="256"/>
      <c r="T51" s="256"/>
      <c r="U51" s="256"/>
      <c r="BD51" s="32" t="s">
        <v>317</v>
      </c>
    </row>
    <row r="52" spans="1:56" x14ac:dyDescent="0.95">
      <c r="A52" s="125">
        <v>46103</v>
      </c>
      <c r="B52" s="246">
        <f t="shared" si="3"/>
        <v>46104</v>
      </c>
      <c r="C52" s="89">
        <f>IF(D52+E52+F52+G52+H52+I52+J52+K52+L52+M52+N52+O52+P52+Q52+R52+U52&lt;=0,"",MAX(C$1:$C51)+1)</f>
        <v>66</v>
      </c>
      <c r="D52" s="256"/>
      <c r="E52" s="256"/>
      <c r="F52" s="256"/>
      <c r="G52" s="256" t="s">
        <v>333</v>
      </c>
      <c r="H52" s="256"/>
      <c r="I52" s="256"/>
      <c r="J52" s="257"/>
      <c r="K52" s="256"/>
      <c r="L52" s="256"/>
      <c r="M52" s="256" t="s">
        <v>182</v>
      </c>
      <c r="N52" s="256"/>
      <c r="O52" s="256"/>
      <c r="P52" s="256"/>
      <c r="Q52" s="256"/>
      <c r="R52" s="256"/>
      <c r="S52" s="256"/>
      <c r="T52" s="256" t="s">
        <v>334</v>
      </c>
      <c r="U52" s="256"/>
      <c r="BD52" s="32" t="s">
        <v>318</v>
      </c>
    </row>
    <row r="53" spans="1:56" x14ac:dyDescent="0.95">
      <c r="A53" s="125">
        <v>46104</v>
      </c>
      <c r="B53" s="246">
        <f t="shared" si="3"/>
        <v>46105</v>
      </c>
      <c r="C53" s="89">
        <f>IF(D53+E53+F53+G53+H53+I53+J53+K53+L53+M53+N53+O53+P53+Q53+R53+U53&lt;=0,"",MAX(C$1:$C52)+1)</f>
        <v>67</v>
      </c>
      <c r="D53" s="256"/>
      <c r="E53" s="256"/>
      <c r="F53" s="256" t="s">
        <v>335</v>
      </c>
      <c r="G53" s="256"/>
      <c r="H53" s="256"/>
      <c r="I53" s="256"/>
      <c r="J53" s="257" t="s">
        <v>139</v>
      </c>
      <c r="K53" s="257" t="s">
        <v>139</v>
      </c>
      <c r="L53" s="256"/>
      <c r="M53" s="256"/>
      <c r="N53" s="257"/>
      <c r="O53" s="257"/>
      <c r="P53" s="257" t="s">
        <v>139</v>
      </c>
      <c r="Q53" s="257"/>
      <c r="R53" s="257" t="s">
        <v>139</v>
      </c>
      <c r="S53" s="257" t="s">
        <v>139</v>
      </c>
      <c r="T53" s="256"/>
      <c r="U53" s="256"/>
      <c r="BD53" s="32" t="s">
        <v>319</v>
      </c>
    </row>
    <row r="54" spans="1:56" x14ac:dyDescent="0.95">
      <c r="A54" s="125">
        <v>46105</v>
      </c>
      <c r="B54" s="246">
        <f t="shared" si="3"/>
        <v>46106</v>
      </c>
      <c r="C54" s="89">
        <f>IF(D54+E54+F54+G54+H54+I54+J54+K54+L54+M54+N54+O54+P54+Q54+R54+U54&lt;=0,"",MAX(C$1:$C53)+1)</f>
        <v>68</v>
      </c>
      <c r="D54" s="256"/>
      <c r="E54" s="256"/>
      <c r="F54" s="256"/>
      <c r="G54" s="256">
        <v>60</v>
      </c>
      <c r="H54" s="256"/>
      <c r="I54" s="256"/>
      <c r="J54" s="256"/>
      <c r="K54" s="256"/>
      <c r="L54" s="256">
        <v>10.8</v>
      </c>
      <c r="M54" s="256"/>
      <c r="N54" s="256"/>
      <c r="O54" s="256"/>
      <c r="P54" s="256"/>
      <c r="Q54" s="256"/>
      <c r="R54" s="256"/>
      <c r="S54" s="256"/>
      <c r="T54" s="256"/>
      <c r="U54" s="256"/>
      <c r="BD54" s="32" t="s">
        <v>320</v>
      </c>
    </row>
    <row r="55" spans="1:56" x14ac:dyDescent="0.95">
      <c r="A55" s="125">
        <v>46106</v>
      </c>
      <c r="B55" s="246">
        <f t="shared" si="3"/>
        <v>46107</v>
      </c>
      <c r="C55" s="89" t="str">
        <f>IF(D55+E55+F55+G55+H55+I55+J55+K55+L55+M55+N55+O55+P55+Q55+R55+U55&lt;=0,"",MAX(C$1:$C54)+1)</f>
        <v/>
      </c>
      <c r="D55" s="256"/>
      <c r="E55" s="256"/>
      <c r="F55" s="256"/>
      <c r="G55" s="256"/>
      <c r="H55" s="256"/>
      <c r="I55" s="256"/>
      <c r="J55" s="257"/>
      <c r="K55" s="257"/>
      <c r="L55" s="256"/>
      <c r="M55" s="256"/>
      <c r="N55" s="257"/>
      <c r="O55" s="257"/>
      <c r="P55" s="257"/>
      <c r="Q55" s="257"/>
      <c r="R55" s="257"/>
      <c r="S55" s="256"/>
      <c r="T55" s="256"/>
      <c r="U55" s="256"/>
      <c r="BD55" s="32" t="s">
        <v>321</v>
      </c>
    </row>
    <row r="56" spans="1:56" x14ac:dyDescent="0.95">
      <c r="A56" s="125">
        <v>46107</v>
      </c>
      <c r="B56" s="246">
        <f t="shared" si="3"/>
        <v>46108</v>
      </c>
      <c r="C56" s="89">
        <f>IF(D56+E56+F56+G56+H56+I56+J56+K56+L56+M56+N56+O56+P56+Q56+R56+U56&lt;=0,"",MAX(C$1:$C55)+1)</f>
        <v>69</v>
      </c>
      <c r="D56" s="256"/>
      <c r="E56" s="256"/>
      <c r="F56" s="256"/>
      <c r="G56" s="256">
        <v>60</v>
      </c>
      <c r="H56" s="256"/>
      <c r="I56" s="256"/>
      <c r="J56" s="256"/>
      <c r="K56" s="257"/>
      <c r="L56" s="256"/>
      <c r="M56" s="257">
        <v>10.8</v>
      </c>
      <c r="N56" s="256"/>
      <c r="O56" s="256"/>
      <c r="P56" s="257"/>
      <c r="Q56" s="256"/>
      <c r="R56" s="256"/>
      <c r="S56" s="256"/>
      <c r="T56" s="256"/>
      <c r="U56" s="256"/>
      <c r="BD56" s="32" t="s">
        <v>322</v>
      </c>
    </row>
    <row r="57" spans="1:56" x14ac:dyDescent="0.95">
      <c r="A57" s="125">
        <v>46108</v>
      </c>
      <c r="B57" s="246">
        <f t="shared" si="3"/>
        <v>46109</v>
      </c>
      <c r="C57" s="89">
        <f>IF(D57+E57+F57+G57+H57+I57+J57+K57+L57+M57+N57+O57+P57+Q57+R57+U57&lt;=0,"",MAX(C$1:$C56)+1)</f>
        <v>70</v>
      </c>
      <c r="D57" s="256"/>
      <c r="E57" s="256"/>
      <c r="F57" s="256"/>
      <c r="G57" s="256"/>
      <c r="H57" s="256">
        <v>5</v>
      </c>
      <c r="I57" s="256">
        <v>10.8</v>
      </c>
      <c r="J57" s="257"/>
      <c r="K57" s="257"/>
      <c r="L57" s="257"/>
      <c r="M57" s="257"/>
      <c r="N57" s="257"/>
      <c r="O57" s="256"/>
      <c r="P57" s="256"/>
      <c r="Q57" s="256"/>
      <c r="R57" s="256"/>
      <c r="S57" s="256"/>
      <c r="T57" s="256"/>
      <c r="U57" s="256"/>
      <c r="BD57" s="32" t="s">
        <v>323</v>
      </c>
    </row>
    <row r="58" spans="1:56" x14ac:dyDescent="0.95">
      <c r="A58" s="125">
        <v>46109</v>
      </c>
      <c r="B58" s="246">
        <f t="shared" si="3"/>
        <v>46110</v>
      </c>
      <c r="C58" s="89" t="str">
        <f>IF(D58+E58+F58+G58+H58+I58+J58+K58+L58+M58+N58+O58+P58+Q58+R58+U58&lt;=0,"",MAX(C$1:$C57)+1)</f>
        <v/>
      </c>
      <c r="D58" s="256"/>
      <c r="E58" s="256"/>
      <c r="F58" s="256"/>
      <c r="G58" s="256"/>
      <c r="H58" s="256"/>
      <c r="I58" s="256"/>
      <c r="J58" s="257"/>
      <c r="K58" s="256"/>
      <c r="L58" s="256"/>
      <c r="M58" s="256"/>
      <c r="N58" s="256"/>
      <c r="O58" s="256"/>
      <c r="P58" s="256"/>
      <c r="Q58" s="256"/>
      <c r="R58" s="256"/>
      <c r="S58" s="256"/>
      <c r="T58" s="256"/>
      <c r="U58" s="256"/>
      <c r="BD58" s="32" t="s">
        <v>324</v>
      </c>
    </row>
    <row r="59" spans="1:56" x14ac:dyDescent="0.95">
      <c r="A59" s="125">
        <v>46110</v>
      </c>
      <c r="B59" s="246">
        <f t="shared" si="3"/>
        <v>46111</v>
      </c>
      <c r="C59" s="89" t="str">
        <f>IF(D59+E59+F59+G59+H59+I59+J59+K59+L59+M59+N59+O59+P59+Q59+R59+U59&lt;=0,"",MAX(C$1:$C58)+1)</f>
        <v/>
      </c>
      <c r="D59" s="256"/>
      <c r="E59" s="256"/>
      <c r="F59" s="256"/>
      <c r="G59" s="256"/>
      <c r="H59" s="256"/>
      <c r="I59" s="256"/>
      <c r="J59" s="257"/>
      <c r="K59" s="256"/>
      <c r="L59" s="256"/>
      <c r="M59" s="256"/>
      <c r="N59" s="256"/>
      <c r="O59" s="256"/>
      <c r="P59" s="256"/>
      <c r="Q59" s="256"/>
      <c r="R59" s="256"/>
      <c r="S59" s="256"/>
      <c r="T59" s="256"/>
      <c r="U59" s="256"/>
      <c r="BD59" s="32" t="s">
        <v>325</v>
      </c>
    </row>
    <row r="60" spans="1:56" x14ac:dyDescent="0.95">
      <c r="A60" s="125">
        <v>46111</v>
      </c>
      <c r="B60" s="246">
        <f t="shared" si="3"/>
        <v>46112</v>
      </c>
      <c r="C60" s="89" t="str">
        <f>IF(D60+E60+F60+G60+H60+I60+J60+K60+L60+M60+N60+O60+P60+Q60+R60+U60&lt;=0,"",MAX(C$1:$C59)+1)</f>
        <v/>
      </c>
      <c r="D60" s="256"/>
      <c r="E60" s="256"/>
      <c r="F60" s="256"/>
      <c r="G60" s="256"/>
      <c r="H60" s="256"/>
      <c r="I60" s="256"/>
      <c r="J60" s="257"/>
      <c r="K60" s="257"/>
      <c r="L60" s="256"/>
      <c r="M60" s="256"/>
      <c r="N60" s="257"/>
      <c r="O60" s="257"/>
      <c r="P60" s="257"/>
      <c r="Q60" s="257"/>
      <c r="R60" s="257"/>
      <c r="S60" s="256"/>
      <c r="T60" s="256"/>
      <c r="U60" s="256"/>
      <c r="BD60" s="32" t="s">
        <v>326</v>
      </c>
    </row>
    <row r="61" spans="1:56" x14ac:dyDescent="0.95">
      <c r="A61" s="125">
        <v>46112</v>
      </c>
      <c r="B61" s="246">
        <f t="shared" si="3"/>
        <v>46113</v>
      </c>
      <c r="C61" s="89" t="str">
        <f>IF(D61+E61+F61+G61+H61+I61+J61+K61+L61+M61+N61+O61+P61+Q61+R61+U61&lt;=0,"",MAX(C$1:$C60)+1)</f>
        <v/>
      </c>
      <c r="D61" s="256"/>
      <c r="E61" s="256"/>
      <c r="F61" s="256"/>
      <c r="G61" s="256"/>
      <c r="H61" s="256"/>
      <c r="I61" s="256"/>
      <c r="J61" s="256"/>
      <c r="K61" s="256"/>
      <c r="L61" s="256"/>
      <c r="M61" s="256"/>
      <c r="N61" s="256"/>
      <c r="O61" s="256"/>
      <c r="P61" s="256"/>
      <c r="Q61" s="256"/>
      <c r="R61" s="256"/>
      <c r="S61" s="256"/>
      <c r="T61" s="256"/>
      <c r="U61" s="256"/>
      <c r="BD61" s="32" t="s">
        <v>327</v>
      </c>
    </row>
    <row r="62" spans="1:56" x14ac:dyDescent="0.95">
      <c r="A62" s="128"/>
      <c r="B62" s="128"/>
      <c r="C62" s="89"/>
      <c r="D62" s="109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109"/>
      <c r="R62" s="109"/>
      <c r="S62" s="109"/>
      <c r="T62" s="109"/>
      <c r="U62" s="109"/>
    </row>
    <row r="63" spans="1:56" x14ac:dyDescent="0.95">
      <c r="A63" s="292" t="s">
        <v>40</v>
      </c>
      <c r="B63" s="299"/>
      <c r="C63" s="123">
        <f>COUNT(C31:C61)</f>
        <v>23</v>
      </c>
      <c r="D63" s="97">
        <f>D61+D60+D59+D58+D57+D56+D55+D54+D53+D52+D51+D50+D49+D48+D47+D46+D45+D44+D43+D42+D41+D40+D39+D38+D37+D36+D35+D34+D33+D32+D31</f>
        <v>20</v>
      </c>
      <c r="E63" s="97">
        <f t="shared" ref="E63:U63" si="20">E61+E60+E59+E58+E57+E56+E55+E54+E53+E52+E51+E50+E49+E48+E47+E46+E45+E44+E43+E42+E41+E40+E39+E38+E37+E36+E35+E34+E33+E32+E31</f>
        <v>4</v>
      </c>
      <c r="F63" s="97">
        <f t="shared" si="20"/>
        <v>14.8</v>
      </c>
      <c r="G63" s="97">
        <f t="shared" si="20"/>
        <v>720</v>
      </c>
      <c r="H63" s="97">
        <f t="shared" si="20"/>
        <v>31.699999999999996</v>
      </c>
      <c r="I63" s="97">
        <f t="shared" si="20"/>
        <v>43.2</v>
      </c>
      <c r="J63" s="97">
        <f t="shared" si="20"/>
        <v>13.899999999999999</v>
      </c>
      <c r="K63" s="97">
        <f t="shared" si="20"/>
        <v>8.8000000000000007</v>
      </c>
      <c r="L63" s="97">
        <f t="shared" si="20"/>
        <v>43.2</v>
      </c>
      <c r="M63" s="97">
        <f t="shared" si="20"/>
        <v>69.2</v>
      </c>
      <c r="N63" s="97">
        <f t="shared" si="20"/>
        <v>5.0999999999999996</v>
      </c>
      <c r="O63" s="97">
        <f t="shared" si="20"/>
        <v>5.0999999999999996</v>
      </c>
      <c r="P63" s="97">
        <f t="shared" si="20"/>
        <v>13.899999999999999</v>
      </c>
      <c r="Q63" s="97">
        <f t="shared" si="20"/>
        <v>5.0999999999999996</v>
      </c>
      <c r="R63" s="97">
        <f t="shared" si="20"/>
        <v>8.8000000000000007</v>
      </c>
      <c r="S63" s="97">
        <f t="shared" si="20"/>
        <v>8.8000000000000007</v>
      </c>
      <c r="T63" s="97">
        <f t="shared" si="20"/>
        <v>17.2</v>
      </c>
      <c r="U63" s="97">
        <f t="shared" si="20"/>
        <v>0</v>
      </c>
    </row>
  </sheetData>
  <sheetProtection insertHyperlinks="0" sort="0" autoFilter="0" pivotTables="0"/>
  <autoFilter ref="A30:U61" xr:uid="{2F6513A1-BFF7-4B20-827E-17F6F38D0E7D}"/>
  <mergeCells count="38">
    <mergeCell ref="A63:B63"/>
    <mergeCell ref="A1:U1"/>
    <mergeCell ref="A2:A29"/>
    <mergeCell ref="B2:B29"/>
    <mergeCell ref="D2:U2"/>
    <mergeCell ref="A30:B30"/>
    <mergeCell ref="C2:C29"/>
    <mergeCell ref="Y29:Y30"/>
    <mergeCell ref="X29:X30"/>
    <mergeCell ref="Z29:Z30"/>
    <mergeCell ref="AA29:AA30"/>
    <mergeCell ref="AB29:AB30"/>
    <mergeCell ref="AC29:AC30"/>
    <mergeCell ref="AD29:AD30"/>
    <mergeCell ref="AE29:AE30"/>
    <mergeCell ref="AF29:AF30"/>
    <mergeCell ref="AG29:AG30"/>
    <mergeCell ref="AH29:AH30"/>
    <mergeCell ref="AI29:AI30"/>
    <mergeCell ref="AJ29:AJ30"/>
    <mergeCell ref="AK29:AK30"/>
    <mergeCell ref="AL29:AL30"/>
    <mergeCell ref="AM29:AM30"/>
    <mergeCell ref="AN29:AN30"/>
    <mergeCell ref="AO29:AO30"/>
    <mergeCell ref="AP29:AP30"/>
    <mergeCell ref="AQ29:AQ30"/>
    <mergeCell ref="AR29:AR30"/>
    <mergeCell ref="AS29:AS30"/>
    <mergeCell ref="AT29:AT30"/>
    <mergeCell ref="AU29:AU30"/>
    <mergeCell ref="AV29:AV30"/>
    <mergeCell ref="BB29:BB30"/>
    <mergeCell ref="AW29:AW30"/>
    <mergeCell ref="AX29:AX30"/>
    <mergeCell ref="AY29:AY30"/>
    <mergeCell ref="AZ29:AZ30"/>
    <mergeCell ref="BA29:BA30"/>
  </mergeCells>
  <phoneticPr fontId="5" type="noConversion"/>
  <conditionalFormatting sqref="X31:BB46">
    <cfRule type="expression" dxfId="61" priority="17">
      <formula>X31&gt;0</formula>
    </cfRule>
  </conditionalFormatting>
  <conditionalFormatting sqref="U31:U36 A31:E31 A62:U62 B32:E36 B37:U37 B61:U61 B38:E60 U38:U60 F44:T44 F51:T51 F58:T58 A32:A61">
    <cfRule type="expression" dxfId="60" priority="22">
      <formula>WEEKDAY($B31)=1</formula>
    </cfRule>
  </conditionalFormatting>
  <conditionalFormatting sqref="F31:T36">
    <cfRule type="expression" dxfId="59" priority="14">
      <formula>WEEKDAY($A31)=7</formula>
    </cfRule>
  </conditionalFormatting>
  <conditionalFormatting sqref="F59:T60">
    <cfRule type="expression" dxfId="58" priority="5">
      <formula>WEEKDAY($A59)=7</formula>
    </cfRule>
  </conditionalFormatting>
  <conditionalFormatting sqref="F38:T43">
    <cfRule type="expression" dxfId="57" priority="3">
      <formula>WEEKDAY($A38)=7</formula>
    </cfRule>
  </conditionalFormatting>
  <conditionalFormatting sqref="F45:T50">
    <cfRule type="expression" dxfId="56" priority="2">
      <formula>WEEKDAY($A45)=7</formula>
    </cfRule>
  </conditionalFormatting>
  <conditionalFormatting sqref="F52:T57">
    <cfRule type="expression" dxfId="55" priority="1">
      <formula>WEEKDAY($A52)=7</formula>
    </cfRule>
  </conditionalFormatting>
  <printOptions horizontalCentered="1"/>
  <pageMargins left="0.2" right="0.2" top="0.25" bottom="0.25" header="0.05" footer="0.05"/>
  <pageSetup paperSize="9" scale="65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 1">
              <controlPr defaultSize="0" print="0" autoFill="0" autoPict="0" macro="[0]!Home">
                <anchor moveWithCells="1" sizeWithCells="1">
                  <from>
                    <xdr:col>21</xdr:col>
                    <xdr:colOff>101600</xdr:colOff>
                    <xdr:row>1</xdr:row>
                    <xdr:rowOff>50800</xdr:rowOff>
                  </from>
                  <to>
                    <xdr:col>56</xdr:col>
                    <xdr:colOff>165100</xdr:colOff>
                    <xdr:row>28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17" r:id="rId5" name="Button 21">
              <controlPr defaultSize="0" print="0" autoFill="0" autoPict="0" macro="[0]!R_sleng">
                <anchor moveWithCells="1" sizeWithCells="1">
                  <from>
                    <xdr:col>21</xdr:col>
                    <xdr:colOff>120650</xdr:colOff>
                    <xdr:row>28</xdr:row>
                    <xdr:rowOff>107950</xdr:rowOff>
                  </from>
                  <to>
                    <xdr:col>56</xdr:col>
                    <xdr:colOff>171450</xdr:colOff>
                    <xdr:row>28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37" r:id="rId6" name="Button 41">
              <controlPr defaultSize="0" print="0" autoFill="0" autoPict="0" macro="[0]!invioce1">
                <anchor moveWithCells="1" sizeWithCells="1">
                  <from>
                    <xdr:col>21</xdr:col>
                    <xdr:colOff>127000</xdr:colOff>
                    <xdr:row>28</xdr:row>
                    <xdr:rowOff>457200</xdr:rowOff>
                  </from>
                  <to>
                    <xdr:col>56</xdr:col>
                    <xdr:colOff>393700</xdr:colOff>
                    <xdr:row>29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3CD2F-1FCB-4BCF-9172-24650E6C84DB}">
  <sheetPr codeName="Sheet14">
    <tabColor rgb="FFFFC000"/>
  </sheetPr>
  <dimension ref="A1:R37"/>
  <sheetViews>
    <sheetView showGridLines="0" view="pageBreakPreview" topLeftCell="A3" zoomScaleNormal="100" zoomScaleSheetLayoutView="100" workbookViewId="0">
      <pane xSplit="13" ySplit="8" topLeftCell="N21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46112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5</v>
      </c>
      <c r="D5" s="67"/>
      <c r="E5" s="52"/>
      <c r="F5" s="39" t="s">
        <v>230</v>
      </c>
      <c r="G5" s="249">
        <f>MONTH(A7)</f>
        <v>3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46082</v>
      </c>
      <c r="B7" s="330"/>
      <c r="C7" s="330"/>
      <c r="D7" s="330"/>
      <c r="E7" s="331">
        <f>EOMONTH(A7,0)</f>
        <v>46112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287</v>
      </c>
      <c r="D8" s="68" t="s">
        <v>102</v>
      </c>
      <c r="E8" s="39" t="str">
        <f>IF(C8="","",VLOOKUP(C8,Seting!H3:J11,2,FALSE))</f>
        <v>ភូមិខ្វែក ឃុំមោង</v>
      </c>
      <c r="F8" s="39" t="s">
        <v>103</v>
      </c>
      <c r="G8" s="235" t="str">
        <f>IF(C8="","",VLOOKUP(C8,Seting!H3:J11,3,FALSE))</f>
        <v>090 854 133</v>
      </c>
      <c r="H8" s="37"/>
      <c r="I8" s="37"/>
      <c r="J8" s="37"/>
      <c r="K8" s="37"/>
      <c r="L8" s="37"/>
      <c r="M8" s="37"/>
    </row>
    <row r="9" spans="1:18" s="18" customFormat="1" ht="23.25" customHeight="1" thickBot="1" x14ac:dyDescent="0.35">
      <c r="A9" s="327" t="s">
        <v>47</v>
      </c>
      <c r="B9" s="327" t="s">
        <v>48</v>
      </c>
      <c r="C9" s="327" t="s">
        <v>106</v>
      </c>
      <c r="D9" s="329" t="s">
        <v>108</v>
      </c>
      <c r="E9" s="329"/>
      <c r="F9" s="329" t="s">
        <v>109</v>
      </c>
      <c r="G9" s="329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251" t="s">
        <v>107</v>
      </c>
      <c r="E10" s="252" t="s">
        <v>50</v>
      </c>
      <c r="F10" s="253"/>
      <c r="G10" s="254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241" t="s">
        <v>58</v>
      </c>
      <c r="C11" s="233"/>
      <c r="D11" s="60">
        <f>IFERROR(_xlfn.XLOOKUP(B11,Sleng!$D$29:$U$29,Sleng!$D$63:$U$63),"")</f>
        <v>20</v>
      </c>
      <c r="E11" s="63">
        <f>IFERROR(IF(B11="","",IF($E$7&lt;តម្លៃទំនិញ!$G$6,VLOOKUP(B11,តម្លៃទំនិញ!$B$8:$G$68,5,FALSE),VLOOKUP(B11,តម្លៃទំនិញ!$B$8:$G$68,6,FALSE))),"")</f>
        <v>6499</v>
      </c>
      <c r="F11" s="311" cm="1">
        <f t="array" ref="F11">_xlfn.IFNA(_xlfn.IFS($B11="","",$N11=2,$D11*$E11,$N11=1,""),"")</f>
        <v>129980</v>
      </c>
      <c r="G11" s="312"/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  <c r="N11" s="234">
        <v>2</v>
      </c>
    </row>
    <row r="12" spans="1:18" s="47" customFormat="1" ht="23.5" customHeight="1" x14ac:dyDescent="0.35">
      <c r="A12" s="64">
        <v>2</v>
      </c>
      <c r="B12" s="241" t="s">
        <v>59</v>
      </c>
      <c r="C12" s="231"/>
      <c r="D12" s="60">
        <f>IFERROR(_xlfn.XLOOKUP(B12,Sleng!$D$29:$U$29,Sleng!$D$63:$U$63),"")</f>
        <v>4</v>
      </c>
      <c r="E12" s="63">
        <f>IFERROR(IF(B12="","",IF($E$7&lt;តម្លៃទំនិញ!$G$6,VLOOKUP(B12,តម្លៃទំនិញ!$B$8:$G$68,5,FALSE),VLOOKUP(B12,តម្លៃទំនិញ!$B$8:$G$68,6,FALSE))),"")</f>
        <v>1000</v>
      </c>
      <c r="F12" s="313" cm="1">
        <f t="array" ref="F12">_xlfn.IFNA(_xlfn.IFS($B12="","",$N12=2,$D12*$E12,$N12=1,""),"")</f>
        <v>4000</v>
      </c>
      <c r="G12" s="314"/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  <c r="N12" s="234">
        <v>2</v>
      </c>
    </row>
    <row r="13" spans="1:18" s="47" customFormat="1" ht="23.5" customHeight="1" x14ac:dyDescent="0.35">
      <c r="A13" s="64">
        <v>3</v>
      </c>
      <c r="B13" s="240" t="s">
        <v>60</v>
      </c>
      <c r="C13" s="231"/>
      <c r="D13" s="60">
        <f>IFERROR(_xlfn.XLOOKUP(B13,Sleng!$D$29:$U$29,Sleng!$D$63:$U$63),"")</f>
        <v>14.8</v>
      </c>
      <c r="E13" s="63">
        <f>IFERROR(IF(B13="","",IF($E$7&lt;តម្លៃទំនិញ!$G$6,VLOOKUP(B13,តម្លៃទំនិញ!$B$8:$G$68,5,FALSE),VLOOKUP(B13,តម្លៃទំនិញ!$B$8:$G$68,6,FALSE))),"")</f>
        <v>15950</v>
      </c>
      <c r="F13" s="313" cm="1">
        <f t="array" ref="F13">_xlfn.IFNA(_xlfn.IFS($B13="","",$N13=2,$D13*$E13,$N13=1,""),"")</f>
        <v>236060</v>
      </c>
      <c r="G13" s="314"/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  <c r="N13" s="234">
        <v>2</v>
      </c>
    </row>
    <row r="14" spans="1:18" s="47" customFormat="1" ht="23.5" customHeight="1" x14ac:dyDescent="0.35">
      <c r="A14" s="64">
        <v>4</v>
      </c>
      <c r="B14" s="240" t="s">
        <v>8</v>
      </c>
      <c r="C14" s="231"/>
      <c r="D14" s="60">
        <f>IFERROR(_xlfn.XLOOKUP(B14,Sleng!$D$29:$U$29,Sleng!$D$63:$U$63),"")</f>
        <v>720</v>
      </c>
      <c r="E14" s="63">
        <f>IFERROR(IF(B14="","",IF($E$7&lt;តម្លៃទំនិញ!$G$6,VLOOKUP(B14,តម្លៃទំនិញ!$B$8:$G$68,5,FALSE),VLOOKUP(B14,តម្លៃទំនិញ!$B$8:$G$68,6,FALSE))),"")</f>
        <v>580</v>
      </c>
      <c r="F14" s="313" cm="1">
        <f t="array" ref="F14">_xlfn.IFNA(_xlfn.IFS($B14="","",$N14=2,$D14*$E14,$N14=1,""),"")</f>
        <v>417600</v>
      </c>
      <c r="G14" s="314"/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  <c r="N14" s="234">
        <v>2</v>
      </c>
    </row>
    <row r="15" spans="1:18" s="47" customFormat="1" ht="23.5" customHeight="1" x14ac:dyDescent="0.35">
      <c r="A15" s="64">
        <v>5</v>
      </c>
      <c r="B15" s="240" t="s">
        <v>226</v>
      </c>
      <c r="C15" s="231"/>
      <c r="D15" s="60">
        <f>IFERROR(_xlfn.XLOOKUP(B15,Sleng!$D$29:$U$29,Sleng!$D$63:$U$63),"")</f>
        <v>31.699999999999996</v>
      </c>
      <c r="E15" s="63">
        <f>IFERROR(IF(B15="","",IF($E$7&lt;តម្លៃទំនិញ!$G$6,VLOOKUP(B15,តម្លៃទំនិញ!$B$8:$G$68,5,FALSE),VLOOKUP(B15,តម្លៃទំនិញ!$B$8:$G$68,6,FALSE))),"")</f>
        <v>10000</v>
      </c>
      <c r="F15" s="313" cm="1">
        <f t="array" ref="F15">_xlfn.IFNA(_xlfn.IFS($B15="","",$N15=2,$D15*$E15,$N15=1,""),"")</f>
        <v>316999.99999999994</v>
      </c>
      <c r="G15" s="314"/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  <c r="N15" s="234">
        <v>2</v>
      </c>
    </row>
    <row r="16" spans="1:18" s="47" customFormat="1" ht="23.5" customHeight="1" x14ac:dyDescent="0.35">
      <c r="A16" s="64">
        <v>6</v>
      </c>
      <c r="B16" s="240" t="s">
        <v>19</v>
      </c>
      <c r="C16" s="231"/>
      <c r="D16" s="60">
        <f>IFERROR(_xlfn.XLOOKUP(B16,Sleng!$D$29:$U$29,Sleng!$D$63:$U$63),"")</f>
        <v>43.2</v>
      </c>
      <c r="E16" s="63">
        <f>IFERROR(IF(B16="","",IF($E$7&lt;តម្លៃទំនិញ!$G$6,VLOOKUP(B16,តម្លៃទំនិញ!$B$8:$G$68,5,FALSE),VLOOKUP(B16,តម្លៃទំនិញ!$B$8:$G$68,6,FALSE))),"")</f>
        <v>2495</v>
      </c>
      <c r="F16" s="307" cm="1">
        <f t="array" ref="F16">_xlfn.IFNA(_xlfn.IFS($B16="","",$N16=2,$D16*$E16,$N16=1,""),"")</f>
        <v>107784</v>
      </c>
      <c r="G16" s="308"/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  <c r="N16" s="234">
        <v>2</v>
      </c>
    </row>
    <row r="17" spans="1:14" s="47" customFormat="1" ht="23.5" customHeight="1" x14ac:dyDescent="0.35">
      <c r="A17" s="64">
        <v>7</v>
      </c>
      <c r="B17" s="240" t="s">
        <v>14</v>
      </c>
      <c r="C17" s="231"/>
      <c r="D17" s="60">
        <f>IFERROR(_xlfn.XLOOKUP(B17,Sleng!$D$29:$U$29,Sleng!$D$63:$U$63),"")</f>
        <v>13.899999999999999</v>
      </c>
      <c r="E17" s="63">
        <f>IFERROR(IF(B17="","",IF($E$7&lt;តម្លៃទំនិញ!$G$6,VLOOKUP(B17,តម្លៃទំនិញ!$B$8:$G$68,5,FALSE),VLOOKUP(B17,តម្លៃទំនិញ!$B$8:$G$68,6,FALSE))),"")</f>
        <v>3999</v>
      </c>
      <c r="F17" s="307" cm="1">
        <f t="array" ref="F17">_xlfn.IFNA(_xlfn.IFS($B17="","",$N17=2,$D17*$E17,$N17=1,""),"")</f>
        <v>55586.099999999991</v>
      </c>
      <c r="G17" s="308"/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  <c r="N17" s="234">
        <v>2</v>
      </c>
    </row>
    <row r="18" spans="1:14" s="47" customFormat="1" ht="23.5" customHeight="1" x14ac:dyDescent="0.35">
      <c r="A18" s="64">
        <v>8</v>
      </c>
      <c r="B18" s="240" t="s">
        <v>15</v>
      </c>
      <c r="C18" s="231"/>
      <c r="D18" s="60">
        <f>IFERROR(_xlfn.XLOOKUP(B18,Sleng!$D$29:$U$29,Sleng!$D$63:$U$63),"")</f>
        <v>8.8000000000000007</v>
      </c>
      <c r="E18" s="63">
        <f>IFERROR(IF(B18="","",IF($E$7&lt;តម្លៃទំនិញ!$G$6,VLOOKUP(B18,តម្លៃទំនិញ!$B$8:$G$68,5,FALSE),VLOOKUP(B18,តម្លៃទំនិញ!$B$8:$G$68,6,FALSE))),"")</f>
        <v>2440</v>
      </c>
      <c r="F18" s="307" cm="1">
        <f t="array" ref="F18">_xlfn.IFNA(_xlfn.IFS($B18="","",$N18=2,$D18*$E18,$N18=1,""),"")</f>
        <v>21472</v>
      </c>
      <c r="G18" s="308"/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  <c r="N18" s="234">
        <v>2</v>
      </c>
    </row>
    <row r="19" spans="1:14" s="47" customFormat="1" ht="23.5" customHeight="1" x14ac:dyDescent="0.35">
      <c r="A19" s="64">
        <v>9</v>
      </c>
      <c r="B19" s="240" t="s">
        <v>62</v>
      </c>
      <c r="C19" s="231"/>
      <c r="D19" s="60">
        <f>IFERROR(_xlfn.XLOOKUP(B19,Sleng!$D$29:$U$29,Sleng!$D$63:$U$63),"")</f>
        <v>43.2</v>
      </c>
      <c r="E19" s="63">
        <f>IFERROR(IF(B19="","",IF($E$7&lt;តម្លៃទំនិញ!$G$6,VLOOKUP(B19,តម្លៃទំនិញ!$B$8:$G$68,5,FALSE),VLOOKUP(B19,តម្លៃទំនិញ!$B$8:$G$68,6,FALSE))),"")</f>
        <v>3999</v>
      </c>
      <c r="F19" s="307" cm="1">
        <f t="array" ref="F19">_xlfn.IFNA(_xlfn.IFS($B19="","",$N19=2,$D19*$E19,$N19=1,""),"")</f>
        <v>172756.80000000002</v>
      </c>
      <c r="G19" s="308"/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  <c r="N19" s="234">
        <v>2</v>
      </c>
    </row>
    <row r="20" spans="1:14" s="47" customFormat="1" ht="23.5" customHeight="1" x14ac:dyDescent="0.35">
      <c r="A20" s="64">
        <v>10</v>
      </c>
      <c r="B20" s="240" t="s">
        <v>64</v>
      </c>
      <c r="C20" s="231"/>
      <c r="D20" s="60">
        <f>IFERROR(_xlfn.XLOOKUP(B20,Sleng!$D$29:$U$29,Sleng!$D$63:$U$63),"")</f>
        <v>69.2</v>
      </c>
      <c r="E20" s="63">
        <f>IFERROR(IF(B20="","",IF($E$7&lt;តម្លៃទំនិញ!$G$6,VLOOKUP(B20,តម្លៃទំនិញ!$B$8:$G$68,5,FALSE),VLOOKUP(B20,តម្លៃទំនិញ!$B$8:$G$68,6,FALSE))),"")</f>
        <v>3950</v>
      </c>
      <c r="F20" s="307" cm="1">
        <f t="array" ref="F20">_xlfn.IFNA(_xlfn.IFS($B20="","",$N20=2,$D20*$E20,$N20=1,""),"")</f>
        <v>273340</v>
      </c>
      <c r="G20" s="308"/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  <c r="N20" s="234">
        <v>2</v>
      </c>
    </row>
    <row r="21" spans="1:14" s="47" customFormat="1" ht="23.5" customHeight="1" x14ac:dyDescent="0.35">
      <c r="A21" s="64">
        <v>11</v>
      </c>
      <c r="B21" s="240" t="s">
        <v>66</v>
      </c>
      <c r="C21" s="231"/>
      <c r="D21" s="60">
        <f>IFERROR(_xlfn.XLOOKUP(B21,Sleng!$D$29:$U$29,Sleng!$D$63:$U$63),"")</f>
        <v>5.0999999999999996</v>
      </c>
      <c r="E21" s="63">
        <f>IFERROR(IF(B21="","",IF($E$7&lt;តម្លៃទំនិញ!$G$6,VLOOKUP(B21,តម្លៃទំនិញ!$B$8:$G$68,5,FALSE),VLOOKUP(B21,តម្លៃទំនិញ!$B$8:$G$68,6,FALSE))),"")</f>
        <v>2890</v>
      </c>
      <c r="F21" s="307" cm="1">
        <f t="array" ref="F21">_xlfn.IFNA(_xlfn.IFS($B21="","",$N21=2,$D21*$E21,$N21=1,""),"")</f>
        <v>14738.999999999998</v>
      </c>
      <c r="G21" s="308"/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  <c r="N21" s="234">
        <v>2</v>
      </c>
    </row>
    <row r="22" spans="1:14" s="47" customFormat="1" ht="23.5" customHeight="1" x14ac:dyDescent="0.35">
      <c r="A22" s="64">
        <v>12</v>
      </c>
      <c r="B22" s="240" t="s">
        <v>67</v>
      </c>
      <c r="C22" s="231"/>
      <c r="D22" s="60">
        <f>IFERROR(_xlfn.XLOOKUP(B22,Sleng!$D$29:$U$29,Sleng!$D$63:$U$63),"")</f>
        <v>5.0999999999999996</v>
      </c>
      <c r="E22" s="63">
        <f>IFERROR(IF(B22="","",IF($E$7&lt;តម្លៃទំនិញ!$G$6,VLOOKUP(B22,តម្លៃទំនិញ!$B$8:$G$68,5,FALSE),VLOOKUP(B22,តម្លៃទំនិញ!$B$8:$G$68,6,FALSE))),"")</f>
        <v>2590</v>
      </c>
      <c r="F22" s="307" cm="1">
        <f t="array" ref="F22">_xlfn.IFNA(_xlfn.IFS($B22="","",$N22=2,$D22*$E22,$N22=1,""),"")</f>
        <v>13208.999999999998</v>
      </c>
      <c r="G22" s="308"/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  <c r="N22" s="234">
        <v>2</v>
      </c>
    </row>
    <row r="23" spans="1:14" s="47" customFormat="1" ht="23.5" customHeight="1" x14ac:dyDescent="0.35">
      <c r="A23" s="64">
        <v>13</v>
      </c>
      <c r="B23" s="240" t="s">
        <v>16</v>
      </c>
      <c r="C23" s="231"/>
      <c r="D23" s="60">
        <f>IFERROR(_xlfn.XLOOKUP(B23,Sleng!$D$29:$U$29,Sleng!$D$63:$U$63),"")</f>
        <v>13.899999999999999</v>
      </c>
      <c r="E23" s="63">
        <f>IFERROR(IF(B23="","",IF($E$7&lt;តម្លៃទំនិញ!$G$6,VLOOKUP(B23,តម្លៃទំនិញ!$B$8:$G$68,5,FALSE),VLOOKUP(B23,តម្លៃទំនិញ!$B$8:$G$68,6,FALSE))),"")</f>
        <v>2790</v>
      </c>
      <c r="F23" s="307" cm="1">
        <f t="array" ref="F23">_xlfn.IFNA(_xlfn.IFS($B23="","",$N23=2,$D23*$E23,$N23=1,""),"")</f>
        <v>38780.999999999993</v>
      </c>
      <c r="G23" s="308"/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  <c r="N23" s="234">
        <v>2</v>
      </c>
    </row>
    <row r="24" spans="1:14" s="47" customFormat="1" ht="23.5" customHeight="1" x14ac:dyDescent="0.35">
      <c r="A24" s="64">
        <v>14</v>
      </c>
      <c r="B24" s="240" t="s">
        <v>73</v>
      </c>
      <c r="C24" s="231"/>
      <c r="D24" s="60">
        <f>IFERROR(_xlfn.XLOOKUP(B24,Sleng!$D$29:$U$29,Sleng!$D$63:$U$63),"")</f>
        <v>5.0999999999999996</v>
      </c>
      <c r="E24" s="63">
        <f>IFERROR(IF(B24="","",IF($E$7&lt;តម្លៃទំនិញ!$G$6,VLOOKUP(B24,តម្លៃទំនិញ!$B$8:$G$68,5,FALSE),VLOOKUP(B24,តម្លៃទំនិញ!$B$8:$G$68,6,FALSE))),"")</f>
        <v>2390</v>
      </c>
      <c r="F24" s="307" cm="1">
        <f t="array" ref="F24">_xlfn.IFNA(_xlfn.IFS($B24="","",$N24=2,$D24*$E24,$N24=1,""),"")</f>
        <v>12189</v>
      </c>
      <c r="G24" s="308"/>
      <c r="H24" s="135">
        <f>IFERROR(IF(B24="","",Sleng!Q$63),"")</f>
        <v>5.0999999999999996</v>
      </c>
      <c r="I24" s="101">
        <f>IFERROR(IF($B24="","",PhomDey!Q$63),"")</f>
        <v>6</v>
      </c>
      <c r="J24" s="101">
        <f>IFERROR(IF($B24="","",Chronieng!R$63),"")</f>
        <v>9.1999999999999993</v>
      </c>
      <c r="K24" s="101">
        <f>IFERROR(IF($B24="","",Chomkar!Q$63),"")</f>
        <v>50.7</v>
      </c>
      <c r="L24" s="101">
        <f>IFERROR(IF($B24="","",Thlok!Q$63),"")</f>
        <v>6.8</v>
      </c>
      <c r="M24" s="101">
        <f>IFERROR(IF($B24="","",PhomSrie!Q$62),"")</f>
        <v>0</v>
      </c>
      <c r="N24" s="234">
        <v>2</v>
      </c>
    </row>
    <row r="25" spans="1:14" s="47" customFormat="1" ht="23.5" customHeight="1" x14ac:dyDescent="0.35">
      <c r="A25" s="64">
        <v>15</v>
      </c>
      <c r="B25" s="240" t="s">
        <v>195</v>
      </c>
      <c r="C25" s="231"/>
      <c r="D25" s="60">
        <f>IFERROR(_xlfn.XLOOKUP(B25,Sleng!$D$29:$U$29,Sleng!$D$63:$U$63),"")</f>
        <v>8.8000000000000007</v>
      </c>
      <c r="E25" s="63">
        <f>IFERROR(IF(B25="","",IF($E$7&lt;តម្លៃទំនិញ!$G$6,VLOOKUP(B25,តម្លៃទំនិញ!$B$8:$G$68,5,FALSE),VLOOKUP(B25,តម្លៃទំនិញ!$B$8:$G$68,6,FALSE))),"")</f>
        <v>1495</v>
      </c>
      <c r="F25" s="307" cm="1">
        <f t="array" ref="F25">_xlfn.IFNA(_xlfn.IFS($B25="","",$N25=2,$D25*$E25,$N25=1,""),"")</f>
        <v>13156.000000000002</v>
      </c>
      <c r="G25" s="308"/>
      <c r="H25" s="135">
        <f>IFERROR(IF(B25="","",Sleng!R$63),"")</f>
        <v>8.8000000000000007</v>
      </c>
      <c r="I25" s="101">
        <f>IFERROR(IF($B25="","",PhomDey!R$63),"")</f>
        <v>6</v>
      </c>
      <c r="J25" s="101">
        <f>IFERROR(IF($B25="","",Chronieng!S$63),"")</f>
        <v>9.1999999999999993</v>
      </c>
      <c r="K25" s="101">
        <f>IFERROR(IF($B25="","",Chomkar!R$63),"")</f>
        <v>5.6999999999999993</v>
      </c>
      <c r="L25" s="101">
        <f>IFERROR(IF($B25="","",Thlok!R$63),"")</f>
        <v>6.8</v>
      </c>
      <c r="M25" s="101">
        <f>IFERROR(IF($B25="","",PhomSrie!R$62),"")</f>
        <v>0</v>
      </c>
      <c r="N25" s="234">
        <v>2</v>
      </c>
    </row>
    <row r="26" spans="1:14" s="47" customFormat="1" ht="23.5" customHeight="1" x14ac:dyDescent="0.35">
      <c r="A26" s="64">
        <v>16</v>
      </c>
      <c r="B26" s="240" t="s">
        <v>196</v>
      </c>
      <c r="C26" s="231"/>
      <c r="D26" s="60">
        <f>IFERROR(_xlfn.XLOOKUP(B26,Sleng!$D$29:$U$29,Sleng!$D$63:$U$63),"")</f>
        <v>8.8000000000000007</v>
      </c>
      <c r="E26" s="63">
        <f>IFERROR(IF(B26="","",IF($E$7&lt;តម្លៃទំនិញ!$G$6,VLOOKUP(B26,តម្លៃទំនិញ!$B$8:$G$68,5,FALSE),VLOOKUP(B26,តម្លៃទំនិញ!$B$8:$G$68,6,FALSE))),"")</f>
        <v>3999</v>
      </c>
      <c r="F26" s="307" cm="1">
        <f t="array" ref="F26">_xlfn.IFNA(_xlfn.IFS($B26="","",$N26=2,$D26*$E26,$N26=1,""),"")</f>
        <v>35191.200000000004</v>
      </c>
      <c r="G26" s="308"/>
      <c r="H26" s="135">
        <f>IFERROR(IF(B26="","",Sleng!U$63),"")</f>
        <v>0</v>
      </c>
      <c r="I26" s="101">
        <f>IFERROR(IF($B26="","",PhomDey!T$63),"")</f>
        <v>14.8</v>
      </c>
      <c r="J26" s="101">
        <f>IFERROR(IF($B26="","",Chronieng!U$63),"")</f>
        <v>0</v>
      </c>
      <c r="K26" s="101">
        <f>IFERROR(IF($B26="","",Chomkar!V$63),"")</f>
        <v>0</v>
      </c>
      <c r="L26" s="101">
        <f>IFERROR(IF($B26="","",Thlok!V$63),"")</f>
        <v>0</v>
      </c>
      <c r="M26" s="101">
        <f>IFERROR(IF($B26="","",PhomSrie!S$62),"")</f>
        <v>0</v>
      </c>
      <c r="N26" s="234">
        <v>2</v>
      </c>
    </row>
    <row r="27" spans="1:14" s="47" customFormat="1" ht="23.5" customHeight="1" x14ac:dyDescent="0.35">
      <c r="A27" s="64">
        <v>17</v>
      </c>
      <c r="B27" s="240" t="s">
        <v>75</v>
      </c>
      <c r="C27" s="231"/>
      <c r="D27" s="60">
        <f>IFERROR(_xlfn.XLOOKUP(B27,Sleng!$D$29:$U$29,Sleng!$D$63:$U$63),"")</f>
        <v>17.2</v>
      </c>
      <c r="E27" s="63">
        <f>IFERROR(IF(B27="","",IF($E$7&lt;តម្លៃទំនិញ!$G$6,VLOOKUP(B27,តម្លៃទំនិញ!$B$8:$G$68,5,FALSE),VLOOKUP(B27,តម្លៃទំនិញ!$B$8:$G$68,6,FALSE))),"")</f>
        <v>2999</v>
      </c>
      <c r="F27" s="307" cm="1">
        <f t="array" ref="F27">_xlfn.IFNA(_xlfn.IFS($B27="","",$N27=2,$D27*$E27,$N27=1,""),"")</f>
        <v>51582.799999999996</v>
      </c>
      <c r="G27" s="308"/>
      <c r="N27" s="234">
        <v>2</v>
      </c>
    </row>
    <row r="28" spans="1:14" s="47" customFormat="1" ht="23.5" customHeight="1" thickBot="1" x14ac:dyDescent="0.4">
      <c r="A28" s="64">
        <v>18</v>
      </c>
      <c r="B28" s="65"/>
      <c r="C28" s="231"/>
      <c r="D28" s="60" t="str">
        <f>IFERROR(_xlfn.XLOOKUP(B28,Sleng!$D$29:$U$29,Sleng!$D$63:$U$63),"")</f>
        <v/>
      </c>
      <c r="E28" s="63" t="str">
        <f>IFERROR(IF(B28="","",IF($E$7&lt;តម្លៃទំនិញ!$G$6,VLOOKUP(B28,តម្លៃទំនិញ!$B$8:$G$68,5,FALSE),VLOOKUP(B28,តម្លៃទំនិញ!$B$8:$G$68,6,FALSE))),"")</f>
        <v/>
      </c>
      <c r="F28" s="307" t="str" cm="1">
        <f t="array" ref="F28">_xlfn.IFNA(_xlfn.IFS($B28="","",$N28=2,$D28*$E28,$N28=1,""),"")</f>
        <v/>
      </c>
      <c r="G28" s="308"/>
      <c r="H28" s="46"/>
      <c r="J28" s="46"/>
      <c r="K28" s="46"/>
      <c r="L28" s="46"/>
      <c r="M28" s="46"/>
      <c r="N28" s="234">
        <v>2</v>
      </c>
    </row>
    <row r="29" spans="1:14" s="46" customFormat="1" ht="23.25" customHeight="1" thickBot="1" x14ac:dyDescent="0.4">
      <c r="A29" s="321" t="s">
        <v>112</v>
      </c>
      <c r="B29" s="322"/>
      <c r="C29" s="322"/>
      <c r="D29" s="322"/>
      <c r="E29" s="322"/>
      <c r="F29" s="309">
        <f>SUM(F11:F28)</f>
        <v>1914426.9000000001</v>
      </c>
      <c r="G29" s="310"/>
      <c r="I29" s="47"/>
    </row>
    <row r="30" spans="1:14" s="46" customFormat="1" ht="23.5" thickBot="1" x14ac:dyDescent="0.4">
      <c r="A30" s="323" t="s">
        <v>113</v>
      </c>
      <c r="B30" s="323"/>
      <c r="C30" s="323"/>
      <c r="D30" s="323"/>
      <c r="E30" s="324">
        <f>ROUND(G29+F29,-2)</f>
        <v>1914400</v>
      </c>
      <c r="F30" s="325"/>
      <c r="G30" s="325"/>
    </row>
    <row r="31" spans="1:14" ht="21.5" customHeight="1" x14ac:dyDescent="0.35">
      <c r="A31" s="16" t="s">
        <v>52</v>
      </c>
      <c r="B31" s="54" t="s">
        <v>111</v>
      </c>
      <c r="C31" s="15"/>
      <c r="D31" s="70"/>
      <c r="E31" s="17"/>
      <c r="F31" s="17"/>
    </row>
    <row r="32" spans="1:14" s="48" customFormat="1" ht="21.5" customHeight="1" x14ac:dyDescent="0.35">
      <c r="A32" s="263" t="s">
        <v>234</v>
      </c>
      <c r="B32" s="263"/>
      <c r="C32" s="263"/>
      <c r="D32" s="263" t="s">
        <v>233</v>
      </c>
      <c r="E32" s="263"/>
      <c r="F32" s="263" t="s">
        <v>231</v>
      </c>
      <c r="G32" s="263"/>
    </row>
    <row r="33" spans="1:7" s="48" customFormat="1" ht="18" customHeight="1" x14ac:dyDescent="0.35">
      <c r="A33" s="263" t="s">
        <v>235</v>
      </c>
      <c r="B33" s="263"/>
      <c r="C33" s="263"/>
      <c r="D33" s="263" t="s">
        <v>114</v>
      </c>
      <c r="E33" s="263"/>
      <c r="F33" s="263" t="s">
        <v>232</v>
      </c>
      <c r="G33" s="263"/>
    </row>
    <row r="34" spans="1:7" ht="26.5" customHeight="1" x14ac:dyDescent="0.35">
      <c r="A34" s="204"/>
      <c r="B34" s="204"/>
      <c r="C34" s="204"/>
      <c r="D34" s="204"/>
      <c r="E34" s="204"/>
      <c r="F34" s="204"/>
    </row>
    <row r="35" spans="1:7" ht="19.5" customHeight="1" x14ac:dyDescent="0.35">
      <c r="A35" s="263" t="s">
        <v>115</v>
      </c>
      <c r="B35" s="263"/>
      <c r="C35" s="263"/>
      <c r="D35" s="319" t="str">
        <f>C8</f>
        <v>សាត ក្រូត</v>
      </c>
      <c r="E35" s="320"/>
      <c r="F35" s="316" t="s">
        <v>115</v>
      </c>
      <c r="G35" s="316"/>
    </row>
    <row r="36" spans="1:7" ht="17" customHeight="1" x14ac:dyDescent="0.35">
      <c r="A36" s="317" t="s">
        <v>236</v>
      </c>
      <c r="B36" s="317"/>
      <c r="C36" s="317"/>
      <c r="D36" s="318">
        <f>E7</f>
        <v>46112</v>
      </c>
      <c r="E36" s="318"/>
      <c r="F36" s="315" t="s">
        <v>236</v>
      </c>
      <c r="G36" s="315"/>
    </row>
    <row r="37" spans="1:7" s="38" customFormat="1" ht="20.5" customHeight="1" x14ac:dyDescent="0.7">
      <c r="A37" s="264"/>
      <c r="B37" s="264"/>
      <c r="C37" s="264"/>
      <c r="D37" s="264"/>
      <c r="E37" s="264"/>
      <c r="F37" s="264"/>
      <c r="G37" s="264"/>
    </row>
  </sheetData>
  <mergeCells count="46">
    <mergeCell ref="C1:F1"/>
    <mergeCell ref="C2:F2"/>
    <mergeCell ref="A6:G6"/>
    <mergeCell ref="A7:D7"/>
    <mergeCell ref="E7:G7"/>
    <mergeCell ref="A29:E29"/>
    <mergeCell ref="A30:D30"/>
    <mergeCell ref="E30:G30"/>
    <mergeCell ref="A8:B8"/>
    <mergeCell ref="A9:A10"/>
    <mergeCell ref="B9:B10"/>
    <mergeCell ref="C9:C10"/>
    <mergeCell ref="D9:E9"/>
    <mergeCell ref="F9:G9"/>
    <mergeCell ref="F14:G14"/>
    <mergeCell ref="F15:G15"/>
    <mergeCell ref="F16:G16"/>
    <mergeCell ref="F17:G17"/>
    <mergeCell ref="F18:G18"/>
    <mergeCell ref="F19:G19"/>
    <mergeCell ref="F20:G20"/>
    <mergeCell ref="F36:G36"/>
    <mergeCell ref="F35:G35"/>
    <mergeCell ref="F33:G33"/>
    <mergeCell ref="F32:G32"/>
    <mergeCell ref="A37:G37"/>
    <mergeCell ref="A36:C36"/>
    <mergeCell ref="A35:C35"/>
    <mergeCell ref="A33:C33"/>
    <mergeCell ref="A32:C32"/>
    <mergeCell ref="D36:E36"/>
    <mergeCell ref="D35:E35"/>
    <mergeCell ref="D33:E33"/>
    <mergeCell ref="D32:E32"/>
    <mergeCell ref="F26:G26"/>
    <mergeCell ref="F28:G28"/>
    <mergeCell ref="F29:G29"/>
    <mergeCell ref="F11:G11"/>
    <mergeCell ref="F12:G12"/>
    <mergeCell ref="F13:G13"/>
    <mergeCell ref="F21:G21"/>
    <mergeCell ref="F22:G22"/>
    <mergeCell ref="F23:G23"/>
    <mergeCell ref="F24:G24"/>
    <mergeCell ref="F25:G25"/>
    <mergeCell ref="F27:G27"/>
  </mergeCells>
  <conditionalFormatting sqref="D11:D28">
    <cfRule type="expression" dxfId="54" priority="7">
      <formula>MOD($D11,1)&lt;0</formula>
    </cfRule>
    <cfRule type="expression" dxfId="53" priority="8">
      <formula>MOD($D11,1)=0</formula>
    </cfRule>
  </conditionalFormatting>
  <conditionalFormatting sqref="B11:B27">
    <cfRule type="expression" dxfId="52" priority="6">
      <formula>$N11&lt;&gt;""</formula>
    </cfRule>
  </conditionalFormatting>
  <conditionalFormatting sqref="F11:F28">
    <cfRule type="expression" dxfId="51" priority="5">
      <formula>$N11&lt;&gt;""</formula>
    </cfRule>
  </conditionalFormatting>
  <conditionalFormatting sqref="G5">
    <cfRule type="expression" dxfId="50" priority="1">
      <formula>$C$8="លេន រន្ចា"</formula>
    </cfRule>
    <cfRule type="expression" dxfId="49" priority="2">
      <formula>$C$8="រំ ស្រីលីន"</formula>
    </cfRule>
  </conditionalFormatting>
  <dataValidations count="4">
    <dataValidation type="list" allowBlank="1" showInputMessage="1" showErrorMessage="1" sqref="B11:B28" xr:uid="{0F12565E-E722-4F80-87C6-9D9B6D8CF268}">
      <formula1>មុខ</formula1>
    </dataValidation>
    <dataValidation type="list" allowBlank="1" showInputMessage="1" showErrorMessage="1" sqref="C3" xr:uid="{3F62099A-86D3-4251-956C-C7835C41796E}">
      <formula1>សៀមរាប</formula1>
    </dataValidation>
    <dataValidation type="list" allowBlank="1" showInputMessage="1" showErrorMessage="1" sqref="C4" xr:uid="{588181E7-3B7A-4604-AB48-A5CBCD6284B2}">
      <formula1>INDIRECT($C$3)</formula1>
    </dataValidation>
    <dataValidation type="list" allowBlank="1" showInputMessage="1" showErrorMessage="1" sqref="C8" xr:uid="{6E819FFC-6F05-469C-ACF8-CB3ACC1B1BF7}">
      <formula1>Name1</formula1>
    </dataValidation>
  </dataValidations>
  <printOptions horizontalCentered="1" verticalCentered="1"/>
  <pageMargins left="0" right="0" top="0.25" bottom="0" header="0" footer="0"/>
  <pageSetup paperSize="9" scale="98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បន្លែ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9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អង្ករ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ត្រីសាច់ស៊ុត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1003300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អំបិល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Button 5">
              <controlPr defaultSize="0" print="0" autoFill="0" autoPict="0" macro="[0]!Reques_Eating.Sleng">
                <anchor moveWithCells="1" sizeWithCells="1">
                  <from>
                    <xdr:col>13</xdr:col>
                    <xdr:colOff>171450</xdr:colOff>
                    <xdr:row>5</xdr:row>
                    <xdr:rowOff>196850</xdr:rowOff>
                  </from>
                  <to>
                    <xdr:col>14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9" name="ប្រេងឆា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165100</xdr:colOff>
                    <xdr:row>7</xdr:row>
                    <xdr:rowOff>88900</xdr:rowOff>
                  </from>
                  <to>
                    <xdr:col>14</xdr:col>
                    <xdr:colOff>406400</xdr:colOff>
                    <xdr:row>8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11" name="Button 23">
              <controlPr defaultSize="0" print="0" autoFill="0" autoPict="0" macro="[0]!Dasboard.Sleng">
                <anchor moveWithCells="1" sizeWithCells="1">
                  <from>
                    <xdr:col>13</xdr:col>
                    <xdr:colOff>165100</xdr:colOff>
                    <xdr:row>8</xdr:row>
                    <xdr:rowOff>273050</xdr:rowOff>
                  </from>
                  <to>
                    <xdr:col>14</xdr:col>
                    <xdr:colOff>419100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1B3E40-DF38-44C7-981C-FFB6C9FC4C1B}">
          <x14:formula1>
            <xm:f>Seting!$C$3:$C$8</xm:f>
          </x14:formula1>
          <xm:sqref>H9:M9 C5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26A0C-01F6-4DE4-84AD-CA13DA7C08AB}">
  <sheetPr codeName="Sheet7">
    <tabColor rgb="FF92D050"/>
  </sheetPr>
  <dimension ref="A1:V63"/>
  <sheetViews>
    <sheetView view="pageBreakPreview" zoomScaleNormal="100" zoomScaleSheetLayoutView="100" workbookViewId="0">
      <pane xSplit="20" ySplit="30" topLeftCell="U54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23" x14ac:dyDescent="0.95"/>
  <cols>
    <col min="1" max="1" width="12.26953125" style="127" customWidth="1"/>
    <col min="2" max="2" width="17.7265625" style="87" customWidth="1"/>
    <col min="3" max="3" width="6.90625" style="90" customWidth="1"/>
    <col min="4" max="5" width="6.453125" style="32" customWidth="1"/>
    <col min="6" max="6" width="6.90625" style="32" customWidth="1"/>
    <col min="7" max="20" width="6.453125" style="32" customWidth="1"/>
    <col min="21" max="21" width="8.7265625" style="223"/>
    <col min="22" max="22" width="9.08984375" style="32" bestFit="1" customWidth="1"/>
    <col min="23" max="16384" width="8.7265625" style="32"/>
  </cols>
  <sheetData>
    <row r="1" spans="1:21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</row>
    <row r="2" spans="1:21" s="78" customFormat="1" ht="23" customHeight="1" x14ac:dyDescent="0.35">
      <c r="A2" s="332" t="s">
        <v>126</v>
      </c>
      <c r="B2" s="332" t="s">
        <v>127</v>
      </c>
      <c r="C2" s="337" t="s">
        <v>124</v>
      </c>
      <c r="D2" s="297" t="s">
        <v>119</v>
      </c>
      <c r="E2" s="335"/>
      <c r="F2" s="335"/>
      <c r="G2" s="335"/>
      <c r="H2" s="335"/>
      <c r="I2" s="335"/>
      <c r="J2" s="335"/>
      <c r="K2" s="335"/>
      <c r="L2" s="335"/>
      <c r="M2" s="335"/>
      <c r="N2" s="335"/>
      <c r="O2" s="335"/>
      <c r="P2" s="335"/>
      <c r="Q2" s="335"/>
      <c r="R2" s="335"/>
      <c r="S2" s="335"/>
      <c r="T2" s="336"/>
      <c r="U2" s="221"/>
    </row>
    <row r="3" spans="1:21" s="78" customFormat="1" ht="23" hidden="1" customHeight="1" x14ac:dyDescent="0.35">
      <c r="A3" s="333"/>
      <c r="B3" s="333"/>
      <c r="C3" s="338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221"/>
    </row>
    <row r="4" spans="1:21" s="78" customFormat="1" ht="23" hidden="1" customHeight="1" x14ac:dyDescent="0.35">
      <c r="A4" s="333"/>
      <c r="B4" s="333"/>
      <c r="C4" s="338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221"/>
    </row>
    <row r="5" spans="1:21" s="78" customFormat="1" ht="23" hidden="1" customHeight="1" x14ac:dyDescent="0.35">
      <c r="A5" s="333"/>
      <c r="B5" s="333"/>
      <c r="C5" s="338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221"/>
    </row>
    <row r="6" spans="1:21" s="78" customFormat="1" ht="23" hidden="1" customHeight="1" x14ac:dyDescent="0.35">
      <c r="A6" s="333"/>
      <c r="B6" s="333"/>
      <c r="C6" s="338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221"/>
    </row>
    <row r="7" spans="1:21" s="78" customFormat="1" ht="23" hidden="1" customHeight="1" x14ac:dyDescent="0.35">
      <c r="A7" s="333"/>
      <c r="B7" s="333"/>
      <c r="C7" s="338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221"/>
    </row>
    <row r="8" spans="1:21" s="78" customFormat="1" ht="23" hidden="1" customHeight="1" x14ac:dyDescent="0.35">
      <c r="A8" s="333"/>
      <c r="B8" s="333"/>
      <c r="C8" s="338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221"/>
    </row>
    <row r="9" spans="1:21" s="78" customFormat="1" ht="23" hidden="1" customHeight="1" x14ac:dyDescent="0.35">
      <c r="A9" s="333"/>
      <c r="B9" s="333"/>
      <c r="C9" s="338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221"/>
    </row>
    <row r="10" spans="1:21" s="78" customFormat="1" ht="23" hidden="1" customHeight="1" x14ac:dyDescent="0.35">
      <c r="A10" s="333"/>
      <c r="B10" s="333"/>
      <c r="C10" s="338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221"/>
    </row>
    <row r="11" spans="1:21" s="78" customFormat="1" ht="23" hidden="1" customHeight="1" x14ac:dyDescent="0.35">
      <c r="A11" s="333"/>
      <c r="B11" s="333"/>
      <c r="C11" s="338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221"/>
    </row>
    <row r="12" spans="1:21" s="78" customFormat="1" ht="23" hidden="1" customHeight="1" x14ac:dyDescent="0.35">
      <c r="A12" s="333"/>
      <c r="B12" s="333"/>
      <c r="C12" s="338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221"/>
    </row>
    <row r="13" spans="1:21" s="78" customFormat="1" ht="23" hidden="1" customHeight="1" x14ac:dyDescent="0.35">
      <c r="A13" s="333"/>
      <c r="B13" s="333"/>
      <c r="C13" s="338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221"/>
    </row>
    <row r="14" spans="1:21" s="78" customFormat="1" ht="23" hidden="1" customHeight="1" x14ac:dyDescent="0.35">
      <c r="A14" s="333"/>
      <c r="B14" s="333"/>
      <c r="C14" s="338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221"/>
    </row>
    <row r="15" spans="1:21" s="78" customFormat="1" ht="23" hidden="1" customHeight="1" x14ac:dyDescent="0.35">
      <c r="A15" s="333"/>
      <c r="B15" s="333"/>
      <c r="C15" s="338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221"/>
    </row>
    <row r="16" spans="1:21" s="78" customFormat="1" ht="23" hidden="1" customHeight="1" x14ac:dyDescent="0.35">
      <c r="A16" s="333"/>
      <c r="B16" s="333"/>
      <c r="C16" s="338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221"/>
    </row>
    <row r="17" spans="1:21" s="78" customFormat="1" ht="23" hidden="1" customHeight="1" x14ac:dyDescent="0.35">
      <c r="A17" s="333"/>
      <c r="B17" s="333"/>
      <c r="C17" s="338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221"/>
    </row>
    <row r="18" spans="1:21" s="78" customFormat="1" ht="23" hidden="1" customHeight="1" x14ac:dyDescent="0.35">
      <c r="A18" s="333"/>
      <c r="B18" s="333"/>
      <c r="C18" s="338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221"/>
    </row>
    <row r="19" spans="1:21" s="78" customFormat="1" ht="23" hidden="1" customHeight="1" x14ac:dyDescent="0.35">
      <c r="A19" s="333"/>
      <c r="B19" s="333"/>
      <c r="C19" s="338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221"/>
    </row>
    <row r="20" spans="1:21" s="78" customFormat="1" ht="23" hidden="1" customHeight="1" x14ac:dyDescent="0.35">
      <c r="A20" s="333"/>
      <c r="B20" s="333"/>
      <c r="C20" s="338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221"/>
    </row>
    <row r="21" spans="1:21" s="78" customFormat="1" ht="23" hidden="1" customHeight="1" x14ac:dyDescent="0.35">
      <c r="A21" s="333"/>
      <c r="B21" s="333"/>
      <c r="C21" s="338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221"/>
    </row>
    <row r="22" spans="1:21" s="78" customFormat="1" ht="23" hidden="1" customHeight="1" x14ac:dyDescent="0.35">
      <c r="A22" s="333"/>
      <c r="B22" s="333"/>
      <c r="C22" s="338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221"/>
    </row>
    <row r="23" spans="1:21" s="78" customFormat="1" ht="23" hidden="1" customHeight="1" x14ac:dyDescent="0.35">
      <c r="A23" s="333"/>
      <c r="B23" s="333"/>
      <c r="C23" s="338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221"/>
    </row>
    <row r="24" spans="1:21" s="78" customFormat="1" ht="23" hidden="1" customHeight="1" x14ac:dyDescent="0.35">
      <c r="A24" s="333"/>
      <c r="B24" s="333"/>
      <c r="C24" s="338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221"/>
    </row>
    <row r="25" spans="1:21" s="78" customFormat="1" ht="23" hidden="1" customHeight="1" x14ac:dyDescent="0.35">
      <c r="A25" s="333"/>
      <c r="B25" s="333"/>
      <c r="C25" s="338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221"/>
    </row>
    <row r="26" spans="1:21" s="78" customFormat="1" ht="23" hidden="1" customHeight="1" x14ac:dyDescent="0.35">
      <c r="A26" s="333"/>
      <c r="B26" s="333"/>
      <c r="C26" s="338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221"/>
    </row>
    <row r="27" spans="1:21" s="78" customFormat="1" ht="23" hidden="1" customHeight="1" x14ac:dyDescent="0.35">
      <c r="A27" s="333"/>
      <c r="B27" s="333"/>
      <c r="C27" s="338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221"/>
    </row>
    <row r="28" spans="1:21" s="78" customFormat="1" ht="23" hidden="1" customHeight="1" x14ac:dyDescent="0.35">
      <c r="A28" s="333"/>
      <c r="B28" s="333"/>
      <c r="C28" s="338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221"/>
    </row>
    <row r="29" spans="1:21" s="80" customFormat="1" ht="55" customHeight="1" x14ac:dyDescent="0.35">
      <c r="A29" s="334"/>
      <c r="B29" s="334"/>
      <c r="C29" s="339"/>
      <c r="D29" s="99" t="str">
        <f>'R-PhomDey'!B11</f>
        <v>ប្រេងឆា</v>
      </c>
      <c r="E29" s="100" t="str">
        <f>'R-PhomDey'!B12</f>
        <v>អំបិលអ៊ីយូត</v>
      </c>
      <c r="F29" s="100" t="str">
        <f>'R-PhomDey'!B13</f>
        <v>សាច់ជ្រូក៣ជាន់</v>
      </c>
      <c r="G29" s="100" t="str">
        <f>'R-PhomDey'!B14</f>
        <v>ស៊ុតទា</v>
      </c>
      <c r="H29" s="100" t="str">
        <f>'R-PhomDey'!B15</f>
        <v>ត្រីរស់</v>
      </c>
      <c r="I29" s="100" t="str">
        <f>'R-PhomDey'!B16</f>
        <v>ត្រកួន</v>
      </c>
      <c r="J29" s="100" t="str">
        <f>'R-PhomDey'!B17</f>
        <v>ស្លឹកបាស</v>
      </c>
      <c r="K29" s="100" t="str">
        <f>'R-PhomDey'!B18</f>
        <v>ស្លឹកម្រុំ</v>
      </c>
      <c r="L29" s="100" t="str">
        <f>'R-PhomDey'!B19</f>
        <v>ស្ពៃក្រញាញ់</v>
      </c>
      <c r="M29" s="100" t="str">
        <f>'R-PhomDey'!B20</f>
        <v>ស្ពៃចង្កឹះ</v>
      </c>
      <c r="N29" s="100" t="str">
        <f>'R-PhomDey'!B21</f>
        <v>ផ្ទីដូង</v>
      </c>
      <c r="O29" s="100" t="str">
        <f>'R-PhomDey'!B22</f>
        <v>ត្រួយល្ពៅ</v>
      </c>
      <c r="P29" s="100" t="str">
        <f>'R-PhomDey'!B23</f>
        <v>ផ្លែល្ពៅ</v>
      </c>
      <c r="Q29" s="100" t="str">
        <f>'R-PhomDey'!B24</f>
        <v>ននោងជ្រុង</v>
      </c>
      <c r="R29" s="100" t="str">
        <f>'R-PhomDey'!B25</f>
        <v>ល្ហុងខ្ចី</v>
      </c>
      <c r="S29" s="100" t="str">
        <f>'R-PhomDey'!B26</f>
        <v>សណ្តែកដីលីង</v>
      </c>
      <c r="T29" s="100" t="str">
        <f>'R-PhomDey'!B27</f>
        <v>ការ៉ុត</v>
      </c>
      <c r="U29" s="222"/>
    </row>
    <row r="30" spans="1:21" s="80" customFormat="1" ht="20" customHeight="1" x14ac:dyDescent="0.35">
      <c r="A30" s="302" t="s">
        <v>125</v>
      </c>
      <c r="B30" s="303"/>
      <c r="C30" s="88">
        <v>47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222"/>
    </row>
    <row r="31" spans="1:21" x14ac:dyDescent="0.95">
      <c r="A31" s="125">
        <v>46082</v>
      </c>
      <c r="B31" s="246">
        <f>IF(A31="","",A31+1)</f>
        <v>46083</v>
      </c>
      <c r="C31" s="89">
        <f>IF(D31+E31+F31+G31+H31+I31+J31+K31+L31+M31+N31+O31+P31+Q31+R31+T31&lt;=0,"",MAX(C$1:$C30)+1)</f>
        <v>48</v>
      </c>
      <c r="D31" s="250">
        <v>14.6</v>
      </c>
      <c r="E31" s="250">
        <v>3</v>
      </c>
      <c r="F31" s="250"/>
      <c r="G31" s="250">
        <v>40</v>
      </c>
      <c r="H31" s="250"/>
      <c r="I31" s="250"/>
      <c r="J31" s="250"/>
      <c r="K31" s="250"/>
      <c r="L31" s="250"/>
      <c r="M31" s="250">
        <v>3.7</v>
      </c>
      <c r="N31" s="250"/>
      <c r="O31" s="250"/>
      <c r="P31" s="250"/>
      <c r="Q31" s="250"/>
      <c r="R31" s="250"/>
      <c r="S31" s="250"/>
      <c r="T31" s="250">
        <v>3.7</v>
      </c>
    </row>
    <row r="32" spans="1:21" x14ac:dyDescent="0.95">
      <c r="A32" s="125">
        <v>46083</v>
      </c>
      <c r="B32" s="246">
        <f t="shared" ref="B32:B61" si="0">IF(A32="","",A32+1)</f>
        <v>46084</v>
      </c>
      <c r="C32" s="89">
        <f>IF(D32+E32+F32+G32+H32+I32+J32+K32+L32+M32+N32+O32+P32+Q32+R32+T32&lt;=0,"",MAX(C$1:$C31)+1)</f>
        <v>49</v>
      </c>
      <c r="D32" s="250"/>
      <c r="E32" s="250"/>
      <c r="F32" s="250">
        <v>2.5</v>
      </c>
      <c r="G32" s="250"/>
      <c r="H32" s="250"/>
      <c r="I32" s="250"/>
      <c r="J32" s="250">
        <v>1.5</v>
      </c>
      <c r="K32" s="250">
        <v>1.5</v>
      </c>
      <c r="L32" s="250"/>
      <c r="M32" s="250"/>
      <c r="N32" s="250"/>
      <c r="O32" s="250"/>
      <c r="P32" s="250">
        <v>1.5</v>
      </c>
      <c r="Q32" s="250"/>
      <c r="R32" s="250">
        <v>1.5</v>
      </c>
      <c r="S32" s="250">
        <v>1.5</v>
      </c>
      <c r="T32" s="250"/>
    </row>
    <row r="33" spans="1:21" x14ac:dyDescent="0.95">
      <c r="A33" s="125">
        <v>46084</v>
      </c>
      <c r="B33" s="246">
        <f t="shared" si="0"/>
        <v>46085</v>
      </c>
      <c r="C33" s="89">
        <f>IF(D33+E33+F33+G33+H33+I33+J33+K33+L33+M33+N33+O33+P33+Q33+R33+T33&lt;=0,"",MAX(C$1:$C32)+1)</f>
        <v>50</v>
      </c>
      <c r="D33" s="250"/>
      <c r="E33" s="250"/>
      <c r="F33" s="250"/>
      <c r="G33" s="250"/>
      <c r="H33" s="250">
        <v>3.4</v>
      </c>
      <c r="I33" s="250">
        <v>7.4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24"/>
    </row>
    <row r="34" spans="1:21" x14ac:dyDescent="0.95">
      <c r="A34" s="125">
        <v>46085</v>
      </c>
      <c r="B34" s="246">
        <f t="shared" si="0"/>
        <v>46086</v>
      </c>
      <c r="C34" s="89">
        <f>IF(D34+E34+F34+G34+H34+I34+J34+K34+L34+M34+N34+O34+P34+Q34+R34+T34&lt;=0,"",MAX(C$1:$C33)+1)</f>
        <v>51</v>
      </c>
      <c r="D34" s="250"/>
      <c r="E34" s="250"/>
      <c r="F34" s="250"/>
      <c r="G34" s="250">
        <v>40</v>
      </c>
      <c r="H34" s="250"/>
      <c r="I34" s="250"/>
      <c r="J34" s="250"/>
      <c r="K34" s="250"/>
      <c r="L34" s="250"/>
      <c r="M34" s="250">
        <v>7.4</v>
      </c>
      <c r="N34" s="250"/>
      <c r="O34" s="250"/>
      <c r="P34" s="250"/>
      <c r="Q34" s="250"/>
      <c r="R34" s="250"/>
      <c r="S34" s="250"/>
      <c r="T34" s="250"/>
    </row>
    <row r="35" spans="1:21" x14ac:dyDescent="0.95">
      <c r="A35" s="125">
        <v>46086</v>
      </c>
      <c r="B35" s="246">
        <f t="shared" si="0"/>
        <v>46087</v>
      </c>
      <c r="C35" s="89">
        <f>IF(D35+E35+F35+G35+H35+I35+J35+K35+L35+M35+N35+O35+P35+Q35+R35+T35&lt;=0,"",MAX(C$1:$C34)+1)</f>
        <v>52</v>
      </c>
      <c r="D35" s="250"/>
      <c r="E35" s="250"/>
      <c r="F35" s="250"/>
      <c r="G35" s="250"/>
      <c r="H35" s="250">
        <v>3.4</v>
      </c>
      <c r="I35" s="250"/>
      <c r="J35" s="250"/>
      <c r="K35" s="250"/>
      <c r="L35" s="250">
        <v>7.4</v>
      </c>
      <c r="M35" s="250"/>
      <c r="N35" s="250"/>
      <c r="O35" s="250"/>
      <c r="P35" s="250"/>
      <c r="Q35" s="250"/>
      <c r="R35" s="250"/>
      <c r="S35" s="250"/>
      <c r="T35" s="250"/>
      <c r="U35" s="224"/>
    </row>
    <row r="36" spans="1:21" x14ac:dyDescent="0.95">
      <c r="A36" s="125">
        <v>46087</v>
      </c>
      <c r="B36" s="246">
        <f t="shared" si="0"/>
        <v>46088</v>
      </c>
      <c r="C36" s="89">
        <f>IF(D36+E36+F36+G36+H36+I36+J36+K36+L36+M36+N36+O36+P36+Q36+R36+T36&lt;=0,"",MAX(C$1:$C35)+1)</f>
        <v>53</v>
      </c>
      <c r="D36" s="250"/>
      <c r="E36" s="250"/>
      <c r="F36" s="250"/>
      <c r="G36" s="250"/>
      <c r="H36" s="250">
        <v>3.4</v>
      </c>
      <c r="I36" s="250"/>
      <c r="J36" s="250">
        <v>1.5</v>
      </c>
      <c r="K36" s="250"/>
      <c r="L36" s="250"/>
      <c r="M36" s="250"/>
      <c r="N36" s="250">
        <v>1.5</v>
      </c>
      <c r="O36" s="250">
        <v>1.5</v>
      </c>
      <c r="P36" s="250">
        <v>1.5</v>
      </c>
      <c r="Q36" s="250">
        <v>1.5</v>
      </c>
      <c r="R36" s="250"/>
      <c r="S36" s="250"/>
      <c r="T36" s="250"/>
    </row>
    <row r="37" spans="1:21" x14ac:dyDescent="0.95">
      <c r="A37" s="125">
        <v>46088</v>
      </c>
      <c r="B37" s="246">
        <f t="shared" si="0"/>
        <v>46089</v>
      </c>
      <c r="C37" s="89" t="str">
        <f>IF(D37+E37+F37+G37+H37+I37+J37+K37+L37+M37+N37+O37+P37+Q37+R37+T37&lt;=0,"",MAX(C$1:$C36)+1)</f>
        <v/>
      </c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1" x14ac:dyDescent="0.95">
      <c r="A38" s="125">
        <v>46089</v>
      </c>
      <c r="B38" s="246">
        <f t="shared" si="0"/>
        <v>46090</v>
      </c>
      <c r="C38" s="89">
        <f>IF(D38+E38+F38+G38+H38+I38+J38+K38+L38+M38+N38+O38+P38+Q38+R38+T38&lt;=0,"",MAX(C$1:$C37)+1)</f>
        <v>54</v>
      </c>
      <c r="D38" s="250"/>
      <c r="E38" s="250"/>
      <c r="F38" s="250"/>
      <c r="G38" s="250">
        <v>40</v>
      </c>
      <c r="H38" s="250"/>
      <c r="I38" s="250"/>
      <c r="J38" s="250"/>
      <c r="K38" s="250"/>
      <c r="L38" s="250"/>
      <c r="M38" s="250">
        <v>3.7</v>
      </c>
      <c r="N38" s="250"/>
      <c r="O38" s="250"/>
      <c r="P38" s="250"/>
      <c r="Q38" s="250"/>
      <c r="R38" s="250"/>
      <c r="S38" s="250"/>
      <c r="T38" s="250">
        <v>3.7</v>
      </c>
    </row>
    <row r="39" spans="1:21" x14ac:dyDescent="0.95">
      <c r="A39" s="125">
        <v>46090</v>
      </c>
      <c r="B39" s="246">
        <f t="shared" si="0"/>
        <v>46091</v>
      </c>
      <c r="C39" s="89">
        <f>IF(D39+E39+F39+G39+H39+I39+J39+K39+L39+M39+N39+O39+P39+Q39+R39+T39&lt;=0,"",MAX(C$1:$C38)+1)</f>
        <v>55</v>
      </c>
      <c r="D39" s="250"/>
      <c r="E39" s="250"/>
      <c r="F39" s="250">
        <v>2.5</v>
      </c>
      <c r="G39" s="250"/>
      <c r="H39" s="250"/>
      <c r="I39" s="250"/>
      <c r="J39" s="250">
        <v>1.5</v>
      </c>
      <c r="K39" s="250">
        <v>1.5</v>
      </c>
      <c r="L39" s="250"/>
      <c r="M39" s="250"/>
      <c r="N39" s="250"/>
      <c r="O39" s="250"/>
      <c r="P39" s="250">
        <v>1.5</v>
      </c>
      <c r="Q39" s="250"/>
      <c r="R39" s="250">
        <v>1.5</v>
      </c>
      <c r="S39" s="250">
        <v>1.5</v>
      </c>
      <c r="T39" s="250"/>
    </row>
    <row r="40" spans="1:21" x14ac:dyDescent="0.95">
      <c r="A40" s="125">
        <v>46091</v>
      </c>
      <c r="B40" s="246">
        <f t="shared" si="0"/>
        <v>46092</v>
      </c>
      <c r="C40" s="89">
        <f>IF(D40+E40+F40+G40+H40+I40+J40+K40+L40+M40+N40+O40+P40+Q40+R40+T40&lt;=0,"",MAX(C$1:$C39)+1)</f>
        <v>56</v>
      </c>
      <c r="D40" s="250"/>
      <c r="E40" s="250"/>
      <c r="F40" s="250"/>
      <c r="G40" s="250"/>
      <c r="H40" s="250">
        <v>3.4</v>
      </c>
      <c r="I40" s="250">
        <v>7.4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1" x14ac:dyDescent="0.95">
      <c r="A41" s="125">
        <v>46092</v>
      </c>
      <c r="B41" s="246">
        <f t="shared" si="0"/>
        <v>46093</v>
      </c>
      <c r="C41" s="89">
        <f>IF(D41+E41+F41+G41+H41+I41+J41+K41+L41+M41+N41+O41+P41+Q41+R41+T41&lt;=0,"",MAX(C$1:$C40)+1)</f>
        <v>57</v>
      </c>
      <c r="D41" s="250"/>
      <c r="E41" s="250"/>
      <c r="F41" s="250"/>
      <c r="G41" s="250">
        <v>40</v>
      </c>
      <c r="H41" s="250"/>
      <c r="I41" s="250"/>
      <c r="J41" s="250"/>
      <c r="K41" s="250"/>
      <c r="L41" s="250"/>
      <c r="M41" s="250">
        <v>7.4</v>
      </c>
      <c r="N41" s="250"/>
      <c r="O41" s="250"/>
      <c r="P41" s="250"/>
      <c r="Q41" s="250"/>
      <c r="R41" s="250"/>
      <c r="S41" s="250"/>
      <c r="T41" s="250"/>
    </row>
    <row r="42" spans="1:21" x14ac:dyDescent="0.95">
      <c r="A42" s="125">
        <v>46093</v>
      </c>
      <c r="B42" s="246">
        <f t="shared" si="0"/>
        <v>46094</v>
      </c>
      <c r="C42" s="89">
        <f>IF(D42+E42+F42+G42+H42+I42+J42+K42+L42+M42+N42+O42+P42+Q42+R42+T42&lt;=0,"",MAX(C$1:$C41)+1)</f>
        <v>58</v>
      </c>
      <c r="D42" s="250"/>
      <c r="E42" s="250"/>
      <c r="F42" s="250"/>
      <c r="G42" s="250"/>
      <c r="H42" s="250">
        <v>3.4</v>
      </c>
      <c r="I42" s="250"/>
      <c r="J42" s="250"/>
      <c r="K42" s="250"/>
      <c r="L42" s="250">
        <v>7.4</v>
      </c>
      <c r="M42" s="250"/>
      <c r="N42" s="250"/>
      <c r="O42" s="250"/>
      <c r="P42" s="250"/>
      <c r="Q42" s="250"/>
      <c r="R42" s="250"/>
      <c r="S42" s="250"/>
      <c r="T42" s="250"/>
    </row>
    <row r="43" spans="1:21" x14ac:dyDescent="0.95">
      <c r="A43" s="125">
        <v>46094</v>
      </c>
      <c r="B43" s="246">
        <f t="shared" si="0"/>
        <v>46095</v>
      </c>
      <c r="C43" s="89">
        <f>IF(D43+E43+F43+G43+H43+I43+J43+K43+L43+M43+N43+O43+P43+Q43+R43+T43&lt;=0,"",MAX(C$1:$C42)+1)</f>
        <v>59</v>
      </c>
      <c r="D43" s="250"/>
      <c r="E43" s="250"/>
      <c r="F43" s="250"/>
      <c r="G43" s="250"/>
      <c r="H43" s="250">
        <v>3.4</v>
      </c>
      <c r="I43" s="250"/>
      <c r="J43" s="250">
        <v>1.5</v>
      </c>
      <c r="K43" s="250"/>
      <c r="L43" s="250"/>
      <c r="M43" s="250"/>
      <c r="N43" s="250">
        <v>1.5</v>
      </c>
      <c r="O43" s="250">
        <v>1.5</v>
      </c>
      <c r="P43" s="250">
        <v>1.5</v>
      </c>
      <c r="Q43" s="250">
        <v>1.5</v>
      </c>
      <c r="R43" s="250"/>
      <c r="S43" s="250"/>
      <c r="T43" s="250"/>
    </row>
    <row r="44" spans="1:21" x14ac:dyDescent="0.95">
      <c r="A44" s="125">
        <v>46095</v>
      </c>
      <c r="B44" s="246">
        <f t="shared" si="0"/>
        <v>46096</v>
      </c>
      <c r="C44" s="89" t="str">
        <f>IF(D44+E44+F44+G44+H44+I44+J44+K44+L44+M44+N44+O44+P44+Q44+R44+T44&lt;=0,"",MAX(C$1:$C43)+1)</f>
        <v/>
      </c>
      <c r="D44" s="250"/>
      <c r="E44" s="250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1" x14ac:dyDescent="0.95">
      <c r="A45" s="125">
        <v>46096</v>
      </c>
      <c r="B45" s="246">
        <f t="shared" si="0"/>
        <v>46097</v>
      </c>
      <c r="C45" s="89">
        <f>IF(D45+E45+F45+G45+H45+I45+J45+K45+L45+M45+N45+O45+P45+Q45+R45+T45&lt;=0,"",MAX(C$1:$C44)+1)</f>
        <v>60</v>
      </c>
      <c r="D45" s="250"/>
      <c r="E45" s="250"/>
      <c r="F45" s="250"/>
      <c r="G45" s="250">
        <v>40</v>
      </c>
      <c r="H45" s="250"/>
      <c r="I45" s="250"/>
      <c r="J45" s="250"/>
      <c r="K45" s="250"/>
      <c r="L45" s="250"/>
      <c r="M45" s="250">
        <v>3.7</v>
      </c>
      <c r="N45" s="250"/>
      <c r="O45" s="250"/>
      <c r="P45" s="250"/>
      <c r="Q45" s="250"/>
      <c r="R45" s="250"/>
      <c r="S45" s="250"/>
      <c r="T45" s="250">
        <v>3.7</v>
      </c>
    </row>
    <row r="46" spans="1:21" x14ac:dyDescent="0.95">
      <c r="A46" s="125">
        <v>46097</v>
      </c>
      <c r="B46" s="246">
        <f t="shared" si="0"/>
        <v>46098</v>
      </c>
      <c r="C46" s="89">
        <f>IF(D46+E46+F46+G46+H46+I46+J46+K46+L46+M46+N46+O46+P46+Q46+R46+T46&lt;=0,"",MAX(C$1:$C45)+1)</f>
        <v>61</v>
      </c>
      <c r="D46" s="250"/>
      <c r="E46" s="250"/>
      <c r="F46" s="250">
        <v>2.5</v>
      </c>
      <c r="G46" s="250"/>
      <c r="H46" s="250"/>
      <c r="I46" s="250"/>
      <c r="J46" s="250">
        <v>1.5</v>
      </c>
      <c r="K46" s="250">
        <v>1.5</v>
      </c>
      <c r="L46" s="250"/>
      <c r="M46" s="250"/>
      <c r="N46" s="250"/>
      <c r="O46" s="250"/>
      <c r="P46" s="250">
        <v>1.5</v>
      </c>
      <c r="Q46" s="250"/>
      <c r="R46" s="250">
        <v>1.5</v>
      </c>
      <c r="S46" s="250">
        <v>1.5</v>
      </c>
      <c r="T46" s="250"/>
    </row>
    <row r="47" spans="1:21" x14ac:dyDescent="0.95">
      <c r="A47" s="125">
        <v>46098</v>
      </c>
      <c r="B47" s="246">
        <f t="shared" si="0"/>
        <v>46099</v>
      </c>
      <c r="C47" s="89">
        <f>IF(D47+E47+F47+G47+H47+I47+J47+K47+L47+M47+N47+O47+P47+Q47+R47+T47&lt;=0,"",MAX(C$1:$C46)+1)</f>
        <v>62</v>
      </c>
      <c r="D47" s="250"/>
      <c r="E47" s="250"/>
      <c r="F47" s="250"/>
      <c r="G47" s="250"/>
      <c r="H47" s="250">
        <v>3.4</v>
      </c>
      <c r="I47" s="250">
        <v>7.4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1" x14ac:dyDescent="0.95">
      <c r="A48" s="125">
        <v>46099</v>
      </c>
      <c r="B48" s="246">
        <f t="shared" si="0"/>
        <v>46100</v>
      </c>
      <c r="C48" s="89">
        <f>IF(D48+E48+F48+G48+H48+I48+J48+K48+L48+M48+N48+O48+P48+Q48+R48+T48&lt;=0,"",MAX(C$1:$C47)+1)</f>
        <v>63</v>
      </c>
      <c r="D48" s="250"/>
      <c r="E48" s="250"/>
      <c r="F48" s="250"/>
      <c r="G48" s="250">
        <v>40</v>
      </c>
      <c r="H48" s="250"/>
      <c r="I48" s="250"/>
      <c r="J48" s="250"/>
      <c r="K48" s="250"/>
      <c r="L48" s="250"/>
      <c r="M48" s="250">
        <v>7.4</v>
      </c>
      <c r="N48" s="250"/>
      <c r="O48" s="250"/>
      <c r="P48" s="250"/>
      <c r="Q48" s="250"/>
      <c r="R48" s="250"/>
      <c r="S48" s="250"/>
      <c r="T48" s="250"/>
    </row>
    <row r="49" spans="1:22" x14ac:dyDescent="0.95">
      <c r="A49" s="125">
        <v>46100</v>
      </c>
      <c r="B49" s="246">
        <f t="shared" si="0"/>
        <v>46101</v>
      </c>
      <c r="C49" s="89">
        <f>IF(D49+E49+F49+G49+H49+I49+J49+K49+L49+M49+N49+O49+P49+Q49+R49+T49&lt;=0,"",MAX(C$1:$C48)+1)</f>
        <v>64</v>
      </c>
      <c r="D49" s="250"/>
      <c r="E49" s="250"/>
      <c r="F49" s="250"/>
      <c r="G49" s="250"/>
      <c r="H49" s="250">
        <v>3.4</v>
      </c>
      <c r="I49" s="250"/>
      <c r="J49" s="250"/>
      <c r="K49" s="250"/>
      <c r="L49" s="250">
        <v>7.4</v>
      </c>
      <c r="M49" s="250"/>
      <c r="N49" s="250"/>
      <c r="O49" s="250"/>
      <c r="P49" s="250"/>
      <c r="Q49" s="250"/>
      <c r="R49" s="250"/>
      <c r="S49" s="250"/>
      <c r="T49" s="250"/>
    </row>
    <row r="50" spans="1:22" x14ac:dyDescent="0.95">
      <c r="A50" s="125">
        <v>46101</v>
      </c>
      <c r="B50" s="246">
        <f t="shared" si="0"/>
        <v>46102</v>
      </c>
      <c r="C50" s="89">
        <f>IF(D50+E50+F50+G50+H50+I50+J50+K50+L50+M50+N50+O50+P50+Q50+R50+T50&lt;=0,"",MAX(C$1:$C49)+1)</f>
        <v>65</v>
      </c>
      <c r="D50" s="250"/>
      <c r="E50" s="250"/>
      <c r="F50" s="250"/>
      <c r="G50" s="250"/>
      <c r="H50" s="250">
        <v>3.4</v>
      </c>
      <c r="I50" s="250"/>
      <c r="J50" s="250">
        <v>1.5</v>
      </c>
      <c r="K50" s="250"/>
      <c r="L50" s="250"/>
      <c r="M50" s="250"/>
      <c r="N50" s="250">
        <v>1.5</v>
      </c>
      <c r="O50" s="250">
        <v>1.5</v>
      </c>
      <c r="P50" s="250">
        <v>1.5</v>
      </c>
      <c r="Q50" s="250">
        <v>1.5</v>
      </c>
      <c r="R50" s="250"/>
      <c r="S50" s="250"/>
      <c r="T50" s="250"/>
    </row>
    <row r="51" spans="1:22" x14ac:dyDescent="0.95">
      <c r="A51" s="125">
        <v>46102</v>
      </c>
      <c r="B51" s="246">
        <f t="shared" si="0"/>
        <v>46103</v>
      </c>
      <c r="C51" s="89" t="str">
        <f>IF(D51+E51+F51+G51+H51+I51+J51+K51+L51+M51+N51+O51+P51+Q51+R51+T51&lt;=0,"",MAX(C$1:$C50)+1)</f>
        <v/>
      </c>
      <c r="D51" s="250"/>
      <c r="E51" s="250"/>
      <c r="F51" s="250"/>
      <c r="G51" s="250"/>
      <c r="H51" s="250"/>
      <c r="I51" s="250"/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2" x14ac:dyDescent="0.95">
      <c r="A52" s="125">
        <v>46103</v>
      </c>
      <c r="B52" s="246">
        <f t="shared" si="0"/>
        <v>46104</v>
      </c>
      <c r="C52" s="89">
        <f>IF(D52+E52+F52+G52+H52+I52+J52+K52+L52+M52+N52+O52+P52+Q52+R52+T52&lt;=0,"",MAX(C$1:$C51)+1)</f>
        <v>66</v>
      </c>
      <c r="D52" s="250"/>
      <c r="E52" s="250"/>
      <c r="F52" s="250"/>
      <c r="G52" s="250">
        <v>40</v>
      </c>
      <c r="H52" s="250"/>
      <c r="I52" s="250"/>
      <c r="J52" s="250"/>
      <c r="K52" s="250"/>
      <c r="L52" s="250"/>
      <c r="M52" s="250">
        <v>3.7</v>
      </c>
      <c r="N52" s="250"/>
      <c r="O52" s="250"/>
      <c r="P52" s="250"/>
      <c r="Q52" s="250"/>
      <c r="R52" s="250"/>
      <c r="S52" s="250"/>
      <c r="T52" s="250">
        <v>3.7</v>
      </c>
    </row>
    <row r="53" spans="1:22" x14ac:dyDescent="0.95">
      <c r="A53" s="125">
        <v>46104</v>
      </c>
      <c r="B53" s="246">
        <f t="shared" si="0"/>
        <v>46105</v>
      </c>
      <c r="C53" s="89">
        <f>IF(D53+E53+F53+G53+H53+I53+J53+K53+L53+M53+N53+O53+P53+Q53+R53+T53&lt;=0,"",MAX(C$1:$C52)+1)</f>
        <v>67</v>
      </c>
      <c r="D53" s="250"/>
      <c r="E53" s="250"/>
      <c r="F53" s="250">
        <v>2.5</v>
      </c>
      <c r="G53" s="250"/>
      <c r="H53" s="250"/>
      <c r="I53" s="250"/>
      <c r="J53" s="250">
        <v>1.5</v>
      </c>
      <c r="K53" s="250">
        <v>1.5</v>
      </c>
      <c r="L53" s="250"/>
      <c r="M53" s="250"/>
      <c r="N53" s="250"/>
      <c r="O53" s="250"/>
      <c r="P53" s="250">
        <v>1.5</v>
      </c>
      <c r="Q53" s="250"/>
      <c r="R53" s="250">
        <v>1.5</v>
      </c>
      <c r="S53" s="250">
        <v>1.5</v>
      </c>
      <c r="T53" s="250"/>
    </row>
    <row r="54" spans="1:22" x14ac:dyDescent="0.95">
      <c r="A54" s="125">
        <v>46105</v>
      </c>
      <c r="B54" s="246">
        <f t="shared" si="0"/>
        <v>46106</v>
      </c>
      <c r="C54" s="89">
        <f>IF(D54+E54+F54+G54+H54+I54+J54+K54+L54+M54+N54+O54+P54+Q54+R54+T54&lt;=0,"",MAX(C$1:$C53)+1)</f>
        <v>68</v>
      </c>
      <c r="D54" s="250"/>
      <c r="E54" s="250"/>
      <c r="F54" s="250"/>
      <c r="G54" s="250"/>
      <c r="H54" s="250">
        <v>3.4</v>
      </c>
      <c r="I54" s="250">
        <v>7.4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  <c r="V54" s="96"/>
    </row>
    <row r="55" spans="1:22" x14ac:dyDescent="0.95">
      <c r="A55" s="125">
        <v>46106</v>
      </c>
      <c r="B55" s="246">
        <f t="shared" si="0"/>
        <v>46107</v>
      </c>
      <c r="C55" s="89" t="str">
        <f>IF(D55+E55+F55+G55+H55+I55+J55+K55+L55+M55+N55+O55+P55+Q55+R55+T55&lt;=0,"",MAX(C$1:$C54)+1)</f>
        <v/>
      </c>
      <c r="D55" s="250"/>
      <c r="E55" s="250"/>
      <c r="F55" s="250"/>
      <c r="G55" s="250"/>
      <c r="H55" s="250"/>
      <c r="I55" s="250"/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  <c r="V55" s="96"/>
    </row>
    <row r="56" spans="1:22" x14ac:dyDescent="0.95">
      <c r="A56" s="125">
        <v>46107</v>
      </c>
      <c r="B56" s="246">
        <f t="shared" si="0"/>
        <v>46108</v>
      </c>
      <c r="C56" s="89">
        <f>IF(D56+E56+F56+G56+H56+I56+J56+K56+L56+M56+N56+O56+P56+Q56+R56+T56&lt;=0,"",MAX(C$1:$C55)+1)</f>
        <v>69</v>
      </c>
      <c r="D56" s="250"/>
      <c r="E56" s="250"/>
      <c r="F56" s="250"/>
      <c r="G56" s="250"/>
      <c r="H56" s="250">
        <v>3.4</v>
      </c>
      <c r="I56" s="250"/>
      <c r="J56" s="250"/>
      <c r="K56" s="250"/>
      <c r="L56" s="250">
        <v>7.4</v>
      </c>
      <c r="M56" s="250"/>
      <c r="N56" s="250"/>
      <c r="O56" s="250"/>
      <c r="P56" s="250"/>
      <c r="Q56" s="250"/>
      <c r="R56" s="250"/>
      <c r="S56" s="250"/>
      <c r="T56" s="250"/>
      <c r="V56" s="96"/>
    </row>
    <row r="57" spans="1:22" x14ac:dyDescent="0.95">
      <c r="A57" s="125">
        <v>46108</v>
      </c>
      <c r="B57" s="246">
        <f t="shared" si="0"/>
        <v>46109</v>
      </c>
      <c r="C57" s="89">
        <f>IF(D57+E57+F57+G57+H57+I57+J57+K57+L57+M57+N57+O57+P57+Q57+R57+T57&lt;=0,"",MAX(C$1:$C56)+1)</f>
        <v>70</v>
      </c>
      <c r="D57" s="250"/>
      <c r="E57" s="250"/>
      <c r="F57" s="250"/>
      <c r="G57" s="250"/>
      <c r="H57" s="250">
        <v>3.4</v>
      </c>
      <c r="I57" s="250"/>
      <c r="J57" s="250">
        <v>1.5</v>
      </c>
      <c r="K57" s="250"/>
      <c r="L57" s="250"/>
      <c r="M57" s="250"/>
      <c r="N57" s="250">
        <v>1.5</v>
      </c>
      <c r="O57" s="250">
        <v>1.5</v>
      </c>
      <c r="P57" s="250">
        <v>1.5</v>
      </c>
      <c r="Q57" s="250">
        <v>1.5</v>
      </c>
      <c r="R57" s="250"/>
      <c r="S57" s="250"/>
      <c r="T57" s="250"/>
    </row>
    <row r="58" spans="1:22" x14ac:dyDescent="0.95">
      <c r="A58" s="125">
        <v>46109</v>
      </c>
      <c r="B58" s="246">
        <f t="shared" si="0"/>
        <v>46110</v>
      </c>
      <c r="C58" s="89" t="str">
        <f>IF(D58+E58+F58+G58+H58+I58+J58+K58+L58+M58+N58+O58+P58+Q58+R58+T58&lt;=0,"",MAX(C$1:$C57)+1)</f>
        <v/>
      </c>
      <c r="D58" s="250"/>
      <c r="E58" s="250"/>
      <c r="F58" s="250"/>
      <c r="G58" s="250"/>
      <c r="H58" s="250"/>
      <c r="I58" s="250"/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2" x14ac:dyDescent="0.95">
      <c r="A59" s="125">
        <v>46110</v>
      </c>
      <c r="B59" s="246">
        <f t="shared" si="0"/>
        <v>46111</v>
      </c>
      <c r="C59" s="89" t="str">
        <f>IF(D59+E59+F59+G59+H59+I59+J59+K59+L59+M59+N59+O59+P59+Q59+R59+T59&lt;=0,"",MAX(C$1:$C58)+1)</f>
        <v/>
      </c>
      <c r="D59" s="250"/>
      <c r="E59" s="250"/>
      <c r="F59" s="250"/>
      <c r="G59" s="250"/>
      <c r="H59" s="250"/>
      <c r="I59" s="250"/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2" x14ac:dyDescent="0.95">
      <c r="A60" s="125">
        <v>46111</v>
      </c>
      <c r="B60" s="246">
        <f t="shared" si="0"/>
        <v>46112</v>
      </c>
      <c r="C60" s="89" t="str">
        <f>IF(D60+E60+F60+G60+H60+I60+J60+K60+L60+M60+N60+O60+P60+Q60+R60+T60&lt;=0,"",MAX(C$1:$C59)+1)</f>
        <v/>
      </c>
      <c r="D60" s="250"/>
      <c r="E60" s="250"/>
      <c r="F60" s="250"/>
      <c r="G60" s="250"/>
      <c r="H60" s="250"/>
      <c r="I60" s="250"/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2" x14ac:dyDescent="0.95">
      <c r="A61" s="125">
        <v>46112</v>
      </c>
      <c r="B61" s="246">
        <f t="shared" si="0"/>
        <v>46113</v>
      </c>
      <c r="C61" s="89" t="str">
        <f>IF(D61+E61+F61+G61+H61+I61+J61+K61+L61+M61+N61+O61+P61+Q61+R61+T61&lt;=0,"",MAX(C$1:$C60)+1)</f>
        <v/>
      </c>
      <c r="D61" s="250"/>
      <c r="E61" s="250"/>
      <c r="F61" s="250"/>
      <c r="G61" s="250"/>
      <c r="H61" s="250"/>
      <c r="I61" s="250"/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2" x14ac:dyDescent="0.95">
      <c r="A62" s="126"/>
      <c r="B62" s="128"/>
      <c r="C62" s="89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</row>
    <row r="63" spans="1:22" x14ac:dyDescent="0.95">
      <c r="A63" s="292" t="s">
        <v>40</v>
      </c>
      <c r="B63" s="299"/>
      <c r="C63" s="98">
        <f>COUNT(C31:C61)</f>
        <v>23</v>
      </c>
      <c r="D63" s="91">
        <f>D61+D60+D59+D58+D57+D56+D55+D54+D53+D52+D51+D50+D49+D48+D47+D46+D45+D44+D43+D42+D41+D40+D39+D38+D37+D36+D35+D34+D33+D32+D31</f>
        <v>14.6</v>
      </c>
      <c r="E63" s="91">
        <f t="shared" ref="E63:T63" si="1">E61+E60+E59+E58+E57+E56+E55+E54+E53+E52+E51+E50+E49+E48+E47+E46+E45+E44+E43+E42+E41+E40+E39+E38+E37+E36+E35+E34+E33+E32+E31</f>
        <v>3</v>
      </c>
      <c r="F63" s="91">
        <f t="shared" si="1"/>
        <v>10</v>
      </c>
      <c r="G63" s="91">
        <f t="shared" si="1"/>
        <v>280</v>
      </c>
      <c r="H63" s="91">
        <f t="shared" si="1"/>
        <v>40.79999999999999</v>
      </c>
      <c r="I63" s="91">
        <f t="shared" si="1"/>
        <v>29.6</v>
      </c>
      <c r="J63" s="91">
        <f t="shared" si="1"/>
        <v>12</v>
      </c>
      <c r="K63" s="91">
        <f t="shared" si="1"/>
        <v>6</v>
      </c>
      <c r="L63" s="91">
        <f t="shared" si="1"/>
        <v>29.6</v>
      </c>
      <c r="M63" s="91">
        <f t="shared" si="1"/>
        <v>37.000000000000007</v>
      </c>
      <c r="N63" s="91">
        <f t="shared" si="1"/>
        <v>6</v>
      </c>
      <c r="O63" s="91">
        <f t="shared" si="1"/>
        <v>6</v>
      </c>
      <c r="P63" s="91">
        <f t="shared" si="1"/>
        <v>12</v>
      </c>
      <c r="Q63" s="91">
        <f t="shared" si="1"/>
        <v>6</v>
      </c>
      <c r="R63" s="91">
        <f t="shared" si="1"/>
        <v>6</v>
      </c>
      <c r="S63" s="91">
        <f t="shared" si="1"/>
        <v>6</v>
      </c>
      <c r="T63" s="91">
        <f t="shared" si="1"/>
        <v>14.8</v>
      </c>
    </row>
  </sheetData>
  <sheetProtection insertHyperlinks="0" sort="0" autoFilter="0" pivotTables="0"/>
  <autoFilter ref="A30:T61" xr:uid="{2F6513A1-BFF7-4B20-827E-17F6F38D0E7D}"/>
  <mergeCells count="7">
    <mergeCell ref="A63:B63"/>
    <mergeCell ref="A1:T1"/>
    <mergeCell ref="A2:A29"/>
    <mergeCell ref="B2:B29"/>
    <mergeCell ref="D2:T2"/>
    <mergeCell ref="A30:B30"/>
    <mergeCell ref="C2:C29"/>
  </mergeCells>
  <phoneticPr fontId="5" type="noConversion"/>
  <conditionalFormatting sqref="D63:T63">
    <cfRule type="expression" dxfId="48" priority="5">
      <formula>D$63&lt;=0</formula>
    </cfRule>
  </conditionalFormatting>
  <conditionalFormatting sqref="D29:T29">
    <cfRule type="expression" dxfId="47" priority="4">
      <formula>D$29=0</formula>
    </cfRule>
  </conditionalFormatting>
  <conditionalFormatting sqref="A31:A61 C31:T61">
    <cfRule type="expression" dxfId="46" priority="3">
      <formula>WEEKDAY($B31)=1</formula>
    </cfRule>
  </conditionalFormatting>
  <conditionalFormatting sqref="B31:B61">
    <cfRule type="expression" dxfId="45" priority="2">
      <formula>WEEKDAY($B31)=1</formula>
    </cfRule>
  </conditionalFormatting>
  <printOptions horizontalCentered="1"/>
  <pageMargins left="0" right="0" top="0.25" bottom="0.25" header="0.05" footer="0.05"/>
  <pageSetup paperSize="9" scale="65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2" r:id="rId4" name="Button 2">
              <controlPr defaultSize="0" print="0" autoFill="0" autoPict="0" macro="[0]!Home">
                <anchor moveWithCells="1" sizeWithCells="1">
                  <from>
                    <xdr:col>20</xdr:col>
                    <xdr:colOff>203200</xdr:colOff>
                    <xdr:row>28</xdr:row>
                    <xdr:rowOff>158750</xdr:rowOff>
                  </from>
                  <to>
                    <xdr:col>21</xdr:col>
                    <xdr:colOff>444500</xdr:colOff>
                    <xdr:row>28</xdr:row>
                    <xdr:rowOff>546100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5" name="Button 3">
              <controlPr defaultSize="0" print="0" autoFill="0" autoPict="0" macro="[0]!R_pnom">
                <anchor moveWithCells="1" sizeWithCells="1">
                  <from>
                    <xdr:col>20</xdr:col>
                    <xdr:colOff>203200</xdr:colOff>
                    <xdr:row>1</xdr:row>
                    <xdr:rowOff>82550</xdr:rowOff>
                  </from>
                  <to>
                    <xdr:col>21</xdr:col>
                    <xdr:colOff>419100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5" r:id="rId6" name="Button 25">
              <controlPr defaultSize="0" print="0" autoFill="0" autoPict="0" macro="[0]!invioce1">
                <anchor moveWithCells="1" sizeWithCells="1">
                  <from>
                    <xdr:col>20</xdr:col>
                    <xdr:colOff>196850</xdr:colOff>
                    <xdr:row>28</xdr:row>
                    <xdr:rowOff>609600</xdr:rowOff>
                  </from>
                  <to>
                    <xdr:col>22</xdr:col>
                    <xdr:colOff>31750</xdr:colOff>
                    <xdr:row>29</xdr:row>
                    <xdr:rowOff>215900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32CC4-3356-44F4-883C-D2368E3432F0}">
  <sheetPr codeName="Sheet21">
    <tabColor rgb="FF92D050"/>
  </sheetPr>
  <dimension ref="A1:R36"/>
  <sheetViews>
    <sheetView showGridLines="0" view="pageBreakPreview" topLeftCell="A3" zoomScale="90" zoomScaleNormal="100" zoomScaleSheetLayoutView="90" workbookViewId="0">
      <pane xSplit="13" ySplit="8" topLeftCell="N21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46112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31</v>
      </c>
      <c r="D5" s="67"/>
      <c r="E5" s="52"/>
      <c r="F5" s="39" t="s">
        <v>230</v>
      </c>
      <c r="G5" s="249">
        <f>MONTH(A7)</f>
        <v>3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46082</v>
      </c>
      <c r="B7" s="330"/>
      <c r="C7" s="330"/>
      <c r="D7" s="330"/>
      <c r="E7" s="331">
        <f>EOMONTH(A7,0)</f>
        <v>46112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287</v>
      </c>
      <c r="D8" s="68" t="s">
        <v>102</v>
      </c>
      <c r="E8" s="39" t="str">
        <f>IF(C8="","",VLOOKUP(C8,Seting!H3:J11,2,FALSE))</f>
        <v>ភូមិខ្វែក ឃុំមោង</v>
      </c>
      <c r="F8" s="39" t="s">
        <v>103</v>
      </c>
      <c r="G8" s="235" t="str">
        <f>IF(C8="","",VLOOKUP(C8,Seting!H3:J11,3,FALSE))</f>
        <v>090 854 133</v>
      </c>
      <c r="H8" s="37"/>
      <c r="I8" s="37"/>
      <c r="J8" s="37"/>
      <c r="K8" s="37"/>
      <c r="L8" s="37"/>
      <c r="M8" s="37"/>
    </row>
    <row r="9" spans="1:18" s="18" customFormat="1" ht="23.25" customHeight="1" thickBot="1" x14ac:dyDescent="0.35">
      <c r="A9" s="327" t="s">
        <v>47</v>
      </c>
      <c r="B9" s="327" t="s">
        <v>48</v>
      </c>
      <c r="C9" s="327" t="s">
        <v>106</v>
      </c>
      <c r="D9" s="329" t="s">
        <v>108</v>
      </c>
      <c r="E9" s="329"/>
      <c r="F9" s="329" t="s">
        <v>109</v>
      </c>
      <c r="G9" s="329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251" t="s">
        <v>107</v>
      </c>
      <c r="E10" s="252" t="s">
        <v>50</v>
      </c>
      <c r="F10" s="253"/>
      <c r="G10" s="254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241" t="s">
        <v>58</v>
      </c>
      <c r="C11" s="242"/>
      <c r="D11" s="243">
        <f>IFERROR(_xlfn.XLOOKUP(B11,PhomDey!$D$29:$T$29,PhomDey!$D$63:$T$63),"")</f>
        <v>14.6</v>
      </c>
      <c r="E11" s="244">
        <f>IFERROR(IF(B11="","",IF($E$7&lt;តម្លៃទំនិញ!$G$6,VLOOKUP(B11,តម្លៃទំនិញ!$B$8:$G$68,5,FALSE),VLOOKUP(B11,តម្លៃទំនិញ!$B$8:$G$68,6,FALSE))),"")</f>
        <v>6499</v>
      </c>
      <c r="F11" s="311" cm="1">
        <f t="array" ref="F11">_xlfn.IFNA(_xlfn.IFS($B11="","",$N11=2,$D11*$E11,$N11=1,""),"")</f>
        <v>94885.4</v>
      </c>
      <c r="G11" s="343"/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  <c r="N11" s="47">
        <v>2</v>
      </c>
    </row>
    <row r="12" spans="1:18" s="47" customFormat="1" ht="23.5" customHeight="1" x14ac:dyDescent="0.35">
      <c r="A12" s="64">
        <v>2</v>
      </c>
      <c r="B12" s="241" t="s">
        <v>59</v>
      </c>
      <c r="C12" s="245"/>
      <c r="D12" s="243">
        <f>IFERROR(_xlfn.XLOOKUP(B12,PhomDey!$D$29:$T$29,PhomDey!$D$63:$T$63),"")</f>
        <v>3</v>
      </c>
      <c r="E12" s="244">
        <f>IFERROR(IF(B12="","",IF($E$7&lt;តម្លៃទំនិញ!$G$6,VLOOKUP(B12,តម្លៃទំនិញ!$B$8:$G$68,5,FALSE),VLOOKUP(B12,តម្លៃទំនិញ!$B$8:$G$68,6,FALSE))),"")</f>
        <v>1000</v>
      </c>
      <c r="F12" s="313" cm="1">
        <f t="array" ref="F12">_xlfn.IFNA(_xlfn.IFS($B12="","",$N12=2,$D12*$E12,$N12=1,""),"")</f>
        <v>3000</v>
      </c>
      <c r="G12" s="340"/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  <c r="N12" s="47">
        <v>2</v>
      </c>
    </row>
    <row r="13" spans="1:18" s="47" customFormat="1" ht="23.5" customHeight="1" x14ac:dyDescent="0.35">
      <c r="A13" s="64">
        <v>3</v>
      </c>
      <c r="B13" s="240" t="s">
        <v>60</v>
      </c>
      <c r="C13" s="245"/>
      <c r="D13" s="243">
        <f>IFERROR(_xlfn.XLOOKUP(B13,PhomDey!$D$29:$T$29,PhomDey!$D$63:$T$63),"")</f>
        <v>10</v>
      </c>
      <c r="E13" s="244">
        <f>IFERROR(IF(B13="","",IF($E$7&lt;តម្លៃទំនិញ!$G$6,VLOOKUP(B13,តម្លៃទំនិញ!$B$8:$G$68,5,FALSE),VLOOKUP(B13,តម្លៃទំនិញ!$B$8:$G$68,6,FALSE))),"")</f>
        <v>15950</v>
      </c>
      <c r="F13" s="313" cm="1">
        <f t="array" ref="F13">_xlfn.IFNA(_xlfn.IFS($B13="","",$N13=2,$D13*$E13,$N13=1,""),"")</f>
        <v>159500</v>
      </c>
      <c r="G13" s="340"/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  <c r="N13" s="47">
        <v>2</v>
      </c>
    </row>
    <row r="14" spans="1:18" s="47" customFormat="1" ht="23.5" customHeight="1" x14ac:dyDescent="0.35">
      <c r="A14" s="64">
        <v>4</v>
      </c>
      <c r="B14" s="240" t="s">
        <v>8</v>
      </c>
      <c r="C14" s="245"/>
      <c r="D14" s="243">
        <f>IFERROR(_xlfn.XLOOKUP(B14,PhomDey!$D$29:$T$29,PhomDey!$D$63:$T$63),"")</f>
        <v>280</v>
      </c>
      <c r="E14" s="244">
        <f>IFERROR(IF(B14="","",IF($E$7&lt;តម្លៃទំនិញ!$G$6,VLOOKUP(B14,តម្លៃទំនិញ!$B$8:$G$68,3,FALSE),VLOOKUP(B14,តម្លៃទំនិញ!$B$8:$G$68,4,FALSE))),"")</f>
        <v>580</v>
      </c>
      <c r="F14" s="313" cm="1">
        <f t="array" ref="F14">_xlfn.IFNA(_xlfn.IFS($B14="","",$N14=2,$D14*$E14,$N14=1,""),"")</f>
        <v>162400</v>
      </c>
      <c r="G14" s="340"/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  <c r="N14" s="47">
        <v>2</v>
      </c>
    </row>
    <row r="15" spans="1:18" s="47" customFormat="1" ht="23.5" customHeight="1" x14ac:dyDescent="0.35">
      <c r="A15" s="64">
        <v>5</v>
      </c>
      <c r="B15" s="240" t="s">
        <v>226</v>
      </c>
      <c r="C15" s="245"/>
      <c r="D15" s="243">
        <f>IFERROR(_xlfn.XLOOKUP(B15,PhomDey!$D$29:$T$29,PhomDey!$D$63:$T$63),"")</f>
        <v>40.79999999999999</v>
      </c>
      <c r="E15" s="244">
        <f>IFERROR(IF(B15="","",IF($E$7&lt;តម្លៃទំនិញ!$G$6,VLOOKUP(B15,តម្លៃទំនិញ!$B$8:$G$68,3,FALSE),VLOOKUP(B15,តម្លៃទំនិញ!$B$8:$G$68,4,FALSE))),"")</f>
        <v>10000</v>
      </c>
      <c r="F15" s="313" cm="1">
        <f t="array" ref="F15">_xlfn.IFNA(_xlfn.IFS($B15="","",$N15=2,$D15*$E15,$N15=1,""),"")</f>
        <v>407999.99999999988</v>
      </c>
      <c r="G15" s="340"/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  <c r="N15" s="47">
        <v>2</v>
      </c>
    </row>
    <row r="16" spans="1:18" s="47" customFormat="1" ht="23.5" customHeight="1" x14ac:dyDescent="0.35">
      <c r="A16" s="64">
        <v>6</v>
      </c>
      <c r="B16" s="240" t="s">
        <v>19</v>
      </c>
      <c r="C16" s="245"/>
      <c r="D16" s="243">
        <f>IFERROR(_xlfn.XLOOKUP(B16,PhomDey!$D$29:$T$29,PhomDey!$D$63:$T$63),"")</f>
        <v>29.6</v>
      </c>
      <c r="E16" s="244">
        <f>IFERROR(IF(B16="","",IF($E$7&lt;តម្លៃទំនិញ!$G$6,VLOOKUP(B16,តម្លៃទំនិញ!$B$8:$G$68,3,FALSE),VLOOKUP(B16,តម្លៃទំនិញ!$B$8:$G$68,4,FALSE))),"")</f>
        <v>2495</v>
      </c>
      <c r="F16" s="313" cm="1">
        <f t="array" ref="F16">_xlfn.IFNA(_xlfn.IFS($B16="","",$N16=2,$D16*$E16,$N16=1,""),"")</f>
        <v>73852</v>
      </c>
      <c r="G16" s="340"/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  <c r="N16" s="47">
        <v>2</v>
      </c>
    </row>
    <row r="17" spans="1:14" s="47" customFormat="1" ht="23.5" customHeight="1" x14ac:dyDescent="0.35">
      <c r="A17" s="64">
        <v>7</v>
      </c>
      <c r="B17" s="240" t="s">
        <v>14</v>
      </c>
      <c r="C17" s="245"/>
      <c r="D17" s="243">
        <f>IFERROR(_xlfn.XLOOKUP(B17,PhomDey!$D$29:$T$29,PhomDey!$D$63:$T$63),"")</f>
        <v>12</v>
      </c>
      <c r="E17" s="244">
        <f>IFERROR(IF(B17="","",IF($E$7&lt;តម្លៃទំនិញ!$G$6,VLOOKUP(B17,តម្លៃទំនិញ!$B$8:$G$68,3,FALSE),VLOOKUP(B17,តម្លៃទំនិញ!$B$8:$G$68,4,FALSE))),"")</f>
        <v>3999</v>
      </c>
      <c r="F17" s="313" cm="1">
        <f t="array" ref="F17">_xlfn.IFNA(_xlfn.IFS($B17="","",$N17=2,$D17*$E17,$N17=1,""),"")</f>
        <v>47988</v>
      </c>
      <c r="G17" s="340"/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  <c r="N17" s="47">
        <v>2</v>
      </c>
    </row>
    <row r="18" spans="1:14" s="47" customFormat="1" ht="23.5" customHeight="1" x14ac:dyDescent="0.35">
      <c r="A18" s="64">
        <v>8</v>
      </c>
      <c r="B18" s="240" t="s">
        <v>15</v>
      </c>
      <c r="C18" s="245"/>
      <c r="D18" s="243">
        <f>IFERROR(_xlfn.XLOOKUP(B18,PhomDey!$D$29:$T$29,PhomDey!$D$63:$T$63),"")</f>
        <v>6</v>
      </c>
      <c r="E18" s="244">
        <f>IFERROR(IF(B18="","",IF($E$7&lt;តម្លៃទំនិញ!$G$6,VLOOKUP(B18,តម្លៃទំនិញ!$B$8:$G$68,3,FALSE),VLOOKUP(B18,តម្លៃទំនិញ!$B$8:$G$68,4,FALSE))),"")</f>
        <v>2440</v>
      </c>
      <c r="F18" s="313" cm="1">
        <f t="array" ref="F18">_xlfn.IFNA(_xlfn.IFS($B18="","",$N18=2,$D18*$E18,$N18=1,""),"")</f>
        <v>14640</v>
      </c>
      <c r="G18" s="340"/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  <c r="N18" s="47">
        <v>2</v>
      </c>
    </row>
    <row r="19" spans="1:14" s="47" customFormat="1" ht="23.5" customHeight="1" x14ac:dyDescent="0.35">
      <c r="A19" s="64">
        <v>9</v>
      </c>
      <c r="B19" s="240" t="s">
        <v>62</v>
      </c>
      <c r="C19" s="245"/>
      <c r="D19" s="243">
        <f>IFERROR(_xlfn.XLOOKUP(B19,PhomDey!$D$29:$T$29,PhomDey!$D$63:$T$63),"")</f>
        <v>29.6</v>
      </c>
      <c r="E19" s="244">
        <f>IFERROR(IF(B19="","",IF($E$7&lt;តម្លៃទំនិញ!$G$6,VLOOKUP(B19,តម្លៃទំនិញ!$B$8:$G$68,3,FALSE),VLOOKUP(B19,តម្លៃទំនិញ!$B$8:$G$68,4,FALSE))),"")</f>
        <v>3999</v>
      </c>
      <c r="F19" s="313" cm="1">
        <f t="array" ref="F19">_xlfn.IFNA(_xlfn.IFS($B19="","",$N19=2,$D19*$E19,$N19=1,""),"")</f>
        <v>118370.40000000001</v>
      </c>
      <c r="G19" s="340"/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  <c r="N19" s="47">
        <v>2</v>
      </c>
    </row>
    <row r="20" spans="1:14" s="47" customFormat="1" ht="23.5" customHeight="1" x14ac:dyDescent="0.35">
      <c r="A20" s="64">
        <v>10</v>
      </c>
      <c r="B20" s="240" t="s">
        <v>64</v>
      </c>
      <c r="C20" s="245"/>
      <c r="D20" s="243">
        <f>IFERROR(_xlfn.XLOOKUP(B20,PhomDey!$D$29:$T$29,PhomDey!$D$63:$T$63),"")</f>
        <v>37.000000000000007</v>
      </c>
      <c r="E20" s="244">
        <f>IFERROR(IF(B20="","",IF($E$7&lt;តម្លៃទំនិញ!$G$6,VLOOKUP(B20,តម្លៃទំនិញ!$B$8:$G$68,3,FALSE),VLOOKUP(B20,តម្លៃទំនិញ!$B$8:$G$68,4,FALSE))),"")</f>
        <v>3950</v>
      </c>
      <c r="F20" s="313" cm="1">
        <f t="array" ref="F20">_xlfn.IFNA(_xlfn.IFS($B20="","",$N20=2,$D20*$E20,$N20=1,""),"")</f>
        <v>146150.00000000003</v>
      </c>
      <c r="G20" s="340"/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  <c r="N20" s="47">
        <v>2</v>
      </c>
    </row>
    <row r="21" spans="1:14" s="47" customFormat="1" ht="23.5" customHeight="1" x14ac:dyDescent="0.35">
      <c r="A21" s="64">
        <v>11</v>
      </c>
      <c r="B21" s="240" t="s">
        <v>66</v>
      </c>
      <c r="C21" s="245"/>
      <c r="D21" s="243">
        <f>IFERROR(_xlfn.XLOOKUP(B21,PhomDey!$D$29:$T$29,PhomDey!$D$63:$T$63),"")</f>
        <v>6</v>
      </c>
      <c r="E21" s="244">
        <f>IFERROR(IF(B21="","",IF($E$7&lt;តម្លៃទំនិញ!$G$6,VLOOKUP(B21,តម្លៃទំនិញ!$B$8:$G$68,3,FALSE),VLOOKUP(B21,តម្លៃទំនិញ!$B$8:$G$68,4,FALSE))),"")</f>
        <v>2890</v>
      </c>
      <c r="F21" s="313" cm="1">
        <f t="array" ref="F21">_xlfn.IFNA(_xlfn.IFS($B21="","",$N21=2,$D21*$E21,$N21=1,""),"")</f>
        <v>17340</v>
      </c>
      <c r="G21" s="340"/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  <c r="N21" s="47">
        <v>2</v>
      </c>
    </row>
    <row r="22" spans="1:14" s="47" customFormat="1" ht="23.5" customHeight="1" x14ac:dyDescent="0.35">
      <c r="A22" s="64">
        <v>12</v>
      </c>
      <c r="B22" s="240" t="s">
        <v>67</v>
      </c>
      <c r="C22" s="245"/>
      <c r="D22" s="243">
        <f>IFERROR(_xlfn.XLOOKUP(B22,PhomDey!$D$29:$T$29,PhomDey!$D$63:$T$63),"")</f>
        <v>6</v>
      </c>
      <c r="E22" s="244">
        <f>IFERROR(IF(B22="","",IF($E$7&lt;តម្លៃទំនិញ!$G$6,VLOOKUP(B22,តម្លៃទំនិញ!$B$8:$G$68,3,FALSE),VLOOKUP(B22,តម្លៃទំនិញ!$B$8:$G$68,4,FALSE))),"")</f>
        <v>2590</v>
      </c>
      <c r="F22" s="313" cm="1">
        <f t="array" ref="F22">_xlfn.IFNA(_xlfn.IFS($B22="","",$N22=2,$D22*$E22,$N22=1,""),"")</f>
        <v>15540</v>
      </c>
      <c r="G22" s="340"/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  <c r="N22" s="47">
        <v>2</v>
      </c>
    </row>
    <row r="23" spans="1:14" s="47" customFormat="1" ht="23.5" customHeight="1" x14ac:dyDescent="0.35">
      <c r="A23" s="64">
        <v>13</v>
      </c>
      <c r="B23" s="240" t="s">
        <v>16</v>
      </c>
      <c r="C23" s="245"/>
      <c r="D23" s="243">
        <f>IFERROR(_xlfn.XLOOKUP(B23,PhomDey!$D$29:$T$29,PhomDey!$D$63:$T$63),"")</f>
        <v>12</v>
      </c>
      <c r="E23" s="244">
        <f>IFERROR(IF(B23="","",IF($E$7&lt;តម្លៃទំនិញ!$G$6,VLOOKUP(B23,តម្លៃទំនិញ!$B$8:$G$68,3,FALSE),VLOOKUP(B23,តម្លៃទំនិញ!$B$8:$G$68,4,FALSE))),"")</f>
        <v>2790</v>
      </c>
      <c r="F23" s="313" cm="1">
        <f t="array" ref="F23">_xlfn.IFNA(_xlfn.IFS($B23="","",$N23=2,$D23*$E23,$N23=1,""),"")</f>
        <v>33480</v>
      </c>
      <c r="G23" s="340"/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  <c r="N23" s="47">
        <v>2</v>
      </c>
    </row>
    <row r="24" spans="1:14" s="47" customFormat="1" ht="23.5" customHeight="1" x14ac:dyDescent="0.35">
      <c r="A24" s="64">
        <v>14</v>
      </c>
      <c r="B24" s="240" t="s">
        <v>73</v>
      </c>
      <c r="C24" s="245"/>
      <c r="D24" s="243">
        <f>IFERROR(_xlfn.XLOOKUP(B24,PhomDey!$D$29:$T$29,PhomDey!$D$63:$T$63),"")</f>
        <v>6</v>
      </c>
      <c r="E24" s="244">
        <f>IFERROR(IF(B24="","",IF($E$7&lt;តម្លៃទំនិញ!$G$6,VLOOKUP(B24,តម្លៃទំនិញ!$B$8:$G$68,3,FALSE),VLOOKUP(B24,តម្លៃទំនិញ!$B$8:$G$68,4,FALSE))),"")</f>
        <v>2390</v>
      </c>
      <c r="F24" s="313" cm="1">
        <f t="array" ref="F24">_xlfn.IFNA(_xlfn.IFS($B24="","",$N24=2,$D24*$E24,$N24=1,""),"")</f>
        <v>14340</v>
      </c>
      <c r="G24" s="340"/>
      <c r="H24" s="135">
        <f>IFERROR(IF(B24="","",Sleng!Q$63),"")</f>
        <v>5.0999999999999996</v>
      </c>
      <c r="I24" s="101">
        <f>IFERROR(IF($B24="","",PhomDey!Q$63),"")</f>
        <v>6</v>
      </c>
      <c r="J24" s="101">
        <f>IFERROR(IF($B24="","",Chronieng!R$63),"")</f>
        <v>9.1999999999999993</v>
      </c>
      <c r="K24" s="101">
        <f>IFERROR(IF($B24="","",Chomkar!Q$63),"")</f>
        <v>50.7</v>
      </c>
      <c r="L24" s="101">
        <f>IFERROR(IF($B24="","",Thlok!Q$63),"")</f>
        <v>6.8</v>
      </c>
      <c r="M24" s="101">
        <f>IFERROR(IF($B24="","",PhomSrie!Q$62),"")</f>
        <v>0</v>
      </c>
      <c r="N24" s="47">
        <v>2</v>
      </c>
    </row>
    <row r="25" spans="1:14" s="47" customFormat="1" ht="23.5" customHeight="1" x14ac:dyDescent="0.35">
      <c r="A25" s="64">
        <v>15</v>
      </c>
      <c r="B25" s="240" t="s">
        <v>195</v>
      </c>
      <c r="C25" s="245"/>
      <c r="D25" s="243">
        <f>IFERROR(_xlfn.XLOOKUP(B25,PhomDey!$D$29:$T$29,PhomDey!$D$63:$T$63),"")</f>
        <v>6</v>
      </c>
      <c r="E25" s="244">
        <f>IFERROR(IF(B25="","",IF($E$7&lt;តម្លៃទំនិញ!$G$6,VLOOKUP(B25,តម្លៃទំនិញ!$B$8:$G$68,3,FALSE),VLOOKUP(B25,តម្លៃទំនិញ!$B$8:$G$68,4,FALSE))),"")</f>
        <v>1495</v>
      </c>
      <c r="F25" s="313" cm="1">
        <f t="array" ref="F25">_xlfn.IFNA(_xlfn.IFS($B25="","",$N25=2,$D25*$E25,$N25=1,""),"")</f>
        <v>8970</v>
      </c>
      <c r="G25" s="340"/>
      <c r="H25" s="135">
        <f>IFERROR(IF(B25="","",Sleng!R$63),"")</f>
        <v>8.8000000000000007</v>
      </c>
      <c r="I25" s="101">
        <f>IFERROR(IF($B25="","",PhomDey!R$63),"")</f>
        <v>6</v>
      </c>
      <c r="J25" s="101">
        <f>IFERROR(IF($B25="","",Chronieng!S$63),"")</f>
        <v>9.1999999999999993</v>
      </c>
      <c r="K25" s="101">
        <f>IFERROR(IF($B25="","",Chomkar!R$63),"")</f>
        <v>5.6999999999999993</v>
      </c>
      <c r="L25" s="101">
        <f>IFERROR(IF($B25="","",Thlok!R$63),"")</f>
        <v>6.8</v>
      </c>
      <c r="M25" s="101">
        <f>IFERROR(IF($B25="","",PhomSrie!R$62),"")</f>
        <v>0</v>
      </c>
      <c r="N25" s="47">
        <v>2</v>
      </c>
    </row>
    <row r="26" spans="1:14" s="47" customFormat="1" ht="23.5" customHeight="1" x14ac:dyDescent="0.35">
      <c r="A26" s="64">
        <v>16</v>
      </c>
      <c r="B26" s="240" t="s">
        <v>80</v>
      </c>
      <c r="C26" s="245"/>
      <c r="D26" s="243">
        <f>IFERROR(_xlfn.XLOOKUP(B26,PhomDey!$D$29:$T$29,PhomDey!$D$63:$T$63),"")</f>
        <v>6</v>
      </c>
      <c r="E26" s="244">
        <f>IFERROR(IF(B26="","",IF($E$7&lt;តម្លៃទំនិញ!$G$6,VLOOKUP(B26,តម្លៃទំនិញ!$B$8:$G$68,3,FALSE),VLOOKUP(B26,តម្លៃទំនិញ!$B$8:$G$68,4,FALSE))),"")</f>
        <v>7990</v>
      </c>
      <c r="F26" s="313" cm="1">
        <f t="array" ref="F26">_xlfn.IFNA(_xlfn.IFS($B26="","",$N26=2,$D26*$E26,$N26=1,""),"")</f>
        <v>47940</v>
      </c>
      <c r="G26" s="340"/>
      <c r="H26" s="135"/>
      <c r="I26" s="101"/>
      <c r="J26" s="101"/>
      <c r="K26" s="101"/>
      <c r="L26" s="101"/>
      <c r="M26" s="101"/>
      <c r="N26" s="47">
        <v>2</v>
      </c>
    </row>
    <row r="27" spans="1:14" s="47" customFormat="1" ht="23.5" customHeight="1" thickBot="1" x14ac:dyDescent="0.4">
      <c r="A27" s="64">
        <v>17</v>
      </c>
      <c r="B27" s="240" t="s">
        <v>75</v>
      </c>
      <c r="C27" s="245"/>
      <c r="D27" s="243">
        <f>IFERROR(_xlfn.XLOOKUP(B27,PhomDey!$D$29:$T$29,PhomDey!$D$63:$T$63),"")</f>
        <v>14.8</v>
      </c>
      <c r="E27" s="244">
        <f>IFERROR(IF(B27="","",IF($E$7&lt;តម្លៃទំនិញ!$G$6,VLOOKUP(B27,តម្លៃទំនិញ!$B$8:$G$68,3,FALSE),VLOOKUP(B27,តម្លៃទំនិញ!$B$8:$G$68,4,FALSE))),"")</f>
        <v>2999</v>
      </c>
      <c r="F27" s="341" cm="1">
        <f t="array" ref="F27">_xlfn.IFNA(_xlfn.IFS($B27="","",$N27=2,$D27*$E27,$N27=1,""),"")</f>
        <v>44385.200000000004</v>
      </c>
      <c r="G27" s="342"/>
      <c r="H27" s="135">
        <f>IFERROR(IF(B27="","",Sleng!U$63),"")</f>
        <v>0</v>
      </c>
      <c r="I27" s="101">
        <f>IFERROR(IF($B27="","",PhomDey!T$63),"")</f>
        <v>14.8</v>
      </c>
      <c r="J27" s="101">
        <f>IFERROR(IF($B27="","",Chronieng!U$63),"")</f>
        <v>0</v>
      </c>
      <c r="K27" s="101">
        <f>IFERROR(IF($B27="","",Chomkar!V$63),"")</f>
        <v>0</v>
      </c>
      <c r="L27" s="101">
        <f>IFERROR(IF($B27="","",Thlok!V$63),"")</f>
        <v>0</v>
      </c>
      <c r="M27" s="101">
        <f>IFERROR(IF($B27="","",PhomSrie!S$62),"")</f>
        <v>0</v>
      </c>
      <c r="N27" s="47">
        <v>2</v>
      </c>
    </row>
    <row r="28" spans="1:14" s="46" customFormat="1" ht="23.25" customHeight="1" thickBot="1" x14ac:dyDescent="0.4">
      <c r="A28" s="344" t="s">
        <v>112</v>
      </c>
      <c r="B28" s="344"/>
      <c r="C28" s="344"/>
      <c r="D28" s="344"/>
      <c r="E28" s="344"/>
      <c r="F28" s="309">
        <f>SUM(F11:F27)</f>
        <v>1410780.9999999998</v>
      </c>
      <c r="G28" s="310"/>
      <c r="I28" s="47"/>
    </row>
    <row r="29" spans="1:14" s="46" customFormat="1" ht="23.5" thickBot="1" x14ac:dyDescent="0.4">
      <c r="A29" s="323" t="s">
        <v>113</v>
      </c>
      <c r="B29" s="323"/>
      <c r="C29" s="323"/>
      <c r="D29" s="323"/>
      <c r="E29" s="324">
        <f>ROUND(G28+F28,-2)</f>
        <v>1410800</v>
      </c>
      <c r="F29" s="324"/>
      <c r="G29" s="324"/>
    </row>
    <row r="30" spans="1:14" ht="21.5" customHeight="1" x14ac:dyDescent="0.35">
      <c r="A30" s="16" t="s">
        <v>52</v>
      </c>
      <c r="B30" s="54" t="s">
        <v>111</v>
      </c>
      <c r="C30" s="15"/>
      <c r="D30" s="70"/>
      <c r="E30" s="17"/>
      <c r="F30" s="17"/>
    </row>
    <row r="31" spans="1:14" s="48" customFormat="1" ht="21.5" customHeight="1" x14ac:dyDescent="0.35">
      <c r="A31" s="263" t="s">
        <v>234</v>
      </c>
      <c r="B31" s="263"/>
      <c r="C31" s="263"/>
      <c r="D31" s="263" t="s">
        <v>233</v>
      </c>
      <c r="E31" s="263"/>
      <c r="F31" s="263" t="s">
        <v>231</v>
      </c>
      <c r="G31" s="263"/>
    </row>
    <row r="32" spans="1:14" s="48" customFormat="1" ht="18" customHeight="1" x14ac:dyDescent="0.35">
      <c r="A32" s="263" t="s">
        <v>235</v>
      </c>
      <c r="B32" s="263"/>
      <c r="C32" s="263"/>
      <c r="D32" s="263" t="s">
        <v>114</v>
      </c>
      <c r="E32" s="263"/>
      <c r="F32" s="263" t="s">
        <v>232</v>
      </c>
      <c r="G32" s="263"/>
    </row>
    <row r="33" spans="1:7" ht="26.5" customHeight="1" x14ac:dyDescent="0.35">
      <c r="A33" s="204"/>
      <c r="B33" s="204"/>
      <c r="C33" s="204"/>
      <c r="D33" s="204"/>
      <c r="E33" s="204"/>
      <c r="F33" s="204"/>
    </row>
    <row r="34" spans="1:7" ht="19.5" customHeight="1" x14ac:dyDescent="0.35">
      <c r="A34" s="263" t="s">
        <v>115</v>
      </c>
      <c r="B34" s="263"/>
      <c r="C34" s="263"/>
      <c r="D34" s="319" t="str">
        <f>IF(C8="","",C8)</f>
        <v>សាត ក្រូត</v>
      </c>
      <c r="E34" s="320"/>
      <c r="F34" s="316" t="s">
        <v>115</v>
      </c>
      <c r="G34" s="316"/>
    </row>
    <row r="35" spans="1:7" ht="17" customHeight="1" x14ac:dyDescent="0.35">
      <c r="A35" s="317" t="s">
        <v>236</v>
      </c>
      <c r="B35" s="317"/>
      <c r="C35" s="317"/>
      <c r="D35" s="318">
        <f>E7</f>
        <v>46112</v>
      </c>
      <c r="E35" s="318"/>
      <c r="F35" s="315" t="s">
        <v>236</v>
      </c>
      <c r="G35" s="315"/>
    </row>
    <row r="36" spans="1:7" s="38" customFormat="1" ht="20.5" customHeight="1" x14ac:dyDescent="0.7">
      <c r="A36" s="264"/>
      <c r="B36" s="264"/>
      <c r="C36" s="264"/>
      <c r="D36" s="264"/>
      <c r="E36" s="264"/>
      <c r="F36" s="264"/>
      <c r="G36" s="264"/>
    </row>
  </sheetData>
  <mergeCells count="45">
    <mergeCell ref="F9:G9"/>
    <mergeCell ref="C1:F1"/>
    <mergeCell ref="C2:F2"/>
    <mergeCell ref="A6:G6"/>
    <mergeCell ref="A7:D7"/>
    <mergeCell ref="E7:G7"/>
    <mergeCell ref="A8:B8"/>
    <mergeCell ref="A9:A10"/>
    <mergeCell ref="B9:B10"/>
    <mergeCell ref="C9:C10"/>
    <mergeCell ref="D9:E9"/>
    <mergeCell ref="A35:C35"/>
    <mergeCell ref="D35:E35"/>
    <mergeCell ref="F35:G35"/>
    <mergeCell ref="A36:G36"/>
    <mergeCell ref="A28:E28"/>
    <mergeCell ref="A29:D29"/>
    <mergeCell ref="E29:G29"/>
    <mergeCell ref="A31:C31"/>
    <mergeCell ref="D31:E31"/>
    <mergeCell ref="F31:G31"/>
    <mergeCell ref="A32:C32"/>
    <mergeCell ref="D32:E32"/>
    <mergeCell ref="F32:G32"/>
    <mergeCell ref="A34:C34"/>
    <mergeCell ref="D34:E34"/>
    <mergeCell ref="F34:G34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6:G26"/>
    <mergeCell ref="F27:G27"/>
    <mergeCell ref="F28:G28"/>
    <mergeCell ref="F21:G21"/>
    <mergeCell ref="F22:G22"/>
    <mergeCell ref="F23:G23"/>
    <mergeCell ref="F24:G24"/>
    <mergeCell ref="F25:G25"/>
  </mergeCells>
  <conditionalFormatting sqref="D11:D27">
    <cfRule type="expression" dxfId="44" priority="6">
      <formula>MOD($D11,1)=0</formula>
    </cfRule>
  </conditionalFormatting>
  <conditionalFormatting sqref="F11:F27">
    <cfRule type="expression" dxfId="43" priority="5">
      <formula>$N11&lt;&gt;""</formula>
    </cfRule>
  </conditionalFormatting>
  <conditionalFormatting sqref="B11:B20">
    <cfRule type="expression" dxfId="42" priority="4">
      <formula>$N11&lt;&gt;""</formula>
    </cfRule>
  </conditionalFormatting>
  <conditionalFormatting sqref="G5">
    <cfRule type="expression" dxfId="41" priority="2">
      <formula>$C$8="លេន រន្ចា"</formula>
    </cfRule>
    <cfRule type="expression" dxfId="40" priority="3">
      <formula>$C$8="រំ ស្រីលីន"</formula>
    </cfRule>
  </conditionalFormatting>
  <conditionalFormatting sqref="B21:B27">
    <cfRule type="expression" dxfId="39" priority="1">
      <formula>$N21&lt;&gt;""</formula>
    </cfRule>
  </conditionalFormatting>
  <dataValidations count="4">
    <dataValidation type="list" allowBlank="1" showInputMessage="1" showErrorMessage="1" sqref="B11:B27" xr:uid="{C62BA10F-B476-4326-AA19-9B869CBB48EB}">
      <formula1>មុខ</formula1>
    </dataValidation>
    <dataValidation type="list" allowBlank="1" showInputMessage="1" showErrorMessage="1" sqref="C4" xr:uid="{29E717D9-CA17-4F58-A76B-408C2C2DE07D}">
      <formula1>ស្រីស្នំ</formula1>
    </dataValidation>
    <dataValidation type="list" allowBlank="1" showInputMessage="1" showErrorMessage="1" sqref="C3" xr:uid="{F000ABDD-7E9C-45AC-8EFE-2B1B17055A3E}">
      <formula1>សៀមរាប</formula1>
    </dataValidation>
    <dataValidation type="list" allowBlank="1" showInputMessage="1" showErrorMessage="1" sqref="C8" xr:uid="{AE6E79A5-486F-4DF5-B89F-354DA3DACF72}">
      <formula1>Name1</formula1>
    </dataValidation>
  </dataValidations>
  <printOptions horizontalCentered="1" verticalCentered="1"/>
  <pageMargins left="0" right="0" top="0.25" bottom="0" header="0" footer="0"/>
  <pageSetup paperSize="9" scale="98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26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9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7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8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9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0" r:id="rId8" name="Button 18">
              <controlPr defaultSize="0" print="0" autoFill="0" autoPict="0" macro="[0]!PhomDey">
                <anchor moveWithCells="1" sizeWithCells="1">
                  <from>
                    <xdr:col>13</xdr:col>
                    <xdr:colOff>171450</xdr:colOff>
                    <xdr:row>5</xdr:row>
                    <xdr:rowOff>158750</xdr:rowOff>
                  </from>
                  <to>
                    <xdr:col>14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1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4" r:id="rId10" name="Button 22">
              <controlPr defaultSize="0" print="0" autoFill="0" autoPict="0" macro="[0]!Home">
                <anchor moveWithCells="1" sizeWithCells="1">
                  <from>
                    <xdr:col>13</xdr:col>
                    <xdr:colOff>184150</xdr:colOff>
                    <xdr:row>7</xdr:row>
                    <xdr:rowOff>76200</xdr:rowOff>
                  </from>
                  <to>
                    <xdr:col>14</xdr:col>
                    <xdr:colOff>425450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35" r:id="rId11" name="Button 23">
              <controlPr defaultSize="0" print="0" autoFill="0" autoPict="0" macro="[0]!pnom">
                <anchor moveWithCells="1" sizeWithCells="1">
                  <from>
                    <xdr:col>13</xdr:col>
                    <xdr:colOff>184150</xdr:colOff>
                    <xdr:row>8</xdr:row>
                    <xdr:rowOff>266700</xdr:rowOff>
                  </from>
                  <to>
                    <xdr:col>14</xdr:col>
                    <xdr:colOff>425450</xdr:colOff>
                    <xdr:row>9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81A46F1-F26D-45B6-A685-A6F5604D9064}">
          <x14:formula1>
            <xm:f>Seting!$C$3:$C$8</xm:f>
          </x14:formula1>
          <xm:sqref>H9:M9 C5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9077B-2866-474D-999D-C6F9CC49CBD7}">
  <sheetPr codeName="Sheet8">
    <tabColor rgb="FF00B0F0"/>
  </sheetPr>
  <dimension ref="A1:V63"/>
  <sheetViews>
    <sheetView view="pageBreakPreview" zoomScaleNormal="100" zoomScaleSheetLayoutView="100" workbookViewId="0">
      <pane xSplit="21" ySplit="30" topLeftCell="V54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23" x14ac:dyDescent="0.95"/>
  <cols>
    <col min="1" max="1" width="12.08984375" style="127" customWidth="1"/>
    <col min="2" max="2" width="22.6328125" style="129" customWidth="1"/>
    <col min="3" max="3" width="7.453125" style="90" customWidth="1"/>
    <col min="4" max="5" width="6.453125" style="32" customWidth="1"/>
    <col min="6" max="6" width="6.90625" style="32" customWidth="1"/>
    <col min="7" max="21" width="6.453125" style="32" customWidth="1"/>
    <col min="22" max="16384" width="8.7265625" style="32"/>
  </cols>
  <sheetData>
    <row r="1" spans="1:21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</row>
    <row r="2" spans="1:21" s="78" customFormat="1" ht="23" customHeight="1" x14ac:dyDescent="0.35">
      <c r="A2" s="300" t="s">
        <v>126</v>
      </c>
      <c r="B2" s="301" t="s">
        <v>127</v>
      </c>
      <c r="C2" s="304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</row>
    <row r="3" spans="1:21" s="78" customFormat="1" ht="23" hidden="1" customHeight="1" x14ac:dyDescent="0.35">
      <c r="A3" s="300"/>
      <c r="B3" s="301"/>
      <c r="C3" s="305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</row>
    <row r="4" spans="1:21" s="78" customFormat="1" ht="23" hidden="1" customHeight="1" x14ac:dyDescent="0.35">
      <c r="A4" s="300"/>
      <c r="B4" s="301"/>
      <c r="C4" s="305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</row>
    <row r="5" spans="1:21" s="78" customFormat="1" ht="23" hidden="1" customHeight="1" x14ac:dyDescent="0.35">
      <c r="A5" s="300"/>
      <c r="B5" s="301"/>
      <c r="C5" s="305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</row>
    <row r="6" spans="1:21" s="78" customFormat="1" ht="23" hidden="1" customHeight="1" x14ac:dyDescent="0.35">
      <c r="A6" s="300"/>
      <c r="B6" s="301"/>
      <c r="C6" s="305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</row>
    <row r="7" spans="1:21" s="78" customFormat="1" ht="23" hidden="1" customHeight="1" x14ac:dyDescent="0.35">
      <c r="A7" s="300"/>
      <c r="B7" s="301"/>
      <c r="C7" s="305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</row>
    <row r="8" spans="1:21" s="78" customFormat="1" ht="23" hidden="1" customHeight="1" x14ac:dyDescent="0.35">
      <c r="A8" s="300"/>
      <c r="B8" s="301"/>
      <c r="C8" s="305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</row>
    <row r="9" spans="1:21" s="78" customFormat="1" ht="23" hidden="1" customHeight="1" x14ac:dyDescent="0.35">
      <c r="A9" s="300"/>
      <c r="B9" s="301"/>
      <c r="C9" s="305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</row>
    <row r="10" spans="1:21" s="78" customFormat="1" ht="23" hidden="1" customHeight="1" x14ac:dyDescent="0.35">
      <c r="A10" s="300"/>
      <c r="B10" s="301"/>
      <c r="C10" s="305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</row>
    <row r="11" spans="1:21" s="78" customFormat="1" ht="23" hidden="1" customHeight="1" x14ac:dyDescent="0.35">
      <c r="A11" s="300"/>
      <c r="B11" s="301"/>
      <c r="C11" s="305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</row>
    <row r="12" spans="1:21" s="78" customFormat="1" ht="23" hidden="1" customHeight="1" x14ac:dyDescent="0.35">
      <c r="A12" s="300"/>
      <c r="B12" s="301"/>
      <c r="C12" s="305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</row>
    <row r="13" spans="1:21" s="78" customFormat="1" ht="23" hidden="1" customHeight="1" x14ac:dyDescent="0.35">
      <c r="A13" s="300"/>
      <c r="B13" s="301"/>
      <c r="C13" s="305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</row>
    <row r="14" spans="1:21" s="78" customFormat="1" ht="23" hidden="1" customHeight="1" x14ac:dyDescent="0.35">
      <c r="A14" s="300"/>
      <c r="B14" s="301"/>
      <c r="C14" s="305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</row>
    <row r="15" spans="1:21" s="78" customFormat="1" ht="23" hidden="1" customHeight="1" x14ac:dyDescent="0.35">
      <c r="A15" s="300"/>
      <c r="B15" s="301"/>
      <c r="C15" s="305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</row>
    <row r="16" spans="1:21" s="78" customFormat="1" ht="23" hidden="1" customHeight="1" x14ac:dyDescent="0.35">
      <c r="A16" s="300"/>
      <c r="B16" s="301"/>
      <c r="C16" s="305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</row>
    <row r="17" spans="1:21" s="78" customFormat="1" ht="23" hidden="1" customHeight="1" x14ac:dyDescent="0.35">
      <c r="A17" s="300"/>
      <c r="B17" s="301"/>
      <c r="C17" s="305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</row>
    <row r="18" spans="1:21" s="78" customFormat="1" ht="23" hidden="1" customHeight="1" x14ac:dyDescent="0.35">
      <c r="A18" s="300"/>
      <c r="B18" s="301"/>
      <c r="C18" s="305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</row>
    <row r="19" spans="1:21" s="78" customFormat="1" ht="23" hidden="1" customHeight="1" x14ac:dyDescent="0.35">
      <c r="A19" s="300"/>
      <c r="B19" s="301"/>
      <c r="C19" s="305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</row>
    <row r="20" spans="1:21" s="78" customFormat="1" ht="23" hidden="1" customHeight="1" x14ac:dyDescent="0.35">
      <c r="A20" s="300"/>
      <c r="B20" s="301"/>
      <c r="C20" s="305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</row>
    <row r="21" spans="1:21" s="78" customFormat="1" ht="23" hidden="1" customHeight="1" x14ac:dyDescent="0.35">
      <c r="A21" s="300"/>
      <c r="B21" s="301"/>
      <c r="C21" s="305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</row>
    <row r="22" spans="1:21" s="78" customFormat="1" ht="23" hidden="1" customHeight="1" x14ac:dyDescent="0.35">
      <c r="A22" s="300"/>
      <c r="B22" s="301"/>
      <c r="C22" s="305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</row>
    <row r="23" spans="1:21" s="78" customFormat="1" ht="23" hidden="1" customHeight="1" x14ac:dyDescent="0.35">
      <c r="A23" s="300"/>
      <c r="B23" s="301"/>
      <c r="C23" s="305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</row>
    <row r="24" spans="1:21" s="78" customFormat="1" ht="23" hidden="1" customHeight="1" x14ac:dyDescent="0.35">
      <c r="A24" s="300"/>
      <c r="B24" s="301"/>
      <c r="C24" s="305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</row>
    <row r="25" spans="1:21" s="78" customFormat="1" ht="23" hidden="1" customHeight="1" x14ac:dyDescent="0.35">
      <c r="A25" s="300"/>
      <c r="B25" s="301"/>
      <c r="C25" s="305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</row>
    <row r="26" spans="1:21" s="78" customFormat="1" ht="23" hidden="1" customHeight="1" x14ac:dyDescent="0.35">
      <c r="A26" s="300"/>
      <c r="B26" s="301"/>
      <c r="C26" s="305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</row>
    <row r="27" spans="1:21" s="78" customFormat="1" ht="23" hidden="1" customHeight="1" x14ac:dyDescent="0.35">
      <c r="A27" s="300"/>
      <c r="B27" s="301"/>
      <c r="C27" s="305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</row>
    <row r="28" spans="1:21" s="78" customFormat="1" ht="23" hidden="1" customHeight="1" x14ac:dyDescent="0.35">
      <c r="A28" s="300"/>
      <c r="B28" s="301"/>
      <c r="C28" s="305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</row>
    <row r="29" spans="1:21" s="80" customFormat="1" ht="55" customHeight="1" x14ac:dyDescent="0.35">
      <c r="A29" s="300"/>
      <c r="B29" s="301"/>
      <c r="C29" s="306"/>
      <c r="D29" s="99" t="str">
        <f>'R-Chronieng'!B11</f>
        <v>ប្រេងឆា</v>
      </c>
      <c r="E29" s="100" t="str">
        <f>'R-Chronieng'!B12</f>
        <v>អំបិលអ៊ីយូត</v>
      </c>
      <c r="F29" s="100" t="str">
        <f>'R-Chronieng'!B13</f>
        <v>សាច់ជ្រូក៣ជាន់</v>
      </c>
      <c r="G29" s="100" t="str">
        <f>'R-Chronieng'!B14</f>
        <v>ស៊ុតទា</v>
      </c>
      <c r="H29" s="100" t="str">
        <f>'R-Chronieng'!B15</f>
        <v>ត្រីរស់</v>
      </c>
      <c r="I29" s="100" t="str">
        <f>'R-Chronieng'!B16</f>
        <v>ត្រកួន</v>
      </c>
      <c r="J29" s="100" t="str">
        <f>'R-Chronieng'!B17</f>
        <v>ស្លឹកបាស</v>
      </c>
      <c r="K29" s="100" t="str">
        <f>'R-Chronieng'!B18</f>
        <v>ស្លឹកម្រុំ</v>
      </c>
      <c r="L29" s="100" t="str">
        <f>'R-Chronieng'!B19</f>
        <v>ស្ពៃក្រញាញ់</v>
      </c>
      <c r="M29" s="100" t="str">
        <f>'R-Chronieng'!B20</f>
        <v>ស្ពៃចង្កឹះ</v>
      </c>
      <c r="N29" s="100" t="str">
        <f>'R-Chronieng'!B21</f>
        <v>ផ្ទីដូង</v>
      </c>
      <c r="O29" s="100" t="str">
        <f>'R-Chronieng'!B22</f>
        <v>ត្រប់ស្រួយ</v>
      </c>
      <c r="P29" s="100" t="str">
        <f>'R-Chronieng'!B23</f>
        <v>ផ្លែល្ពៅ</v>
      </c>
      <c r="Q29" s="100" t="str">
        <f>'R-Chronieng'!B24</f>
        <v>ននោងជ្រុង</v>
      </c>
      <c r="R29" s="100" t="str">
        <f>'R-Chronieng'!B25</f>
        <v>ល្ហុងខ្ចី</v>
      </c>
      <c r="S29" s="100" t="str">
        <f>'R-Chronieng'!B26</f>
        <v>សណ្តែកគួរ</v>
      </c>
      <c r="T29" s="100" t="str">
        <f>'R-Chronieng'!B27</f>
        <v>ការ៉ុត</v>
      </c>
      <c r="U29" s="100">
        <f>'R-Chronieng'!B28</f>
        <v>0</v>
      </c>
    </row>
    <row r="30" spans="1:21" s="80" customFormat="1" ht="28.5" customHeight="1" x14ac:dyDescent="0.35">
      <c r="A30" s="302" t="s">
        <v>125</v>
      </c>
      <c r="B30" s="303"/>
      <c r="C30" s="88">
        <v>47</v>
      </c>
      <c r="D30" s="205"/>
      <c r="E30" s="206"/>
      <c r="F30" s="205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206"/>
      <c r="U30" s="206"/>
    </row>
    <row r="31" spans="1:21" x14ac:dyDescent="0.95">
      <c r="A31" s="227">
        <v>46082</v>
      </c>
      <c r="B31" s="130">
        <f>IF(A31="","",A31+1)</f>
        <v>46083</v>
      </c>
      <c r="C31" s="124">
        <f>IF(D31+E31+F31+G31+I31+J31+K31+L31+M31+N31+O31+P31+Q31+R31+S31+U31&lt;=0,"",MAX(C$1:$C30)+1)</f>
        <v>48</v>
      </c>
      <c r="D31" s="93" t="s">
        <v>336</v>
      </c>
      <c r="E31" s="93" t="s">
        <v>332</v>
      </c>
      <c r="F31" s="93"/>
      <c r="G31" s="93" t="s">
        <v>337</v>
      </c>
      <c r="H31" s="93"/>
      <c r="I31" s="93"/>
      <c r="J31" s="92"/>
      <c r="K31" s="93"/>
      <c r="L31" s="93"/>
      <c r="M31" s="93" t="s">
        <v>338</v>
      </c>
      <c r="N31" s="93"/>
      <c r="O31" s="93"/>
      <c r="P31" s="93"/>
      <c r="Q31" s="93"/>
      <c r="R31" s="93"/>
      <c r="S31" s="93"/>
      <c r="T31" s="93" t="s">
        <v>339</v>
      </c>
      <c r="U31" s="228"/>
    </row>
    <row r="32" spans="1:21" x14ac:dyDescent="0.95">
      <c r="A32" s="227">
        <v>46083</v>
      </c>
      <c r="B32" s="130">
        <f t="shared" ref="B32:B60" si="0">IF(A32="","",A32+1)</f>
        <v>46084</v>
      </c>
      <c r="C32" s="124">
        <f>IF(D32+E32+F32+G32+I32+J32+K32+L32+M32+N32+O32+P32+Q32+R32+S32+U32&lt;=0,"",MAX(C$1:$C31)+1)</f>
        <v>49</v>
      </c>
      <c r="D32" s="93"/>
      <c r="E32" s="93"/>
      <c r="F32" s="93" t="s">
        <v>294</v>
      </c>
      <c r="G32" s="93"/>
      <c r="H32" s="93"/>
      <c r="I32" s="93"/>
      <c r="J32" s="92" t="s">
        <v>329</v>
      </c>
      <c r="K32" s="92" t="s">
        <v>329</v>
      </c>
      <c r="L32" s="93"/>
      <c r="M32" s="93"/>
      <c r="N32" s="92"/>
      <c r="O32" s="92"/>
      <c r="P32" s="92" t="s">
        <v>329</v>
      </c>
      <c r="Q32" s="92"/>
      <c r="R32" s="92" t="s">
        <v>329</v>
      </c>
      <c r="S32" s="92" t="s">
        <v>329</v>
      </c>
      <c r="T32" s="93"/>
      <c r="U32" s="228"/>
    </row>
    <row r="33" spans="1:22" x14ac:dyDescent="0.95">
      <c r="A33" s="227">
        <v>46084</v>
      </c>
      <c r="B33" s="130">
        <f t="shared" si="0"/>
        <v>46085</v>
      </c>
      <c r="C33" s="124">
        <f>IF(D33+E33+F33+G33+I33+J33+K33+L33+M33+N33+O33+P33+Q33+R33+S33+U33&lt;=0,"",MAX(C$1:$C32)+1)</f>
        <v>50</v>
      </c>
      <c r="D33" s="93"/>
      <c r="E33" s="93"/>
      <c r="F33" s="93"/>
      <c r="G33" s="93" t="s">
        <v>337</v>
      </c>
      <c r="H33" s="93"/>
      <c r="I33" s="93"/>
      <c r="J33" s="92"/>
      <c r="K33" s="93"/>
      <c r="L33" s="93" t="s">
        <v>340</v>
      </c>
      <c r="M33" s="93"/>
      <c r="N33" s="93"/>
      <c r="O33" s="93"/>
      <c r="P33" s="93"/>
      <c r="Q33" s="93"/>
      <c r="R33" s="93"/>
      <c r="S33" s="93"/>
      <c r="T33" s="93"/>
      <c r="U33" s="228"/>
      <c r="V33" s="96"/>
    </row>
    <row r="34" spans="1:22" x14ac:dyDescent="0.95">
      <c r="A34" s="227">
        <v>46085</v>
      </c>
      <c r="B34" s="130">
        <f t="shared" si="0"/>
        <v>46086</v>
      </c>
      <c r="C34" s="124">
        <f>IF(D34+E34+F34+G34+I34+J34+K34+L34+M34+N34+O34+P34+Q34+R34+S34+U34&lt;=0,"",MAX(C$1:$C33)+1)</f>
        <v>51</v>
      </c>
      <c r="D34" s="93"/>
      <c r="E34" s="93"/>
      <c r="F34" s="93"/>
      <c r="G34" s="93"/>
      <c r="H34" s="93" t="s">
        <v>331</v>
      </c>
      <c r="I34" s="93"/>
      <c r="J34" s="92" t="s">
        <v>329</v>
      </c>
      <c r="K34" s="92"/>
      <c r="L34" s="93"/>
      <c r="M34" s="92"/>
      <c r="N34" s="92" t="s">
        <v>329</v>
      </c>
      <c r="O34" s="92" t="s">
        <v>329</v>
      </c>
      <c r="P34" s="92" t="s">
        <v>329</v>
      </c>
      <c r="Q34" s="92" t="s">
        <v>329</v>
      </c>
      <c r="R34" s="93"/>
      <c r="S34" s="93"/>
      <c r="T34" s="93"/>
      <c r="U34" s="228"/>
    </row>
    <row r="35" spans="1:22" x14ac:dyDescent="0.95">
      <c r="A35" s="227">
        <v>46086</v>
      </c>
      <c r="B35" s="130">
        <f t="shared" si="0"/>
        <v>46087</v>
      </c>
      <c r="C35" s="124">
        <f>IF(D35+E35+F35+G35+I35+J35+K35+L35+M35+N35+O35+P35+Q35+R35+S35+U35&lt;=0,"",MAX(C$1:$C34)+1)</f>
        <v>52</v>
      </c>
      <c r="D35" s="93"/>
      <c r="E35" s="93"/>
      <c r="F35" s="93"/>
      <c r="G35" s="93" t="s">
        <v>337</v>
      </c>
      <c r="H35" s="93"/>
      <c r="I35" s="93"/>
      <c r="J35" s="93"/>
      <c r="K35" s="93"/>
      <c r="L35" s="93"/>
      <c r="M35" s="93"/>
      <c r="N35" s="93"/>
      <c r="O35" s="93"/>
      <c r="P35" s="93" t="s">
        <v>340</v>
      </c>
      <c r="Q35" s="93"/>
      <c r="R35" s="93"/>
      <c r="S35" s="93"/>
      <c r="T35" s="93"/>
      <c r="U35" s="228"/>
    </row>
    <row r="36" spans="1:22" x14ac:dyDescent="0.95">
      <c r="A36" s="227">
        <v>46087</v>
      </c>
      <c r="B36" s="130">
        <f t="shared" si="0"/>
        <v>46088</v>
      </c>
      <c r="C36" s="124">
        <f>IF(D36+E36+F36+G36+I36+J36+K36+L36+M36+N36+O36+P36+Q36+R36+S36+U36&lt;=0,"",MAX(C$1:$C35)+1)</f>
        <v>53</v>
      </c>
      <c r="D36" s="93"/>
      <c r="E36" s="93"/>
      <c r="F36" s="93"/>
      <c r="G36" s="93"/>
      <c r="H36" s="93" t="s">
        <v>339</v>
      </c>
      <c r="I36" s="93" t="s">
        <v>341</v>
      </c>
      <c r="J36" s="92"/>
      <c r="K36" s="92"/>
      <c r="L36" s="92"/>
      <c r="M36" s="92"/>
      <c r="N36" s="92"/>
      <c r="O36" s="93"/>
      <c r="P36" s="93"/>
      <c r="Q36" s="93"/>
      <c r="R36" s="93"/>
      <c r="S36" s="93"/>
      <c r="T36" s="93"/>
      <c r="U36" s="228"/>
    </row>
    <row r="37" spans="1:22" x14ac:dyDescent="0.95">
      <c r="A37" s="227">
        <v>46088</v>
      </c>
      <c r="B37" s="130">
        <f t="shared" si="0"/>
        <v>46089</v>
      </c>
      <c r="C37" s="124" t="str">
        <f>IF(D37+E37+F37+G37+I37+J37+K37+L37+M37+N37+O37+P37+Q37+R37+S37+U37&lt;=0,"",MAX(C$1:$C36)+1)</f>
        <v/>
      </c>
      <c r="D37" s="93"/>
      <c r="E37" s="93"/>
      <c r="F37" s="93"/>
      <c r="G37" s="93"/>
      <c r="H37" s="93"/>
      <c r="I37" s="93"/>
      <c r="J37" s="92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228"/>
    </row>
    <row r="38" spans="1:22" x14ac:dyDescent="0.95">
      <c r="A38" s="227">
        <v>46089</v>
      </c>
      <c r="B38" s="130">
        <f t="shared" si="0"/>
        <v>46090</v>
      </c>
      <c r="C38" s="124">
        <f>IF(D38+E38+F38+G38+I38+J38+K38+L38+M38+N38+O38+P38+Q38+R38+S38+U38&lt;=0,"",MAX(C$1:$C37)+1)</f>
        <v>54</v>
      </c>
      <c r="D38" s="93"/>
      <c r="E38" s="93"/>
      <c r="F38" s="93"/>
      <c r="G38" s="93" t="s">
        <v>337</v>
      </c>
      <c r="H38" s="93"/>
      <c r="I38" s="93"/>
      <c r="J38" s="92"/>
      <c r="K38" s="93"/>
      <c r="L38" s="93"/>
      <c r="M38" s="93" t="s">
        <v>338</v>
      </c>
      <c r="N38" s="93"/>
      <c r="O38" s="93"/>
      <c r="P38" s="93"/>
      <c r="Q38" s="93"/>
      <c r="R38" s="93"/>
      <c r="S38" s="93"/>
      <c r="T38" s="93" t="s">
        <v>339</v>
      </c>
      <c r="U38" s="228"/>
    </row>
    <row r="39" spans="1:22" x14ac:dyDescent="0.95">
      <c r="A39" s="227">
        <v>46090</v>
      </c>
      <c r="B39" s="130">
        <f t="shared" si="0"/>
        <v>46091</v>
      </c>
      <c r="C39" s="124">
        <f>IF(D39+E39+F39+G39+I39+J39+K39+L39+M39+N39+O39+P39+Q39+R39+S39+U39&lt;=0,"",MAX(C$1:$C38)+1)</f>
        <v>55</v>
      </c>
      <c r="D39" s="93"/>
      <c r="E39" s="93"/>
      <c r="F39" s="93" t="s">
        <v>294</v>
      </c>
      <c r="G39" s="93"/>
      <c r="H39" s="93"/>
      <c r="I39" s="93"/>
      <c r="J39" s="92" t="s">
        <v>329</v>
      </c>
      <c r="K39" s="92" t="s">
        <v>329</v>
      </c>
      <c r="L39" s="93"/>
      <c r="M39" s="93"/>
      <c r="N39" s="92"/>
      <c r="O39" s="92"/>
      <c r="P39" s="92" t="s">
        <v>329</v>
      </c>
      <c r="Q39" s="92"/>
      <c r="R39" s="92" t="s">
        <v>329</v>
      </c>
      <c r="S39" s="92" t="s">
        <v>329</v>
      </c>
      <c r="T39" s="93"/>
      <c r="U39" s="228"/>
    </row>
    <row r="40" spans="1:22" x14ac:dyDescent="0.95">
      <c r="A40" s="227">
        <v>46091</v>
      </c>
      <c r="B40" s="130">
        <f t="shared" si="0"/>
        <v>46092</v>
      </c>
      <c r="C40" s="124">
        <f>IF(D40+E40+F40+G40+I40+J40+K40+L40+M40+N40+O40+P40+Q40+R40+S40+U40&lt;=0,"",MAX(C$1:$C39)+1)</f>
        <v>56</v>
      </c>
      <c r="D40" s="93"/>
      <c r="E40" s="93"/>
      <c r="F40" s="93"/>
      <c r="G40" s="93" t="s">
        <v>337</v>
      </c>
      <c r="H40" s="93"/>
      <c r="I40" s="93"/>
      <c r="J40" s="92"/>
      <c r="K40" s="93"/>
      <c r="L40" s="93" t="s">
        <v>340</v>
      </c>
      <c r="M40" s="93"/>
      <c r="N40" s="93"/>
      <c r="O40" s="93"/>
      <c r="P40" s="93"/>
      <c r="Q40" s="93"/>
      <c r="R40" s="93"/>
      <c r="S40" s="93"/>
      <c r="T40" s="93"/>
      <c r="U40" s="228"/>
    </row>
    <row r="41" spans="1:22" x14ac:dyDescent="0.95">
      <c r="A41" s="227">
        <v>46092</v>
      </c>
      <c r="B41" s="130">
        <f t="shared" si="0"/>
        <v>46093</v>
      </c>
      <c r="C41" s="124">
        <f>IF(D41+E41+F41+G41+I41+J41+K41+L41+M41+N41+O41+P41+Q41+R41+S41+U41&lt;=0,"",MAX(C$1:$C40)+1)</f>
        <v>57</v>
      </c>
      <c r="D41" s="93"/>
      <c r="E41" s="93"/>
      <c r="F41" s="93"/>
      <c r="G41" s="93"/>
      <c r="H41" s="93" t="s">
        <v>331</v>
      </c>
      <c r="I41" s="93"/>
      <c r="J41" s="92" t="s">
        <v>329</v>
      </c>
      <c r="K41" s="92"/>
      <c r="L41" s="93"/>
      <c r="M41" s="92"/>
      <c r="N41" s="92" t="s">
        <v>329</v>
      </c>
      <c r="O41" s="92" t="s">
        <v>329</v>
      </c>
      <c r="P41" s="92" t="s">
        <v>329</v>
      </c>
      <c r="Q41" s="92" t="s">
        <v>329</v>
      </c>
      <c r="R41" s="93"/>
      <c r="S41" s="93"/>
      <c r="T41" s="93"/>
      <c r="U41" s="228"/>
    </row>
    <row r="42" spans="1:22" x14ac:dyDescent="0.95">
      <c r="A42" s="227">
        <v>46093</v>
      </c>
      <c r="B42" s="130">
        <f t="shared" si="0"/>
        <v>46094</v>
      </c>
      <c r="C42" s="124">
        <f>IF(D42+E42+F42+G42+I42+J42+K42+L42+M42+N42+O42+P42+Q42+R42+S42+U42&lt;=0,"",MAX(C$1:$C41)+1)</f>
        <v>58</v>
      </c>
      <c r="D42" s="93"/>
      <c r="E42" s="93"/>
      <c r="F42" s="93"/>
      <c r="G42" s="93" t="s">
        <v>337</v>
      </c>
      <c r="H42" s="93"/>
      <c r="I42" s="93"/>
      <c r="J42" s="93"/>
      <c r="K42" s="93"/>
      <c r="L42" s="93"/>
      <c r="M42" s="93"/>
      <c r="N42" s="93"/>
      <c r="O42" s="93"/>
      <c r="P42" s="93" t="s">
        <v>340</v>
      </c>
      <c r="Q42" s="93"/>
      <c r="R42" s="93"/>
      <c r="S42" s="93"/>
      <c r="T42" s="93"/>
      <c r="U42" s="228"/>
    </row>
    <row r="43" spans="1:22" x14ac:dyDescent="0.95">
      <c r="A43" s="227">
        <v>46094</v>
      </c>
      <c r="B43" s="130">
        <f t="shared" si="0"/>
        <v>46095</v>
      </c>
      <c r="C43" s="124">
        <f>IF(D43+E43+F43+G43+I43+J43+K43+L43+M43+N43+O43+P43+Q43+R43+S43+U43&lt;=0,"",MAX(C$1:$C42)+1)</f>
        <v>59</v>
      </c>
      <c r="D43" s="93"/>
      <c r="E43" s="93"/>
      <c r="F43" s="93"/>
      <c r="G43" s="93"/>
      <c r="H43" s="93" t="s">
        <v>339</v>
      </c>
      <c r="I43" s="93" t="s">
        <v>341</v>
      </c>
      <c r="J43" s="92"/>
      <c r="K43" s="92"/>
      <c r="L43" s="92"/>
      <c r="M43" s="92"/>
      <c r="N43" s="92"/>
      <c r="O43" s="93"/>
      <c r="P43" s="93"/>
      <c r="Q43" s="93"/>
      <c r="R43" s="93"/>
      <c r="S43" s="93"/>
      <c r="T43" s="93"/>
      <c r="U43" s="228"/>
    </row>
    <row r="44" spans="1:22" x14ac:dyDescent="0.95">
      <c r="A44" s="227">
        <v>46095</v>
      </c>
      <c r="B44" s="130">
        <f t="shared" si="0"/>
        <v>46096</v>
      </c>
      <c r="C44" s="124" t="str">
        <f>IF(D44+E44+F44+G44+I44+J44+K44+L44+M44+N44+O44+P44+Q44+R44+S44+U44&lt;=0,"",MAX(C$1:$C43)+1)</f>
        <v/>
      </c>
      <c r="D44" s="93"/>
      <c r="E44" s="93"/>
      <c r="F44" s="93"/>
      <c r="G44" s="93"/>
      <c r="H44" s="93"/>
      <c r="I44" s="93"/>
      <c r="J44" s="92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228"/>
    </row>
    <row r="45" spans="1:22" x14ac:dyDescent="0.95">
      <c r="A45" s="227">
        <v>46096</v>
      </c>
      <c r="B45" s="130">
        <f t="shared" si="0"/>
        <v>46097</v>
      </c>
      <c r="C45" s="124">
        <f>IF(D45+E45+F45+G45+I45+J45+K45+L45+M45+N45+O45+P45+Q45+R45+S45+U45&lt;=0,"",MAX(C$1:$C44)+1)</f>
        <v>60</v>
      </c>
      <c r="D45" s="93"/>
      <c r="E45" s="93"/>
      <c r="F45" s="93"/>
      <c r="G45" s="93" t="s">
        <v>337</v>
      </c>
      <c r="H45" s="93"/>
      <c r="I45" s="93"/>
      <c r="J45" s="92"/>
      <c r="K45" s="93"/>
      <c r="L45" s="93"/>
      <c r="M45" s="93" t="s">
        <v>338</v>
      </c>
      <c r="N45" s="93"/>
      <c r="O45" s="93"/>
      <c r="P45" s="93"/>
      <c r="Q45" s="93"/>
      <c r="R45" s="93"/>
      <c r="S45" s="93"/>
      <c r="T45" s="93" t="s">
        <v>339</v>
      </c>
      <c r="U45" s="228"/>
    </row>
    <row r="46" spans="1:22" x14ac:dyDescent="0.95">
      <c r="A46" s="227">
        <v>46097</v>
      </c>
      <c r="B46" s="130">
        <f t="shared" si="0"/>
        <v>46098</v>
      </c>
      <c r="C46" s="124">
        <f>IF(D46+E46+F46+G46+I46+J46+K46+L46+M46+N46+O46+P46+Q46+R46+S46+U46&lt;=0,"",MAX(C$1:$C45)+1)</f>
        <v>61</v>
      </c>
      <c r="D46" s="93"/>
      <c r="E46" s="93"/>
      <c r="F46" s="93" t="s">
        <v>294</v>
      </c>
      <c r="G46" s="93"/>
      <c r="H46" s="93"/>
      <c r="I46" s="93"/>
      <c r="J46" s="92" t="s">
        <v>329</v>
      </c>
      <c r="K46" s="92" t="s">
        <v>329</v>
      </c>
      <c r="L46" s="93"/>
      <c r="M46" s="93"/>
      <c r="N46" s="92"/>
      <c r="O46" s="92"/>
      <c r="P46" s="92" t="s">
        <v>329</v>
      </c>
      <c r="Q46" s="92"/>
      <c r="R46" s="92" t="s">
        <v>329</v>
      </c>
      <c r="S46" s="92" t="s">
        <v>329</v>
      </c>
      <c r="T46" s="93"/>
      <c r="U46" s="228"/>
    </row>
    <row r="47" spans="1:22" x14ac:dyDescent="0.95">
      <c r="A47" s="227">
        <v>46098</v>
      </c>
      <c r="B47" s="130">
        <f t="shared" si="0"/>
        <v>46099</v>
      </c>
      <c r="C47" s="124">
        <f>IF(D47+E47+F47+G47+I47+J47+K47+L47+M47+N47+O47+P47+Q47+R47+S47+U47&lt;=0,"",MAX(C$1:$C46)+1)</f>
        <v>62</v>
      </c>
      <c r="D47" s="93"/>
      <c r="E47" s="93"/>
      <c r="F47" s="93"/>
      <c r="G47" s="93" t="s">
        <v>337</v>
      </c>
      <c r="H47" s="93"/>
      <c r="I47" s="93"/>
      <c r="J47" s="92"/>
      <c r="K47" s="93"/>
      <c r="L47" s="93" t="s">
        <v>340</v>
      </c>
      <c r="M47" s="93"/>
      <c r="N47" s="93"/>
      <c r="O47" s="93"/>
      <c r="P47" s="93"/>
      <c r="Q47" s="93"/>
      <c r="R47" s="93"/>
      <c r="S47" s="93"/>
      <c r="T47" s="93"/>
      <c r="U47" s="228"/>
    </row>
    <row r="48" spans="1:22" x14ac:dyDescent="0.95">
      <c r="A48" s="227">
        <v>46099</v>
      </c>
      <c r="B48" s="130">
        <f t="shared" si="0"/>
        <v>46100</v>
      </c>
      <c r="C48" s="124">
        <f>IF(D48+E48+F48+G48+I48+J48+K48+L48+M48+N48+O48+P48+Q48+R48+S48+U48&lt;=0,"",MAX(C$1:$C47)+1)</f>
        <v>63</v>
      </c>
      <c r="D48" s="93"/>
      <c r="E48" s="93"/>
      <c r="F48" s="93"/>
      <c r="G48" s="93"/>
      <c r="H48" s="93" t="s">
        <v>331</v>
      </c>
      <c r="I48" s="93"/>
      <c r="J48" s="92" t="s">
        <v>329</v>
      </c>
      <c r="K48" s="92"/>
      <c r="L48" s="93"/>
      <c r="M48" s="92"/>
      <c r="N48" s="92" t="s">
        <v>329</v>
      </c>
      <c r="O48" s="92" t="s">
        <v>329</v>
      </c>
      <c r="P48" s="92" t="s">
        <v>329</v>
      </c>
      <c r="Q48" s="92" t="s">
        <v>329</v>
      </c>
      <c r="R48" s="93"/>
      <c r="S48" s="93"/>
      <c r="T48" s="93"/>
      <c r="U48" s="228"/>
    </row>
    <row r="49" spans="1:21" x14ac:dyDescent="0.95">
      <c r="A49" s="227">
        <v>46100</v>
      </c>
      <c r="B49" s="130">
        <f t="shared" si="0"/>
        <v>46101</v>
      </c>
      <c r="C49" s="124">
        <f>IF(D49+E49+F49+G49+I49+J49+K49+L49+M49+N49+O49+P49+Q49+R49+S49+U49&lt;=0,"",MAX(C$1:$C48)+1)</f>
        <v>64</v>
      </c>
      <c r="D49" s="93"/>
      <c r="E49" s="93"/>
      <c r="F49" s="93"/>
      <c r="G49" s="93" t="s">
        <v>337</v>
      </c>
      <c r="H49" s="93"/>
      <c r="I49" s="93"/>
      <c r="J49" s="93"/>
      <c r="K49" s="93"/>
      <c r="L49" s="93"/>
      <c r="M49" s="93"/>
      <c r="N49" s="93"/>
      <c r="O49" s="93"/>
      <c r="P49" s="93" t="s">
        <v>340</v>
      </c>
      <c r="Q49" s="93"/>
      <c r="R49" s="93"/>
      <c r="S49" s="93"/>
      <c r="T49" s="93"/>
      <c r="U49" s="228"/>
    </row>
    <row r="50" spans="1:21" x14ac:dyDescent="0.95">
      <c r="A50" s="227">
        <v>46101</v>
      </c>
      <c r="B50" s="130">
        <f t="shared" si="0"/>
        <v>46102</v>
      </c>
      <c r="C50" s="124">
        <f>IF(D50+E50+F50+G50+I50+J50+K50+L50+M50+N50+O50+P50+Q50+R50+S50+U50&lt;=0,"",MAX(C$1:$C49)+1)</f>
        <v>65</v>
      </c>
      <c r="D50" s="93"/>
      <c r="E50" s="93"/>
      <c r="F50" s="93"/>
      <c r="G50" s="93"/>
      <c r="H50" s="93" t="s">
        <v>339</v>
      </c>
      <c r="I50" s="93" t="s">
        <v>341</v>
      </c>
      <c r="J50" s="92"/>
      <c r="K50" s="92"/>
      <c r="L50" s="92"/>
      <c r="M50" s="92"/>
      <c r="N50" s="92"/>
      <c r="O50" s="93"/>
      <c r="P50" s="93"/>
      <c r="Q50" s="93"/>
      <c r="R50" s="93"/>
      <c r="S50" s="93"/>
      <c r="T50" s="93"/>
      <c r="U50" s="228"/>
    </row>
    <row r="51" spans="1:21" x14ac:dyDescent="0.95">
      <c r="A51" s="227">
        <v>46102</v>
      </c>
      <c r="B51" s="130">
        <f t="shared" si="0"/>
        <v>46103</v>
      </c>
      <c r="C51" s="124" t="str">
        <f>IF(D51+E51+F51+G51+I51+J51+K51+L51+M51+N51+O51+P51+Q51+R51+S51+U51&lt;=0,"",MAX(C$1:$C50)+1)</f>
        <v/>
      </c>
      <c r="D51" s="93"/>
      <c r="E51" s="93"/>
      <c r="F51" s="93"/>
      <c r="G51" s="93"/>
      <c r="H51" s="93"/>
      <c r="I51" s="93"/>
      <c r="J51" s="92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228"/>
    </row>
    <row r="52" spans="1:21" x14ac:dyDescent="0.95">
      <c r="A52" s="227">
        <v>46103</v>
      </c>
      <c r="B52" s="130">
        <f t="shared" si="0"/>
        <v>46104</v>
      </c>
      <c r="C52" s="124">
        <f>IF(D52+E52+F52+G52+I52+J52+K52+L52+M52+N52+O52+P52+Q52+R52+S52+U52&lt;=0,"",MAX(C$1:$C51)+1)</f>
        <v>66</v>
      </c>
      <c r="D52" s="93"/>
      <c r="E52" s="93"/>
      <c r="F52" s="93"/>
      <c r="G52" s="93" t="s">
        <v>337</v>
      </c>
      <c r="H52" s="93"/>
      <c r="I52" s="93"/>
      <c r="J52" s="92"/>
      <c r="K52" s="93"/>
      <c r="L52" s="93"/>
      <c r="M52" s="93" t="s">
        <v>338</v>
      </c>
      <c r="N52" s="93"/>
      <c r="O52" s="93"/>
      <c r="P52" s="93"/>
      <c r="Q52" s="93"/>
      <c r="R52" s="93"/>
      <c r="S52" s="93"/>
      <c r="T52" s="93" t="s">
        <v>339</v>
      </c>
      <c r="U52" s="228"/>
    </row>
    <row r="53" spans="1:21" x14ac:dyDescent="0.95">
      <c r="A53" s="227">
        <v>46104</v>
      </c>
      <c r="B53" s="130">
        <f t="shared" si="0"/>
        <v>46105</v>
      </c>
      <c r="C53" s="124">
        <f>IF(D53+E53+F53+G53+I53+J53+K53+L53+M53+N53+O53+P53+Q53+R53+S53+U53&lt;=0,"",MAX(C$1:$C52)+1)</f>
        <v>67</v>
      </c>
      <c r="D53" s="93"/>
      <c r="E53" s="93"/>
      <c r="F53" s="93" t="s">
        <v>294</v>
      </c>
      <c r="G53" s="93"/>
      <c r="H53" s="93"/>
      <c r="I53" s="93"/>
      <c r="J53" s="92" t="s">
        <v>329</v>
      </c>
      <c r="K53" s="92" t="s">
        <v>329</v>
      </c>
      <c r="L53" s="93"/>
      <c r="M53" s="93"/>
      <c r="N53" s="92"/>
      <c r="O53" s="92"/>
      <c r="P53" s="92" t="s">
        <v>329</v>
      </c>
      <c r="Q53" s="92"/>
      <c r="R53" s="92" t="s">
        <v>329</v>
      </c>
      <c r="S53" s="92" t="s">
        <v>329</v>
      </c>
      <c r="T53" s="93"/>
      <c r="U53" s="228"/>
    </row>
    <row r="54" spans="1:21" x14ac:dyDescent="0.95">
      <c r="A54" s="227">
        <v>46105</v>
      </c>
      <c r="B54" s="130">
        <f t="shared" si="0"/>
        <v>46106</v>
      </c>
      <c r="C54" s="124">
        <f>IF(D54+E54+F54+G54+I54+J54+K54+L54+M54+N54+O54+P54+Q54+R54+S54+U54&lt;=0,"",MAX(C$1:$C53)+1)</f>
        <v>68</v>
      </c>
      <c r="D54" s="93"/>
      <c r="E54" s="93"/>
      <c r="F54" s="93"/>
      <c r="G54" s="93" t="s">
        <v>337</v>
      </c>
      <c r="H54" s="93"/>
      <c r="I54" s="93"/>
      <c r="J54" s="92"/>
      <c r="K54" s="93"/>
      <c r="L54" s="93" t="s">
        <v>340</v>
      </c>
      <c r="M54" s="93"/>
      <c r="N54" s="93"/>
      <c r="O54" s="93"/>
      <c r="P54" s="93"/>
      <c r="Q54" s="93"/>
      <c r="R54" s="93"/>
      <c r="S54" s="93"/>
      <c r="T54" s="93"/>
      <c r="U54" s="228"/>
    </row>
    <row r="55" spans="1:21" x14ac:dyDescent="0.95">
      <c r="A55" s="227">
        <v>46106</v>
      </c>
      <c r="B55" s="130">
        <f t="shared" si="0"/>
        <v>46107</v>
      </c>
      <c r="C55" s="124" t="str">
        <f>IF(D55+E55+F55+G55+I55+J55+K55+L55+M55+N55+O55+P55+Q55+R55+S55+U55&lt;=0,"",MAX(C$1:$C54)+1)</f>
        <v/>
      </c>
      <c r="D55" s="93"/>
      <c r="E55" s="93"/>
      <c r="F55" s="93"/>
      <c r="G55" s="93"/>
      <c r="H55" s="93"/>
      <c r="I55" s="93"/>
      <c r="J55" s="92"/>
      <c r="K55" s="92"/>
      <c r="L55" s="93"/>
      <c r="M55" s="92"/>
      <c r="N55" s="92"/>
      <c r="O55" s="92"/>
      <c r="P55" s="92"/>
      <c r="Q55" s="92"/>
      <c r="R55" s="93"/>
      <c r="S55" s="93"/>
      <c r="T55" s="93"/>
      <c r="U55" s="228"/>
    </row>
    <row r="56" spans="1:21" x14ac:dyDescent="0.95">
      <c r="A56" s="227">
        <v>46107</v>
      </c>
      <c r="B56" s="130">
        <f t="shared" si="0"/>
        <v>46108</v>
      </c>
      <c r="C56" s="124">
        <f>IF(D56+E56+F56+G56+I56+J56+K56+L56+M56+N56+O56+P56+Q56+R56+S56+U56&lt;=0,"",MAX(C$1:$C55)+1)</f>
        <v>69</v>
      </c>
      <c r="D56" s="93"/>
      <c r="E56" s="93"/>
      <c r="F56" s="93"/>
      <c r="G56" s="93" t="s">
        <v>337</v>
      </c>
      <c r="H56" s="93"/>
      <c r="I56" s="93"/>
      <c r="J56" s="93"/>
      <c r="K56" s="93"/>
      <c r="L56" s="93"/>
      <c r="M56" s="93"/>
      <c r="N56" s="93"/>
      <c r="O56" s="93"/>
      <c r="P56" s="93" t="s">
        <v>340</v>
      </c>
      <c r="Q56" s="93"/>
      <c r="R56" s="93"/>
      <c r="S56" s="93"/>
      <c r="T56" s="93"/>
      <c r="U56" s="228"/>
    </row>
    <row r="57" spans="1:21" x14ac:dyDescent="0.95">
      <c r="A57" s="227">
        <v>46108</v>
      </c>
      <c r="B57" s="130">
        <f t="shared" si="0"/>
        <v>46109</v>
      </c>
      <c r="C57" s="124">
        <f>IF(D57+E57+F57+G57+I57+J57+K57+L57+M57+N57+O57+P57+Q57+R57+S57+U57&lt;=0,"",MAX(C$1:$C56)+1)</f>
        <v>70</v>
      </c>
      <c r="D57" s="93"/>
      <c r="E57" s="93"/>
      <c r="F57" s="93"/>
      <c r="G57" s="93"/>
      <c r="H57" s="93" t="s">
        <v>339</v>
      </c>
      <c r="I57" s="93" t="s">
        <v>341</v>
      </c>
      <c r="J57" s="92"/>
      <c r="K57" s="92"/>
      <c r="L57" s="92"/>
      <c r="M57" s="92"/>
      <c r="N57" s="92"/>
      <c r="O57" s="93"/>
      <c r="P57" s="93"/>
      <c r="Q57" s="93"/>
      <c r="R57" s="93"/>
      <c r="S57" s="93"/>
      <c r="T57" s="93"/>
      <c r="U57" s="228"/>
    </row>
    <row r="58" spans="1:21" x14ac:dyDescent="0.95">
      <c r="A58" s="227">
        <v>46109</v>
      </c>
      <c r="B58" s="130">
        <f t="shared" si="0"/>
        <v>46110</v>
      </c>
      <c r="C58" s="124" t="str">
        <f>IF(D58+E58+F58+G58+I58+J58+K58+L58+M58+N58+O58+P58+Q58+R58+S58+U58&lt;=0,"",MAX(C$1:$C57)+1)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228"/>
    </row>
    <row r="59" spans="1:21" x14ac:dyDescent="0.95">
      <c r="A59" s="227">
        <v>46110</v>
      </c>
      <c r="B59" s="130">
        <f t="shared" si="0"/>
        <v>46111</v>
      </c>
      <c r="C59" s="124" t="str">
        <f>IF(D59+E59+F59+G59+I59+J59+K59+L59+M59+N59+O59+P59+Q59+R59+S59+U59&lt;=0,"",MAX(C$1:$C58)+1)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228"/>
    </row>
    <row r="60" spans="1:21" x14ac:dyDescent="0.95">
      <c r="A60" s="227">
        <v>46111</v>
      </c>
      <c r="B60" s="130">
        <f t="shared" si="0"/>
        <v>46112</v>
      </c>
      <c r="C60" s="124" t="str">
        <f>IF(D60+E60+F60+G60+I60+J60+K60+L60+M60+N60+O60+P60+Q60+R60+S60+U60&lt;=0,"",MAX(C$1:$C59)+1)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228"/>
    </row>
    <row r="61" spans="1:21" x14ac:dyDescent="0.95">
      <c r="A61" s="227">
        <v>46112</v>
      </c>
      <c r="B61" s="130">
        <f>IF(A61="","",A61+1)</f>
        <v>46113</v>
      </c>
      <c r="C61" s="124" t="str">
        <f>IF(D61+E61+F61+G61+I61+J61+K61+L61+M61+N61+O61+P61+Q61+R61+S61+U61&lt;=0,"",MAX(C$1:$C60)+1)</f>
        <v/>
      </c>
      <c r="D61" s="93"/>
      <c r="E61" s="93"/>
      <c r="F61" s="93"/>
      <c r="G61" s="93"/>
      <c r="H61" s="93"/>
      <c r="I61" s="93"/>
      <c r="J61" s="92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228"/>
    </row>
    <row r="62" spans="1:21" x14ac:dyDescent="0.95">
      <c r="A62" s="126"/>
      <c r="B62" s="128"/>
      <c r="C62" s="89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</row>
    <row r="63" spans="1:21" x14ac:dyDescent="0.95">
      <c r="A63" s="292" t="s">
        <v>40</v>
      </c>
      <c r="B63" s="299"/>
      <c r="C63" s="91">
        <f>COUNT(C31:C61)</f>
        <v>23</v>
      </c>
      <c r="D63" s="97">
        <f>D61+D60+D59+D58+D57+D56+D55+D54+D53+D52+D51+D50+D49+D48+D47+D46+D45+D44+D43+D42+D41+D40+D39+D38+D37+D36+D35+D34+D33+D32+D31</f>
        <v>23.7</v>
      </c>
      <c r="E63" s="97">
        <f t="shared" ref="E63:U63" si="1">E61+E60+E59+E58+E57+E56+E55+E54+E53+E52+E51+E50+E49+E48+E47+E46+E45+E44+E43+E42+E41+E40+E39+E38+E37+E36+E35+E34+E33+E32+E31</f>
        <v>5</v>
      </c>
      <c r="F63" s="97">
        <f t="shared" si="1"/>
        <v>15.6</v>
      </c>
      <c r="G63" s="97">
        <f t="shared" si="1"/>
        <v>756</v>
      </c>
      <c r="H63" s="97">
        <f t="shared" si="1"/>
        <v>33.9</v>
      </c>
      <c r="I63" s="97">
        <f t="shared" si="1"/>
        <v>38.799999999999997</v>
      </c>
      <c r="J63" s="97">
        <f t="shared" si="1"/>
        <v>16.100000000000001</v>
      </c>
      <c r="K63" s="97">
        <f t="shared" si="1"/>
        <v>9.1999999999999993</v>
      </c>
      <c r="L63" s="97">
        <f t="shared" si="1"/>
        <v>45.2</v>
      </c>
      <c r="M63" s="97">
        <f t="shared" si="1"/>
        <v>25.2</v>
      </c>
      <c r="N63" s="97">
        <f t="shared" si="1"/>
        <v>6.8999999999999995</v>
      </c>
      <c r="O63" s="97">
        <f t="shared" si="1"/>
        <v>6.8999999999999995</v>
      </c>
      <c r="P63" s="97">
        <f t="shared" si="1"/>
        <v>61.3</v>
      </c>
      <c r="Q63" s="97">
        <f t="shared" si="1"/>
        <v>6.8999999999999995</v>
      </c>
      <c r="R63" s="97">
        <f t="shared" si="1"/>
        <v>9.1999999999999993</v>
      </c>
      <c r="S63" s="97">
        <f t="shared" si="1"/>
        <v>9.1999999999999993</v>
      </c>
      <c r="T63" s="97">
        <f t="shared" si="1"/>
        <v>18</v>
      </c>
      <c r="U63" s="97">
        <f t="shared" si="1"/>
        <v>0</v>
      </c>
    </row>
  </sheetData>
  <sheetProtection insertHyperlinks="0" sort="0" autoFilter="0" pivotTables="0"/>
  <autoFilter ref="A30:U61" xr:uid="{2F6513A1-BFF7-4B20-827E-17F6F38D0E7D}"/>
  <mergeCells count="7">
    <mergeCell ref="A63:B63"/>
    <mergeCell ref="A1:U1"/>
    <mergeCell ref="A2:A29"/>
    <mergeCell ref="B2:B29"/>
    <mergeCell ref="D2:U2"/>
    <mergeCell ref="A30:B30"/>
    <mergeCell ref="C2:C29"/>
  </mergeCells>
  <phoneticPr fontId="5" type="noConversion"/>
  <conditionalFormatting sqref="U31:U61 A31:C61">
    <cfRule type="expression" dxfId="38" priority="3">
      <formula>WEEKDAY($A31)=7</formula>
    </cfRule>
  </conditionalFormatting>
  <conditionalFormatting sqref="D31:T61">
    <cfRule type="expression" dxfId="37" priority="1">
      <formula>WEEKDAY($A31)=7</formula>
    </cfRule>
  </conditionalFormatting>
  <printOptions horizontalCentered="1"/>
  <pageMargins left="0.2" right="0.2" top="0.25" bottom="0.25" header="0.05" footer="0.05"/>
  <pageSetup paperSize="9" scale="62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4" name="Button 2">
              <controlPr defaultSize="0" print="0" autoFill="0" autoPict="0" macro="[0]!Home">
                <anchor moveWithCells="1" sizeWithCells="1">
                  <from>
                    <xdr:col>21</xdr:col>
                    <xdr:colOff>254000</xdr:colOff>
                    <xdr:row>1</xdr:row>
                    <xdr:rowOff>234950</xdr:rowOff>
                  </from>
                  <to>
                    <xdr:col>22</xdr:col>
                    <xdr:colOff>457200</xdr:colOff>
                    <xdr:row>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6" r:id="rId5" name="Button 22">
              <controlPr defaultSize="0" print="0" autoFill="0" autoPict="0" macro="[0]!R_chron">
                <anchor moveWithCells="1" sizeWithCells="1">
                  <from>
                    <xdr:col>21</xdr:col>
                    <xdr:colOff>254000</xdr:colOff>
                    <xdr:row>0</xdr:row>
                    <xdr:rowOff>152400</xdr:rowOff>
                  </from>
                  <to>
                    <xdr:col>22</xdr:col>
                    <xdr:colOff>457200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7" r:id="rId6" name="Button 23">
              <controlPr defaultSize="0" print="0" autoFill="0" autoPict="0" macro="[0]!invioce1">
                <anchor moveWithCells="1" sizeWithCells="1">
                  <from>
                    <xdr:col>21</xdr:col>
                    <xdr:colOff>241300</xdr:colOff>
                    <xdr:row>28</xdr:row>
                    <xdr:rowOff>298450</xdr:rowOff>
                  </from>
                  <to>
                    <xdr:col>23</xdr:col>
                    <xdr:colOff>76200</xdr:colOff>
                    <xdr:row>28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E5712-3DE4-4338-B59A-6BB0EA0D34A6}">
  <sheetPr codeName="Sheet22">
    <tabColor rgb="FF00B0F0"/>
  </sheetPr>
  <dimension ref="A1:R37"/>
  <sheetViews>
    <sheetView showGridLines="0" view="pageBreakPreview" topLeftCell="A4" zoomScaleNormal="100" zoomScaleSheetLayoutView="100" workbookViewId="0">
      <pane xSplit="13" ySplit="7" topLeftCell="N21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14.5" x14ac:dyDescent="0.35"/>
  <cols>
    <col min="1" max="1" width="5.81640625" customWidth="1"/>
    <col min="2" max="2" width="16.453125" customWidth="1"/>
    <col min="3" max="3" width="18.81640625" customWidth="1"/>
    <col min="4" max="4" width="9.81640625" style="71" customWidth="1"/>
    <col min="5" max="5" width="16" style="24" customWidth="1"/>
    <col min="6" max="6" width="15.90625" style="24" customWidth="1"/>
    <col min="7" max="7" width="16.816406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46112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30</v>
      </c>
      <c r="D5" s="67"/>
      <c r="E5" s="52"/>
      <c r="F5" s="39" t="s">
        <v>230</v>
      </c>
      <c r="G5" s="249">
        <f>MONTH(A7)</f>
        <v>3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46082</v>
      </c>
      <c r="B7" s="330"/>
      <c r="C7" s="330"/>
      <c r="D7" s="330"/>
      <c r="E7" s="331">
        <f>EOMONTH(A7,0)</f>
        <v>46112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287</v>
      </c>
      <c r="D8" s="68" t="s">
        <v>102</v>
      </c>
      <c r="E8" s="39" t="str">
        <f>IF(C8="","",VLOOKUP(C8,Seting!H3:J11,2,FALSE))</f>
        <v>ភូមិខ្វែក ឃុំមោង</v>
      </c>
      <c r="F8" s="39" t="s">
        <v>103</v>
      </c>
      <c r="G8" s="235" t="str">
        <f>IF(C8="","",VLOOKUP(C8,Seting!H3:J11,3,FALSE))</f>
        <v>090 854 133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241" t="s">
        <v>58</v>
      </c>
      <c r="C11" s="232"/>
      <c r="D11" s="60">
        <f>IFERROR(_xlfn.XLOOKUP(B11,Chronieng!$D$29:$U$29,Chronieng!$D$63:$U$63),"")</f>
        <v>23.7</v>
      </c>
      <c r="E11" s="63">
        <f>IFERROR(IF(B11="","",IF($E$7&lt;តម្លៃទំនិញ!$G$6,VLOOKUP(B11,តម្លៃទំនិញ!$B$8:$G$68,5,FALSE),VLOOKUP(B11,តម្លៃទំនិញ!$B$8:$G$68,6,FALSE))),"")</f>
        <v>6499</v>
      </c>
      <c r="F11" s="313" cm="1">
        <f t="array" ref="F11">_xlfn.IFS(B11="","",N11=2,D11*E11,N11=1,"")</f>
        <v>154026.29999999999</v>
      </c>
      <c r="G11" s="314"/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  <c r="N11" s="47">
        <v>2</v>
      </c>
    </row>
    <row r="12" spans="1:18" s="47" customFormat="1" ht="23.5" customHeight="1" x14ac:dyDescent="0.35">
      <c r="A12" s="64">
        <v>2</v>
      </c>
      <c r="B12" s="241" t="s">
        <v>59</v>
      </c>
      <c r="C12" s="231"/>
      <c r="D12" s="60">
        <f>IFERROR(_xlfn.XLOOKUP(B12,Chronieng!$D$29:$U$29,Chronieng!$D$63:$U$63),"")</f>
        <v>5</v>
      </c>
      <c r="E12" s="63">
        <f>IFERROR(IF(B12="","",VLOOKUP(B12,តម្លៃទំនិញ!$B$8:$G$68,5,FALSE)),"")</f>
        <v>1000</v>
      </c>
      <c r="F12" s="313" cm="1">
        <f t="array" ref="F12">_xlfn.IFS(B12="","",N12=2,D12*E12,N12=1,"")</f>
        <v>5000</v>
      </c>
      <c r="G12" s="314"/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  <c r="N12" s="47">
        <v>2</v>
      </c>
    </row>
    <row r="13" spans="1:18" s="47" customFormat="1" ht="23.5" customHeight="1" x14ac:dyDescent="0.35">
      <c r="A13" s="64">
        <v>3</v>
      </c>
      <c r="B13" s="240" t="s">
        <v>60</v>
      </c>
      <c r="C13" s="231"/>
      <c r="D13" s="60">
        <f>IFERROR(_xlfn.XLOOKUP(B13,Chronieng!$D$29:$U$29,Chronieng!$D$63:$U$63),"")</f>
        <v>15.6</v>
      </c>
      <c r="E13" s="63">
        <f>IFERROR(IF(B13="","",VLOOKUP(B13,តម្លៃទំនិញ!$B$8:$G$68,5,FALSE)),"")</f>
        <v>15950</v>
      </c>
      <c r="F13" s="313" cm="1">
        <f t="array" ref="F13">_xlfn.IFS(B13="","",N13=2,D13*E13,N13=1,"")</f>
        <v>248820</v>
      </c>
      <c r="G13" s="314"/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  <c r="N13" s="47">
        <v>2</v>
      </c>
    </row>
    <row r="14" spans="1:18" s="47" customFormat="1" ht="23.5" customHeight="1" x14ac:dyDescent="0.35">
      <c r="A14" s="64">
        <v>4</v>
      </c>
      <c r="B14" s="240" t="s">
        <v>8</v>
      </c>
      <c r="C14" s="231"/>
      <c r="D14" s="60">
        <f>IFERROR(_xlfn.XLOOKUP(B14,Chronieng!$D$29:$U$29,Chronieng!$D$63:$U$63),"")</f>
        <v>756</v>
      </c>
      <c r="E14" s="63">
        <f>IFERROR(IF(B14="","",VLOOKUP(B14,តម្លៃទំនិញ!$B$8:$G$68,5,FALSE)),"")</f>
        <v>580</v>
      </c>
      <c r="F14" s="313" cm="1">
        <f t="array" ref="F14">_xlfn.IFS(B14="","",N14=2,D14*E14,N14=1,"")</f>
        <v>438480</v>
      </c>
      <c r="G14" s="314"/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  <c r="N14" s="47">
        <v>2</v>
      </c>
    </row>
    <row r="15" spans="1:18" s="47" customFormat="1" ht="23.5" customHeight="1" x14ac:dyDescent="0.35">
      <c r="A15" s="64">
        <v>5</v>
      </c>
      <c r="B15" s="240" t="s">
        <v>226</v>
      </c>
      <c r="C15" s="231"/>
      <c r="D15" s="60">
        <f>IFERROR(_xlfn.XLOOKUP(B15,Chronieng!$D$29:$U$29,Chronieng!$D$63:$U$63),"")</f>
        <v>33.9</v>
      </c>
      <c r="E15" s="63">
        <f>IFERROR(IF(B15="","",VLOOKUP(B15,តម្លៃទំនិញ!$B$8:$G$68,5,FALSE)),"")</f>
        <v>10000</v>
      </c>
      <c r="F15" s="313" cm="1">
        <f t="array" ref="F15">_xlfn.IFS(B15="","",N15=2,D15*E15,N15=1,"")</f>
        <v>339000</v>
      </c>
      <c r="G15" s="314"/>
      <c r="H15" s="135"/>
      <c r="I15" s="101"/>
      <c r="J15" s="101"/>
      <c r="K15" s="101"/>
      <c r="L15" s="101"/>
      <c r="M15" s="101"/>
      <c r="N15" s="47">
        <v>2</v>
      </c>
    </row>
    <row r="16" spans="1:18" s="47" customFormat="1" ht="23.5" customHeight="1" x14ac:dyDescent="0.35">
      <c r="A16" s="64">
        <v>6</v>
      </c>
      <c r="B16" s="236" t="s">
        <v>19</v>
      </c>
      <c r="C16" s="231"/>
      <c r="D16" s="60">
        <f>IFERROR(_xlfn.XLOOKUP(B16,Chronieng!$D$29:$U$29,Chronieng!$D$63:$U$63),"")</f>
        <v>38.799999999999997</v>
      </c>
      <c r="E16" s="63">
        <f>IFERROR(IF(B16="","",VLOOKUP(B16,តម្លៃទំនិញ!$B$8:$G$68,5,FALSE)),"")</f>
        <v>2495</v>
      </c>
      <c r="F16" s="313" cm="1">
        <f t="array" ref="F16">_xlfn.IFS(B16="","",N16=2,D16*E16,N16=1,"")</f>
        <v>96806</v>
      </c>
      <c r="G16" s="314"/>
      <c r="H16" s="135">
        <f>IFERROR(IF(B16="","",Sleng!H$63),"")</f>
        <v>31.699999999999996</v>
      </c>
      <c r="I16" s="101">
        <f>IFERROR(IF($B16="","",PhomDey!H$63),"")</f>
        <v>40.79999999999999</v>
      </c>
      <c r="J16" s="101">
        <f>IFERROR(IF($B16="","",Chronieng!I$63),"")</f>
        <v>38.799999999999997</v>
      </c>
      <c r="K16" s="101">
        <f>IFERROR(IF($B16="","",Chomkar!H$63),"")</f>
        <v>488</v>
      </c>
      <c r="L16" s="101">
        <f>IFERROR(IF($B16="","",Thlok!H$63),"")</f>
        <v>376</v>
      </c>
      <c r="M16" s="101">
        <f>IFERROR(IF($B16="","",PhomSrie!H$62),"")</f>
        <v>8.1</v>
      </c>
      <c r="N16" s="47">
        <v>2</v>
      </c>
    </row>
    <row r="17" spans="1:14" s="47" customFormat="1" ht="23.5" customHeight="1" x14ac:dyDescent="0.35">
      <c r="A17" s="64">
        <v>7</v>
      </c>
      <c r="B17" s="236" t="s">
        <v>14</v>
      </c>
      <c r="C17" s="231"/>
      <c r="D17" s="60">
        <f>IFERROR(_xlfn.XLOOKUP(B17,Chronieng!$D$29:$U$29,Chronieng!$D$63:$U$63),"")</f>
        <v>16.100000000000001</v>
      </c>
      <c r="E17" s="63">
        <f>IFERROR(IF(B17="","",VLOOKUP(B17,តម្លៃទំនិញ!$B$8:$G$68,5,FALSE)),"")</f>
        <v>3999</v>
      </c>
      <c r="F17" s="313" cm="1">
        <f t="array" ref="F17">_xlfn.IFS(B17="","",N17=2,D17*E17,N17=1,"")</f>
        <v>64383.900000000009</v>
      </c>
      <c r="G17" s="314"/>
      <c r="H17" s="135">
        <f>IFERROR(IF(B17="","",Sleng!I$63),"")</f>
        <v>43.2</v>
      </c>
      <c r="I17" s="101">
        <f>IFERROR(IF($B17="","",PhomDey!I$63),"")</f>
        <v>29.6</v>
      </c>
      <c r="J17" s="101">
        <f>IFERROR(IF($B17="","",Chronieng!J$63),"")</f>
        <v>16.100000000000001</v>
      </c>
      <c r="K17" s="101">
        <f>IFERROR(IF($B17="","",Chomkar!I$63),"")</f>
        <v>34.599999999999994</v>
      </c>
      <c r="L17" s="101">
        <f>IFERROR(IF($B17="","",Thlok!I$63),"")</f>
        <v>31.199999999999996</v>
      </c>
      <c r="M17" s="101">
        <f>IFERROR(IF($B17="","",PhomSrie!I$62),"")</f>
        <v>16.2</v>
      </c>
      <c r="N17" s="47">
        <v>2</v>
      </c>
    </row>
    <row r="18" spans="1:14" s="47" customFormat="1" ht="23.5" customHeight="1" x14ac:dyDescent="0.35">
      <c r="A18" s="64">
        <v>8</v>
      </c>
      <c r="B18" s="236" t="s">
        <v>15</v>
      </c>
      <c r="C18" s="231"/>
      <c r="D18" s="60">
        <f>IFERROR(_xlfn.XLOOKUP(B18,Chronieng!$D$29:$U$29,Chronieng!$D$63:$U$63),"")</f>
        <v>9.1999999999999993</v>
      </c>
      <c r="E18" s="63">
        <f>IFERROR(IF(B18="","",VLOOKUP(B18,តម្លៃទំនិញ!$B$8:$G$68,5,FALSE)),"")</f>
        <v>2440</v>
      </c>
      <c r="F18" s="313" cm="1">
        <f t="array" ref="F18">_xlfn.IFS(B18="","",N18=2,D18*E18,N18=1,"")</f>
        <v>22448</v>
      </c>
      <c r="G18" s="314"/>
      <c r="H18" s="135">
        <f>IFERROR(IF(B18="","",Sleng!J$63),"")</f>
        <v>13.899999999999999</v>
      </c>
      <c r="I18" s="101">
        <f>IFERROR(IF($B18="","",PhomDey!J$63),"")</f>
        <v>12</v>
      </c>
      <c r="J18" s="101">
        <f>IFERROR(IF($B18="","",Chronieng!K$63),"")</f>
        <v>9.1999999999999993</v>
      </c>
      <c r="K18" s="101">
        <f>IFERROR(IF($B18="","",Chomkar!J$63),"")</f>
        <v>20.8</v>
      </c>
      <c r="L18" s="101">
        <f>IFERROR(IF($B18="","",Thlok!J$63),"")</f>
        <v>15.6</v>
      </c>
      <c r="M18" s="101">
        <f>IFERROR(IF($B18="","",PhomSrie!J$62),"")</f>
        <v>1.1000000000000001</v>
      </c>
      <c r="N18" s="47">
        <v>2</v>
      </c>
    </row>
    <row r="19" spans="1:14" s="47" customFormat="1" ht="23.5" customHeight="1" x14ac:dyDescent="0.35">
      <c r="A19" s="64">
        <v>9</v>
      </c>
      <c r="B19" s="236" t="s">
        <v>62</v>
      </c>
      <c r="C19" s="231"/>
      <c r="D19" s="60">
        <f>IFERROR(_xlfn.XLOOKUP(B19,Chronieng!$D$29:$U$29,Chronieng!$D$63:$U$63),"")</f>
        <v>45.2</v>
      </c>
      <c r="E19" s="63">
        <f>IFERROR(IF(B19="","",VLOOKUP(B19,តម្លៃទំនិញ!$B$8:$G$68,5,FALSE)),"")</f>
        <v>3999</v>
      </c>
      <c r="F19" s="313" cm="1">
        <f t="array" ref="F19">_xlfn.IFS(B19="","",N19=2,D19*E19,N19=1,"")</f>
        <v>180754.80000000002</v>
      </c>
      <c r="G19" s="314"/>
      <c r="H19" s="135">
        <f>IFERROR(IF(B19="","",Sleng!K$63),"")</f>
        <v>8.8000000000000007</v>
      </c>
      <c r="I19" s="101">
        <f>IFERROR(IF($B19="","",PhomDey!K$63),"")</f>
        <v>6</v>
      </c>
      <c r="J19" s="101">
        <f>IFERROR(IF($B19="","",Chronieng!L$63),"")</f>
        <v>45.2</v>
      </c>
      <c r="K19" s="101">
        <f>IFERROR(IF($B19="","",Chomkar!K$63),"")</f>
        <v>44.4</v>
      </c>
      <c r="L19" s="101">
        <f>IFERROR(IF($B19="","",Thlok!K$63),"")</f>
        <v>33.6</v>
      </c>
      <c r="M19" s="101">
        <f>IFERROR(IF($B19="","",PhomSrie!K$62),"")</f>
        <v>2.8</v>
      </c>
      <c r="N19" s="47">
        <v>2</v>
      </c>
    </row>
    <row r="20" spans="1:14" s="47" customFormat="1" ht="23.5" customHeight="1" x14ac:dyDescent="0.35">
      <c r="A20" s="64">
        <v>10</v>
      </c>
      <c r="B20" s="236" t="s">
        <v>64</v>
      </c>
      <c r="C20" s="231"/>
      <c r="D20" s="60">
        <f>IFERROR(_xlfn.XLOOKUP(B20,Chronieng!$D$29:$U$29,Chronieng!$D$63:$U$63),"")</f>
        <v>25.2</v>
      </c>
      <c r="E20" s="63">
        <f>IFERROR(IF(B20="","",VLOOKUP(B20,តម្លៃទំនិញ!$B$8:$G$68,5,FALSE)),"")</f>
        <v>3950</v>
      </c>
      <c r="F20" s="313" cm="1">
        <f t="array" ref="F20">_xlfn.IFS(B20="","",N20=2,D20*E20,N20=1,"")</f>
        <v>99540</v>
      </c>
      <c r="G20" s="314"/>
      <c r="H20" s="135">
        <f>IFERROR(IF(B20="","",Sleng!L$63),"")</f>
        <v>43.2</v>
      </c>
      <c r="I20" s="101">
        <f>IFERROR(IF($B20="","",PhomDey!L$63),"")</f>
        <v>29.6</v>
      </c>
      <c r="J20" s="101">
        <f>IFERROR(IF($B20="","",Chronieng!M$63),"")</f>
        <v>25.2</v>
      </c>
      <c r="K20" s="101">
        <f>IFERROR(IF($B20="","",Chomkar!L$63),"")</f>
        <v>15.5</v>
      </c>
      <c r="L20" s="101">
        <f>IFERROR(IF($B20="","",Thlok!L$63),"")</f>
        <v>13.599999999999998</v>
      </c>
      <c r="M20" s="101">
        <f>IFERROR(IF($B20="","",PhomSrie!L$62),"")</f>
        <v>2.8</v>
      </c>
      <c r="N20" s="47">
        <v>2</v>
      </c>
    </row>
    <row r="21" spans="1:14" s="47" customFormat="1" ht="23.5" customHeight="1" x14ac:dyDescent="0.35">
      <c r="A21" s="64">
        <v>11</v>
      </c>
      <c r="B21" s="236" t="s">
        <v>66</v>
      </c>
      <c r="C21" s="231"/>
      <c r="D21" s="60">
        <f>IFERROR(_xlfn.XLOOKUP(B21,Chronieng!$D$29:$U$29,Chronieng!$D$63:$U$63),"")</f>
        <v>6.8999999999999995</v>
      </c>
      <c r="E21" s="63">
        <f>IFERROR(IF(B21="","",VLOOKUP(B21,តម្លៃទំនិញ!$B$8:$G$68,5,FALSE)),"")</f>
        <v>2890</v>
      </c>
      <c r="F21" s="313" cm="1">
        <f t="array" ref="F21">_xlfn.IFS(B21="","",N21=2,D21*E21,N21=1,"")</f>
        <v>19941</v>
      </c>
      <c r="G21" s="314"/>
      <c r="H21" s="135">
        <f>IFERROR(IF(B21="","",Sleng!M$63),"")</f>
        <v>69.2</v>
      </c>
      <c r="I21" s="101">
        <f>IFERROR(IF($B21="","",PhomDey!M$63),"")</f>
        <v>37.000000000000007</v>
      </c>
      <c r="J21" s="101">
        <f>IFERROR(IF($B21="","",Chronieng!N$63),"")</f>
        <v>6.8999999999999995</v>
      </c>
      <c r="K21" s="101">
        <f>IFERROR(IF($B21="","",Chomkar!M$63),"")</f>
        <v>9.1999999999999993</v>
      </c>
      <c r="L21" s="101">
        <f>IFERROR(IF($B21="","",Thlok!M$63),"")</f>
        <v>26.8</v>
      </c>
      <c r="M21" s="101">
        <f>IFERROR(IF($B21="","",PhomSrie!M$62),"")</f>
        <v>1.4</v>
      </c>
      <c r="N21" s="47">
        <v>2</v>
      </c>
    </row>
    <row r="22" spans="1:14" s="47" customFormat="1" ht="23.5" customHeight="1" x14ac:dyDescent="0.35">
      <c r="A22" s="64">
        <v>12</v>
      </c>
      <c r="B22" s="236" t="s">
        <v>71</v>
      </c>
      <c r="C22" s="231"/>
      <c r="D22" s="60">
        <f>IFERROR(_xlfn.XLOOKUP(B22,Chronieng!$D$29:$U$29,Chronieng!$D$63:$U$63),"")</f>
        <v>6.8999999999999995</v>
      </c>
      <c r="E22" s="63">
        <f>IFERROR(IF(B22="","",VLOOKUP(B22,តម្លៃទំនិញ!$B$8:$G$68,5,FALSE)),"")</f>
        <v>3250</v>
      </c>
      <c r="F22" s="313" cm="1">
        <f t="array" ref="F22">_xlfn.IFS(B22="","",N22=2,D22*E22,N22=1,"")</f>
        <v>22425</v>
      </c>
      <c r="G22" s="314"/>
      <c r="H22" s="135">
        <f>IFERROR(IF(B22="","",Sleng!N$63),"")</f>
        <v>5.0999999999999996</v>
      </c>
      <c r="I22" s="101">
        <f>IFERROR(IF($B22="","",PhomDey!N$63),"")</f>
        <v>6</v>
      </c>
      <c r="J22" s="101">
        <f>IFERROR(IF($B22="","",Chronieng!O$63),"")</f>
        <v>6.8999999999999995</v>
      </c>
      <c r="K22" s="101">
        <f>IFERROR(IF($B22="","",Chomkar!N$63),"")</f>
        <v>44.4</v>
      </c>
      <c r="L22" s="101">
        <f>IFERROR(IF($B22="","",Thlok!N$63),"")</f>
        <v>6.8</v>
      </c>
      <c r="M22" s="101">
        <f>IFERROR(IF($B22="","",PhomSrie!N$62),"")</f>
        <v>0</v>
      </c>
      <c r="N22" s="47">
        <v>2</v>
      </c>
    </row>
    <row r="23" spans="1:14" s="47" customFormat="1" ht="23.5" customHeight="1" x14ac:dyDescent="0.35">
      <c r="A23" s="64">
        <v>13</v>
      </c>
      <c r="B23" s="236" t="s">
        <v>16</v>
      </c>
      <c r="C23" s="231"/>
      <c r="D23" s="60">
        <f>IFERROR(_xlfn.XLOOKUP(B23,Chronieng!$D$29:$U$29,Chronieng!$D$63:$U$63),"")</f>
        <v>61.3</v>
      </c>
      <c r="E23" s="63">
        <f>IFERROR(IF(B23="","",VLOOKUP(B23,តម្លៃទំនិញ!$B$8:$G$68,5,FALSE)),"")</f>
        <v>2790</v>
      </c>
      <c r="F23" s="313" cm="1">
        <f t="array" ref="F23">_xlfn.IFS(B23="","",N23=2,D23*E23,N23=1,"")</f>
        <v>171027</v>
      </c>
      <c r="G23" s="314"/>
      <c r="H23" s="135">
        <f>IFERROR(IF(B23="","",Sleng!O$63),"")</f>
        <v>5.0999999999999996</v>
      </c>
      <c r="I23" s="101">
        <f>IFERROR(IF($B23="","",PhomDey!O$63),"")</f>
        <v>6</v>
      </c>
      <c r="J23" s="101">
        <f>IFERROR(IF($B23="","",Chronieng!P$63),"")</f>
        <v>61.3</v>
      </c>
      <c r="K23" s="101">
        <f>IFERROR(IF($B23="","",Chomkar!O$63),"")</f>
        <v>26.8</v>
      </c>
      <c r="L23" s="101">
        <f>IFERROR(IF($B23="","",Thlok!O$63),"")</f>
        <v>6.8</v>
      </c>
      <c r="M23" s="101">
        <f>IFERROR(IF($B23="","",PhomSrie!O$62),"")</f>
        <v>0</v>
      </c>
      <c r="N23" s="47">
        <v>2</v>
      </c>
    </row>
    <row r="24" spans="1:14" s="47" customFormat="1" ht="23.5" customHeight="1" x14ac:dyDescent="0.35">
      <c r="A24" s="64">
        <v>14</v>
      </c>
      <c r="B24" s="236" t="s">
        <v>73</v>
      </c>
      <c r="C24" s="231"/>
      <c r="D24" s="60">
        <f>IFERROR(_xlfn.XLOOKUP(B24,Chronieng!$D$29:$U$29,Chronieng!$D$63:$U$63),"")</f>
        <v>6.8999999999999995</v>
      </c>
      <c r="E24" s="63">
        <f>IFERROR(IF(B24="","",VLOOKUP(B24,តម្លៃទំនិញ!$B$8:$G$68,5,FALSE)),"")</f>
        <v>2390</v>
      </c>
      <c r="F24" s="313" cm="1">
        <f t="array" ref="F24">_xlfn.IFS(B24="","",N24=2,D24*E24,N24=1,"")</f>
        <v>16491</v>
      </c>
      <c r="G24" s="314"/>
      <c r="H24" s="135">
        <f>IFERROR(IF(B24="","",Sleng!P$63),"")</f>
        <v>13.899999999999999</v>
      </c>
      <c r="I24" s="101">
        <f>IFERROR(IF($B24="","",PhomDey!P$63),"")</f>
        <v>12</v>
      </c>
      <c r="J24" s="101">
        <f>IFERROR(IF($B24="","",Chronieng!Q$63),"")</f>
        <v>6.8999999999999995</v>
      </c>
      <c r="K24" s="101">
        <f>IFERROR(IF($B24="","",Chomkar!P$63),"")</f>
        <v>14.899999999999999</v>
      </c>
      <c r="L24" s="101">
        <f>IFERROR(IF($B24="","",Thlok!P$63),"")</f>
        <v>33.699999999999996</v>
      </c>
      <c r="M24" s="101">
        <f>IFERROR(IF($B24="","",PhomSrie!P$62),"")</f>
        <v>0</v>
      </c>
      <c r="N24" s="47">
        <v>2</v>
      </c>
    </row>
    <row r="25" spans="1:14" s="47" customFormat="1" ht="23.5" customHeight="1" x14ac:dyDescent="0.35">
      <c r="A25" s="64">
        <v>15</v>
      </c>
      <c r="B25" s="236" t="s">
        <v>195</v>
      </c>
      <c r="C25" s="231"/>
      <c r="D25" s="60">
        <f>IFERROR(_xlfn.XLOOKUP(B25,Chronieng!$D$29:$U$29,Chronieng!$D$63:$U$63),"")</f>
        <v>9.1999999999999993</v>
      </c>
      <c r="E25" s="63">
        <f>IFERROR(IF(B25="","",VLOOKUP(B25,តម្លៃទំនិញ!$B$8:$G$68,5,FALSE)),"")</f>
        <v>1495</v>
      </c>
      <c r="F25" s="313" cm="1">
        <f t="array" ref="F25">_xlfn.IFS(B25="","",N25=2,D25*E25,N25=1,"")</f>
        <v>13753.999999999998</v>
      </c>
      <c r="G25" s="314"/>
      <c r="H25" s="135">
        <f>IFERROR(IF(B25="","",Sleng!Q$63),"")</f>
        <v>5.0999999999999996</v>
      </c>
      <c r="I25" s="101">
        <f>IFERROR(IF($B25="","",PhomDey!Q$63),"")</f>
        <v>6</v>
      </c>
      <c r="J25" s="101">
        <f>IFERROR(IF($B25="","",Chronieng!R$63),"")</f>
        <v>9.1999999999999993</v>
      </c>
      <c r="K25" s="101">
        <f>IFERROR(IF($B25="","",Chomkar!Q$63),"")</f>
        <v>50.7</v>
      </c>
      <c r="L25" s="101">
        <f>IFERROR(IF($B25="","",Thlok!Q$63),"")</f>
        <v>6.8</v>
      </c>
      <c r="M25" s="101">
        <f>IFERROR(IF($B25="","",PhomSrie!Q$62),"")</f>
        <v>0</v>
      </c>
      <c r="N25" s="47">
        <v>2</v>
      </c>
    </row>
    <row r="26" spans="1:14" s="47" customFormat="1" ht="23.5" customHeight="1" x14ac:dyDescent="0.35">
      <c r="A26" s="64">
        <v>16</v>
      </c>
      <c r="B26" s="236" t="s">
        <v>196</v>
      </c>
      <c r="C26" s="231"/>
      <c r="D26" s="60">
        <f>IFERROR(_xlfn.XLOOKUP(B26,Chronieng!$D$29:$U$29,Chronieng!$D$63:$U$63),"")</f>
        <v>9.1999999999999993</v>
      </c>
      <c r="E26" s="63">
        <f>IFERROR(IF(B26="","",VLOOKUP(B26,តម្លៃទំនិញ!$B$8:$G$68,5,FALSE)),"")</f>
        <v>3999</v>
      </c>
      <c r="F26" s="313" cm="1">
        <f t="array" ref="F26">_xlfn.IFS(B26="","",N26=2,D26*E26,N26=1,"")</f>
        <v>36790.799999999996</v>
      </c>
      <c r="G26" s="314"/>
      <c r="H26" s="135">
        <f>IFERROR(IF(B26="","",Sleng!R$63),"")</f>
        <v>8.8000000000000007</v>
      </c>
      <c r="I26" s="101">
        <f>IFERROR(IF($B26="","",PhomDey!R$63),"")</f>
        <v>6</v>
      </c>
      <c r="J26" s="101">
        <f>IFERROR(IF($B26="","",Chronieng!S$63),"")</f>
        <v>9.1999999999999993</v>
      </c>
      <c r="K26" s="101">
        <f>IFERROR(IF($B26="","",Chomkar!R$63),"")</f>
        <v>5.6999999999999993</v>
      </c>
      <c r="L26" s="101">
        <f>IFERROR(IF($B26="","",Thlok!R$63),"")</f>
        <v>6.8</v>
      </c>
      <c r="M26" s="101">
        <f>IFERROR(IF($B26="","",PhomSrie!R$62),"")</f>
        <v>0</v>
      </c>
      <c r="N26" s="47">
        <v>2</v>
      </c>
    </row>
    <row r="27" spans="1:14" s="47" customFormat="1" ht="23.5" customHeight="1" x14ac:dyDescent="0.35">
      <c r="A27" s="64">
        <v>17</v>
      </c>
      <c r="B27" s="236" t="s">
        <v>75</v>
      </c>
      <c r="C27" s="231"/>
      <c r="D27" s="60">
        <f>IFERROR(_xlfn.XLOOKUP(B27,Chronieng!$D$29:$U$29,Chronieng!$D$63:$U$63),"")</f>
        <v>18</v>
      </c>
      <c r="E27" s="63">
        <f>IFERROR(IF(B27="","",VLOOKUP(B27,តម្លៃទំនិញ!$B$8:$G$68,5,FALSE)),"")</f>
        <v>2999</v>
      </c>
      <c r="F27" s="313" cm="1">
        <f t="array" ref="F27">_xlfn.IFS(B27="","",N27=2,D27*E27,N27=1,"")</f>
        <v>53982</v>
      </c>
      <c r="G27" s="314"/>
      <c r="H27" s="135"/>
      <c r="I27" s="101"/>
      <c r="J27" s="101"/>
      <c r="K27" s="101"/>
      <c r="L27" s="101"/>
      <c r="M27" s="101"/>
      <c r="N27" s="47">
        <v>2</v>
      </c>
    </row>
    <row r="28" spans="1:14" s="47" customFormat="1" ht="23.5" customHeight="1" thickBot="1" x14ac:dyDescent="0.4">
      <c r="A28" s="64">
        <v>18</v>
      </c>
      <c r="B28" s="236"/>
      <c r="C28" s="245"/>
      <c r="D28" s="60" t="str">
        <f>IFERROR(_xlfn.XLOOKUP(B28,Chronieng!$D$29:$U$29,Chronieng!$D$63:$U$63),"")</f>
        <v/>
      </c>
      <c r="E28" s="244" t="str">
        <f>IFERROR(IF(B28="","",VLOOKUP(B28,តម្លៃទំនិញ!$B$8:$G$68,5,FALSE)),"")</f>
        <v/>
      </c>
      <c r="F28" s="313" t="str" cm="1">
        <f t="array" ref="F28">_xlfn.IFS(B28="","",N28=2,D28*E28,N28=1,"")</f>
        <v/>
      </c>
      <c r="G28" s="314"/>
      <c r="H28" s="135" t="str">
        <f>IFERROR(IF(B28="","",Sleng!U$63),"")</f>
        <v/>
      </c>
      <c r="I28" s="101" t="str">
        <f>IFERROR(IF($B28="","",PhomDey!T$63),"")</f>
        <v/>
      </c>
      <c r="J28" s="101" t="str">
        <f>IFERROR(IF($B28="","",Chronieng!U$63),"")</f>
        <v/>
      </c>
      <c r="K28" s="101" t="str">
        <f>IFERROR(IF($B28="","",Chomkar!V$63),"")</f>
        <v/>
      </c>
      <c r="L28" s="101" t="str">
        <f>IFERROR(IF($B28="","",Thlok!V$63),"")</f>
        <v/>
      </c>
      <c r="M28" s="101" t="str">
        <f>IFERROR(IF($B28="","",PhomSrie!S$62),"")</f>
        <v/>
      </c>
      <c r="N28" s="47">
        <v>2</v>
      </c>
    </row>
    <row r="29" spans="1:14" s="46" customFormat="1" ht="23.25" customHeight="1" thickBot="1" x14ac:dyDescent="0.4">
      <c r="A29" s="344" t="s">
        <v>112</v>
      </c>
      <c r="B29" s="344"/>
      <c r="C29" s="344"/>
      <c r="D29" s="344"/>
      <c r="E29" s="344"/>
      <c r="F29" s="345">
        <f>(SUM(F11:F28))</f>
        <v>1983669.8</v>
      </c>
      <c r="G29" s="346"/>
      <c r="I29" s="47"/>
    </row>
    <row r="30" spans="1:14" s="46" customFormat="1" ht="23.5" thickBot="1" x14ac:dyDescent="0.4">
      <c r="A30" s="323" t="s">
        <v>113</v>
      </c>
      <c r="B30" s="323"/>
      <c r="C30" s="323"/>
      <c r="D30" s="323"/>
      <c r="E30" s="347">
        <f>ROUND(G29,-2)</f>
        <v>0</v>
      </c>
      <c r="F30" s="347"/>
      <c r="G30" s="347"/>
    </row>
    <row r="31" spans="1:14" ht="21.5" customHeight="1" x14ac:dyDescent="0.35">
      <c r="A31" s="16" t="s">
        <v>52</v>
      </c>
      <c r="B31" s="54" t="s">
        <v>111</v>
      </c>
      <c r="C31" s="15"/>
      <c r="D31" s="70"/>
      <c r="E31" s="17"/>
      <c r="F31" s="17"/>
    </row>
    <row r="32" spans="1:14" s="48" customFormat="1" ht="21.5" customHeight="1" x14ac:dyDescent="0.35">
      <c r="A32" s="263" t="s">
        <v>234</v>
      </c>
      <c r="B32" s="263"/>
      <c r="C32" s="263"/>
      <c r="D32" s="263" t="s">
        <v>233</v>
      </c>
      <c r="E32" s="263"/>
      <c r="F32" s="263" t="s">
        <v>231</v>
      </c>
      <c r="G32" s="263"/>
    </row>
    <row r="33" spans="1:7" s="48" customFormat="1" ht="18" customHeight="1" x14ac:dyDescent="0.35">
      <c r="A33" s="263" t="s">
        <v>235</v>
      </c>
      <c r="B33" s="263"/>
      <c r="C33" s="263"/>
      <c r="D33" s="263" t="s">
        <v>114</v>
      </c>
      <c r="E33" s="263"/>
      <c r="F33" s="263" t="s">
        <v>232</v>
      </c>
      <c r="G33" s="263"/>
    </row>
    <row r="34" spans="1:7" ht="26.5" customHeight="1" x14ac:dyDescent="0.35">
      <c r="A34" s="204"/>
      <c r="B34" s="204"/>
      <c r="C34" s="204"/>
      <c r="D34" s="204"/>
      <c r="E34" s="204"/>
      <c r="F34" s="204"/>
    </row>
    <row r="35" spans="1:7" ht="19.5" customHeight="1" x14ac:dyDescent="0.35">
      <c r="A35" s="263" t="s">
        <v>115</v>
      </c>
      <c r="B35" s="263"/>
      <c r="C35" s="263"/>
      <c r="D35" s="319" t="str">
        <f>IF(C8="","",C8)</f>
        <v>សាត ក្រូត</v>
      </c>
      <c r="E35" s="320"/>
      <c r="F35" s="316" t="s">
        <v>115</v>
      </c>
      <c r="G35" s="316"/>
    </row>
    <row r="36" spans="1:7" ht="17" customHeight="1" x14ac:dyDescent="0.35">
      <c r="A36" s="317" t="s">
        <v>236</v>
      </c>
      <c r="B36" s="317"/>
      <c r="C36" s="317"/>
      <c r="D36" s="318">
        <f>E7</f>
        <v>46112</v>
      </c>
      <c r="E36" s="318"/>
      <c r="F36" s="315" t="s">
        <v>236</v>
      </c>
      <c r="G36" s="315"/>
    </row>
    <row r="37" spans="1:7" s="38" customFormat="1" ht="3" customHeight="1" x14ac:dyDescent="0.7">
      <c r="A37" s="264"/>
      <c r="B37" s="264"/>
      <c r="C37" s="264"/>
      <c r="D37" s="264"/>
      <c r="E37" s="264"/>
      <c r="F37" s="264"/>
      <c r="G37" s="264"/>
    </row>
  </sheetData>
  <mergeCells count="46">
    <mergeCell ref="F9:G9"/>
    <mergeCell ref="C1:F1"/>
    <mergeCell ref="C2:F2"/>
    <mergeCell ref="A6:G6"/>
    <mergeCell ref="A7:D7"/>
    <mergeCell ref="E7:G7"/>
    <mergeCell ref="A8:B8"/>
    <mergeCell ref="A9:A10"/>
    <mergeCell ref="B9:B10"/>
    <mergeCell ref="C9:C10"/>
    <mergeCell ref="D9:E9"/>
    <mergeCell ref="A36:C36"/>
    <mergeCell ref="D36:E36"/>
    <mergeCell ref="F36:G36"/>
    <mergeCell ref="A37:G37"/>
    <mergeCell ref="A29:E29"/>
    <mergeCell ref="A30:D30"/>
    <mergeCell ref="A32:C32"/>
    <mergeCell ref="D32:E32"/>
    <mergeCell ref="F32:G32"/>
    <mergeCell ref="A33:C33"/>
    <mergeCell ref="D33:E33"/>
    <mergeCell ref="F33:G33"/>
    <mergeCell ref="A35:C35"/>
    <mergeCell ref="D35:E35"/>
    <mergeCell ref="F35:G35"/>
    <mergeCell ref="E30:G30"/>
    <mergeCell ref="F11:G11"/>
    <mergeCell ref="F12:G12"/>
    <mergeCell ref="F13:G13"/>
    <mergeCell ref="F14:G14"/>
    <mergeCell ref="F15:G15"/>
    <mergeCell ref="F16:G16"/>
    <mergeCell ref="F17:G17"/>
    <mergeCell ref="F18:G18"/>
    <mergeCell ref="F19:G19"/>
    <mergeCell ref="F20:G20"/>
    <mergeCell ref="F26:G26"/>
    <mergeCell ref="F28:G28"/>
    <mergeCell ref="F29:G29"/>
    <mergeCell ref="F21:G21"/>
    <mergeCell ref="F22:G22"/>
    <mergeCell ref="F23:G23"/>
    <mergeCell ref="F24:G24"/>
    <mergeCell ref="F25:G25"/>
    <mergeCell ref="F27:G27"/>
  </mergeCells>
  <conditionalFormatting sqref="D11:D28">
    <cfRule type="expression" dxfId="36" priority="6">
      <formula>MOD($D11,1)=0</formula>
    </cfRule>
  </conditionalFormatting>
  <conditionalFormatting sqref="B25:B28">
    <cfRule type="expression" dxfId="35" priority="5">
      <formula>$N25&lt;&gt;""</formula>
    </cfRule>
  </conditionalFormatting>
  <conditionalFormatting sqref="B11:B28">
    <cfRule type="expression" dxfId="34" priority="4">
      <formula>$N11&lt;&gt;""</formula>
    </cfRule>
  </conditionalFormatting>
  <conditionalFormatting sqref="B25:B28">
    <cfRule type="expression" dxfId="33" priority="3">
      <formula>$N25&lt;&gt;""</formula>
    </cfRule>
  </conditionalFormatting>
  <conditionalFormatting sqref="G5">
    <cfRule type="expression" dxfId="32" priority="1">
      <formula>$C$8="លេន រន្ចា"</formula>
    </cfRule>
    <cfRule type="expression" dxfId="31" priority="2">
      <formula>$C$8="រំ ស្រីលីន"</formula>
    </cfRule>
  </conditionalFormatting>
  <dataValidations count="4">
    <dataValidation type="list" allowBlank="1" showInputMessage="1" showErrorMessage="1" sqref="B11:B28" xr:uid="{585B4B44-7C93-4E43-A042-63BC41751D11}">
      <formula1>មុខ</formula1>
    </dataValidation>
    <dataValidation type="list" allowBlank="1" showInputMessage="1" showErrorMessage="1" sqref="C4" xr:uid="{AEC3012B-AA84-497E-AAFA-68B6DCF30054}">
      <formula1>ស្រីស្នំ</formula1>
    </dataValidation>
    <dataValidation type="list" allowBlank="1" showInputMessage="1" showErrorMessage="1" sqref="C3" xr:uid="{4F36C0C0-A0DB-466C-B999-9435D3108B0C}">
      <formula1>សៀមរាប</formula1>
    </dataValidation>
    <dataValidation type="list" allowBlank="1" showInputMessage="1" showErrorMessage="1" sqref="C8" xr:uid="{F1CCA6C6-16CB-4F20-9D83-FB8675FD399D}">
      <formula1>Name1</formula1>
    </dataValidation>
  </dataValidations>
  <printOptions horizontalCentered="1" verticalCentered="1"/>
  <pageMargins left="0" right="0" top="0.25" bottom="0" header="0" footer="0"/>
  <pageSetup paperSize="9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50" r:id="rId4" name="Veget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273050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1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2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3" r:id="rId7" name="Sale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4" r:id="rId8" name="Button 18">
              <controlPr defaultSize="0" print="0" autoFill="0" autoPict="0" macro="[0]!Chronieng">
                <anchor moveWithCells="1" sizeWithCells="1">
                  <from>
                    <xdr:col>13</xdr:col>
                    <xdr:colOff>171450</xdr:colOff>
                    <xdr:row>5</xdr:row>
                    <xdr:rowOff>101600</xdr:rowOff>
                  </from>
                  <to>
                    <xdr:col>14</xdr:col>
                    <xdr:colOff>400050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5" r:id="rId9" name="Oll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6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171450</xdr:colOff>
                    <xdr:row>7</xdr:row>
                    <xdr:rowOff>133350</xdr:rowOff>
                  </from>
                  <to>
                    <xdr:col>14</xdr:col>
                    <xdr:colOff>412750</xdr:colOff>
                    <xdr:row>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58" r:id="rId11" name="Button 22">
              <controlPr defaultSize="0" print="0" autoFill="0" autoPict="0" macro="[0]!chron">
                <anchor moveWithCells="1" sizeWithCells="1">
                  <from>
                    <xdr:col>13</xdr:col>
                    <xdr:colOff>209550</xdr:colOff>
                    <xdr:row>9</xdr:row>
                    <xdr:rowOff>19050</xdr:rowOff>
                  </from>
                  <to>
                    <xdr:col>14</xdr:col>
                    <xdr:colOff>349250</xdr:colOff>
                    <xdr:row>9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357129-E7A5-490C-B35C-E6845737BD41}">
          <x14:formula1>
            <xm:f>Seting!$C$3:$C$8</xm:f>
          </x14:formula1>
          <xm:sqref>H9:M9 C5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DF891-8487-4721-8EEE-11B1CF38C102}">
  <sheetPr codeName="Sheet9">
    <tabColor rgb="FF7030A0"/>
  </sheetPr>
  <dimension ref="A1:W63"/>
  <sheetViews>
    <sheetView view="pageBreakPreview" zoomScaleNormal="100" zoomScaleSheetLayoutView="100" workbookViewId="0">
      <pane xSplit="22" ySplit="30" topLeftCell="W53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23" x14ac:dyDescent="0.95"/>
  <cols>
    <col min="1" max="1" width="10.7265625" style="127" customWidth="1"/>
    <col min="2" max="2" width="23.08984375" style="87" customWidth="1"/>
    <col min="3" max="3" width="7.453125" style="90" customWidth="1"/>
    <col min="4" max="5" width="6.453125" style="32" customWidth="1"/>
    <col min="6" max="6" width="6.90625" style="32" customWidth="1"/>
    <col min="7" max="22" width="6.453125" style="32" customWidth="1"/>
    <col min="23" max="16384" width="8.7265625" style="32"/>
  </cols>
  <sheetData>
    <row r="1" spans="1:22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</row>
    <row r="2" spans="1:22" s="78" customFormat="1" ht="23" customHeight="1" x14ac:dyDescent="0.35">
      <c r="A2" s="348" t="s">
        <v>126</v>
      </c>
      <c r="B2" s="348" t="s">
        <v>127</v>
      </c>
      <c r="C2" s="304" t="s">
        <v>124</v>
      </c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</row>
    <row r="3" spans="1:22" s="78" customFormat="1" ht="23" hidden="1" customHeight="1" x14ac:dyDescent="0.35">
      <c r="A3" s="348"/>
      <c r="B3" s="348"/>
      <c r="C3" s="305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</row>
    <row r="4" spans="1:22" s="78" customFormat="1" ht="23" hidden="1" customHeight="1" x14ac:dyDescent="0.35">
      <c r="A4" s="348"/>
      <c r="B4" s="348"/>
      <c r="C4" s="305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</row>
    <row r="5" spans="1:22" s="78" customFormat="1" ht="23" hidden="1" customHeight="1" x14ac:dyDescent="0.35">
      <c r="A5" s="348"/>
      <c r="B5" s="348"/>
      <c r="C5" s="305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</row>
    <row r="6" spans="1:22" s="78" customFormat="1" ht="23" hidden="1" customHeight="1" x14ac:dyDescent="0.35">
      <c r="A6" s="348"/>
      <c r="B6" s="348"/>
      <c r="C6" s="305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</row>
    <row r="7" spans="1:22" s="78" customFormat="1" ht="23" hidden="1" customHeight="1" x14ac:dyDescent="0.35">
      <c r="A7" s="348"/>
      <c r="B7" s="348"/>
      <c r="C7" s="305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</row>
    <row r="8" spans="1:22" s="78" customFormat="1" ht="23" hidden="1" customHeight="1" x14ac:dyDescent="0.35">
      <c r="A8" s="348"/>
      <c r="B8" s="348"/>
      <c r="C8" s="305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</row>
    <row r="9" spans="1:22" s="78" customFormat="1" ht="23" hidden="1" customHeight="1" x14ac:dyDescent="0.35">
      <c r="A9" s="348"/>
      <c r="B9" s="348"/>
      <c r="C9" s="305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</row>
    <row r="10" spans="1:22" s="78" customFormat="1" ht="23" hidden="1" customHeight="1" x14ac:dyDescent="0.35">
      <c r="A10" s="348"/>
      <c r="B10" s="348"/>
      <c r="C10" s="305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</row>
    <row r="11" spans="1:22" s="78" customFormat="1" ht="23" hidden="1" customHeight="1" x14ac:dyDescent="0.35">
      <c r="A11" s="348"/>
      <c r="B11" s="348"/>
      <c r="C11" s="305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</row>
    <row r="12" spans="1:22" s="78" customFormat="1" ht="23" hidden="1" customHeight="1" x14ac:dyDescent="0.35">
      <c r="A12" s="348"/>
      <c r="B12" s="348"/>
      <c r="C12" s="305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</row>
    <row r="13" spans="1:22" s="78" customFormat="1" ht="23" hidden="1" customHeight="1" x14ac:dyDescent="0.35">
      <c r="A13" s="348"/>
      <c r="B13" s="348"/>
      <c r="C13" s="305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</row>
    <row r="14" spans="1:22" s="78" customFormat="1" ht="23" hidden="1" customHeight="1" x14ac:dyDescent="0.35">
      <c r="A14" s="348"/>
      <c r="B14" s="348"/>
      <c r="C14" s="305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</row>
    <row r="15" spans="1:22" s="78" customFormat="1" ht="23" hidden="1" customHeight="1" x14ac:dyDescent="0.35">
      <c r="A15" s="348"/>
      <c r="B15" s="348"/>
      <c r="C15" s="305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</row>
    <row r="16" spans="1:22" s="78" customFormat="1" ht="23" hidden="1" customHeight="1" x14ac:dyDescent="0.35">
      <c r="A16" s="348"/>
      <c r="B16" s="348"/>
      <c r="C16" s="305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</row>
    <row r="17" spans="1:22" s="78" customFormat="1" ht="23" hidden="1" customHeight="1" x14ac:dyDescent="0.35">
      <c r="A17" s="348"/>
      <c r="B17" s="348"/>
      <c r="C17" s="305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</row>
    <row r="18" spans="1:22" s="78" customFormat="1" ht="23" hidden="1" customHeight="1" x14ac:dyDescent="0.35">
      <c r="A18" s="348"/>
      <c r="B18" s="348"/>
      <c r="C18" s="305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</row>
    <row r="19" spans="1:22" s="78" customFormat="1" ht="23" hidden="1" customHeight="1" x14ac:dyDescent="0.35">
      <c r="A19" s="348"/>
      <c r="B19" s="348"/>
      <c r="C19" s="305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</row>
    <row r="20" spans="1:22" s="78" customFormat="1" ht="23" hidden="1" customHeight="1" x14ac:dyDescent="0.35">
      <c r="A20" s="348"/>
      <c r="B20" s="348"/>
      <c r="C20" s="305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</row>
    <row r="21" spans="1:22" s="78" customFormat="1" ht="23" hidden="1" customHeight="1" x14ac:dyDescent="0.35">
      <c r="A21" s="348"/>
      <c r="B21" s="348"/>
      <c r="C21" s="305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</row>
    <row r="22" spans="1:22" s="78" customFormat="1" ht="23" hidden="1" customHeight="1" x14ac:dyDescent="0.35">
      <c r="A22" s="348"/>
      <c r="B22" s="348"/>
      <c r="C22" s="305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</row>
    <row r="23" spans="1:22" s="78" customFormat="1" ht="23" hidden="1" customHeight="1" x14ac:dyDescent="0.35">
      <c r="A23" s="348"/>
      <c r="B23" s="348"/>
      <c r="C23" s="305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</row>
    <row r="24" spans="1:22" s="78" customFormat="1" ht="23" hidden="1" customHeight="1" x14ac:dyDescent="0.35">
      <c r="A24" s="348"/>
      <c r="B24" s="348"/>
      <c r="C24" s="305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</row>
    <row r="25" spans="1:22" s="78" customFormat="1" ht="23" hidden="1" customHeight="1" x14ac:dyDescent="0.35">
      <c r="A25" s="348"/>
      <c r="B25" s="348"/>
      <c r="C25" s="305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</row>
    <row r="26" spans="1:22" s="78" customFormat="1" ht="23" hidden="1" customHeight="1" x14ac:dyDescent="0.35">
      <c r="A26" s="348"/>
      <c r="B26" s="348"/>
      <c r="C26" s="305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</row>
    <row r="27" spans="1:22" s="78" customFormat="1" ht="23" hidden="1" customHeight="1" x14ac:dyDescent="0.35">
      <c r="A27" s="348"/>
      <c r="B27" s="348"/>
      <c r="C27" s="305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</row>
    <row r="28" spans="1:22" s="78" customFormat="1" ht="23" hidden="1" customHeight="1" x14ac:dyDescent="0.35">
      <c r="A28" s="348"/>
      <c r="B28" s="348"/>
      <c r="C28" s="305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</row>
    <row r="29" spans="1:22" s="80" customFormat="1" ht="55" customHeight="1" x14ac:dyDescent="0.35">
      <c r="A29" s="348"/>
      <c r="B29" s="348"/>
      <c r="C29" s="306"/>
      <c r="D29" s="99" t="str">
        <f>'R-Chomkar'!B11</f>
        <v>អង្ករចម្រុះ</v>
      </c>
      <c r="E29" s="100" t="str">
        <f>'R-Chomkar'!B12</f>
        <v>ប្រេងឆា</v>
      </c>
      <c r="F29" s="100" t="str">
        <f>'R-Chomkar'!B13</f>
        <v>អំបិលអ៊ីយូត</v>
      </c>
      <c r="G29" s="100" t="str">
        <f>'R-Chomkar'!B14</f>
        <v>សាច់ជ្រូក៣ជាន់</v>
      </c>
      <c r="H29" s="100" t="str">
        <f>'R-Chomkar'!B15</f>
        <v>ស៊ុតទា</v>
      </c>
      <c r="I29" s="100" t="str">
        <f>'R-Chomkar'!B16</f>
        <v>ត្រីរស់</v>
      </c>
      <c r="J29" s="100" t="str">
        <f>'R-Chomkar'!B17</f>
        <v>ត្រីអណ្តែង</v>
      </c>
      <c r="K29" s="100" t="str">
        <f>'R-Chomkar'!B18</f>
        <v>ត្រកួន</v>
      </c>
      <c r="L29" s="100" t="str">
        <f>'R-Chomkar'!B19</f>
        <v>ស្លឹកបាស</v>
      </c>
      <c r="M29" s="100" t="str">
        <f>'R-Chomkar'!B20</f>
        <v>ស្លឹកម្រុំ</v>
      </c>
      <c r="N29" s="100" t="str">
        <f>'R-Chomkar'!B21</f>
        <v>ស្ពៃក្រញាញ់</v>
      </c>
      <c r="O29" s="100" t="str">
        <f>'R-Chomkar'!B22</f>
        <v>ស្ពៃចង្កឹះ</v>
      </c>
      <c r="P29" s="100" t="str">
        <f>'R-Chomkar'!B23</f>
        <v>ផ្លែល្ពៅ</v>
      </c>
      <c r="Q29" s="100" t="str">
        <f>'R-Chomkar'!B24</f>
        <v>ផ្លែឃ្លោក</v>
      </c>
      <c r="R29" s="100" t="str">
        <f>'R-Chomkar'!B25</f>
        <v>ននោងមូល</v>
      </c>
      <c r="S29" s="100" t="str">
        <f>'R-Chomkar'!B26</f>
        <v>ល្ហុងខ្ចី</v>
      </c>
      <c r="T29" s="100" t="str">
        <f>'R-Chomkar'!B27</f>
        <v>សណ្តែកគួរ</v>
      </c>
      <c r="U29" s="100" t="str">
        <f>'R-Chomkar'!B28</f>
        <v>ការ៉ុត</v>
      </c>
      <c r="V29" s="100">
        <f>'R-Chomkar'!B29</f>
        <v>0</v>
      </c>
    </row>
    <row r="30" spans="1:22" s="80" customFormat="1" ht="16.5" customHeight="1" x14ac:dyDescent="0.7">
      <c r="A30" s="302" t="s">
        <v>125</v>
      </c>
      <c r="B30" s="303"/>
      <c r="C30" s="88">
        <v>47</v>
      </c>
      <c r="D30" s="205"/>
      <c r="E30" s="207"/>
      <c r="F30" s="205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</row>
    <row r="31" spans="1:22" x14ac:dyDescent="0.95">
      <c r="A31" s="227">
        <v>46082</v>
      </c>
      <c r="B31" s="130">
        <f>IF(A31="","",A31+1)</f>
        <v>46083</v>
      </c>
      <c r="C31" s="195">
        <f>IF(D31+E31+F31+G31+H31+I31+J31+K31+L31+M31+N31+O31+P31+Q31+R31+V31&lt;=0,"",MAX(C$1:$C30)+1)</f>
        <v>48</v>
      </c>
      <c r="D31" s="93">
        <v>500</v>
      </c>
      <c r="E31" s="93" t="s">
        <v>336</v>
      </c>
      <c r="F31" s="93">
        <v>5</v>
      </c>
      <c r="G31" s="93"/>
      <c r="H31" s="93" t="s">
        <v>328</v>
      </c>
      <c r="I31" s="93"/>
      <c r="J31" s="92"/>
      <c r="K31" s="93"/>
      <c r="L31" s="93"/>
      <c r="M31" s="93"/>
      <c r="N31" s="93"/>
      <c r="O31" s="93" t="s">
        <v>293</v>
      </c>
      <c r="P31" s="93"/>
      <c r="Q31" s="93"/>
      <c r="R31" s="93"/>
      <c r="S31" s="93"/>
      <c r="T31" s="93"/>
      <c r="U31" s="93" t="s">
        <v>291</v>
      </c>
      <c r="V31" s="93"/>
    </row>
    <row r="32" spans="1:22" x14ac:dyDescent="0.95">
      <c r="A32" s="227">
        <v>46083</v>
      </c>
      <c r="B32" s="130">
        <f t="shared" ref="B32:B61" si="0">IF(A32="","",A32+1)</f>
        <v>46084</v>
      </c>
      <c r="C32" s="195">
        <f>IF(D32+E32+F32+G32+H32+I32+J32+K32+L32+M32+N32+O32+P32+Q32+R32+V32&lt;=0,"",MAX(C$1:$C31)+1)</f>
        <v>49</v>
      </c>
      <c r="D32" s="93"/>
      <c r="E32" s="93"/>
      <c r="F32" s="93"/>
      <c r="G32" s="93"/>
      <c r="H32" s="93"/>
      <c r="I32" s="93"/>
      <c r="J32" s="92" t="s">
        <v>159</v>
      </c>
      <c r="K32" s="93"/>
      <c r="L32" s="93" t="s">
        <v>329</v>
      </c>
      <c r="M32" s="93" t="s">
        <v>329</v>
      </c>
      <c r="N32" s="93"/>
      <c r="O32" s="93"/>
      <c r="P32" s="93" t="s">
        <v>329</v>
      </c>
      <c r="Q32" s="93"/>
      <c r="R32" s="93"/>
      <c r="S32" s="93" t="s">
        <v>342</v>
      </c>
      <c r="T32" s="93" t="s">
        <v>342</v>
      </c>
      <c r="U32" s="93"/>
      <c r="V32" s="93"/>
    </row>
    <row r="33" spans="1:23" x14ac:dyDescent="0.95">
      <c r="A33" s="227">
        <v>46084</v>
      </c>
      <c r="B33" s="130">
        <f t="shared" si="0"/>
        <v>46085</v>
      </c>
      <c r="C33" s="195">
        <f>IF(D33+E33+F33+G33+H33+I33+J33+K33+L33+M33+N33+O33+P33+Q33+R33+V33&lt;=0,"",MAX(C$1:$C32)+1)</f>
        <v>50</v>
      </c>
      <c r="D33" s="93"/>
      <c r="E33" s="93"/>
      <c r="F33" s="93"/>
      <c r="G33" s="93"/>
      <c r="H33" s="93" t="s">
        <v>328</v>
      </c>
      <c r="I33" s="93"/>
      <c r="J33" s="93"/>
      <c r="K33" s="93"/>
      <c r="L33" s="93"/>
      <c r="M33" s="92"/>
      <c r="N33" s="92" t="s">
        <v>330</v>
      </c>
      <c r="O33" s="92"/>
      <c r="P33" s="92"/>
      <c r="Q33" s="93"/>
      <c r="R33" s="93"/>
      <c r="S33" s="93"/>
      <c r="T33" s="93"/>
      <c r="U33" s="93"/>
      <c r="V33" s="93"/>
      <c r="W33" s="96"/>
    </row>
    <row r="34" spans="1:23" x14ac:dyDescent="0.95">
      <c r="A34" s="227">
        <v>46085</v>
      </c>
      <c r="B34" s="130">
        <f t="shared" si="0"/>
        <v>46086</v>
      </c>
      <c r="C34" s="195">
        <f>IF(D34+E34+F34+G34+H34+I34+J34+K34+L34+M34+N34+O34+P34+Q34+R34+V34&lt;=0,"",MAX(C$1:$C33)+1)</f>
        <v>51</v>
      </c>
      <c r="D34" s="93"/>
      <c r="E34" s="93"/>
      <c r="F34" s="93"/>
      <c r="G34" s="93"/>
      <c r="H34" s="93"/>
      <c r="I34" s="93" t="s">
        <v>343</v>
      </c>
      <c r="J34" s="93"/>
      <c r="K34" s="93"/>
      <c r="L34" s="92" t="s">
        <v>342</v>
      </c>
      <c r="M34" s="93"/>
      <c r="N34" s="93"/>
      <c r="O34" s="93"/>
      <c r="P34" s="93" t="s">
        <v>344</v>
      </c>
      <c r="Q34" s="92" t="s">
        <v>342</v>
      </c>
      <c r="R34" s="93" t="s">
        <v>344</v>
      </c>
      <c r="S34" s="92" t="s">
        <v>342</v>
      </c>
      <c r="T34" s="93"/>
      <c r="U34" s="93"/>
      <c r="V34" s="93"/>
    </row>
    <row r="35" spans="1:23" x14ac:dyDescent="0.95">
      <c r="A35" s="227">
        <v>46086</v>
      </c>
      <c r="B35" s="130">
        <f t="shared" si="0"/>
        <v>46087</v>
      </c>
      <c r="C35" s="195">
        <f>IF(D35+E35+F35+G35+H35+I35+J35+K35+L35+M35+N35+O35+P35+Q35+R35+V35&lt;=0,"",MAX(C$1:$C34)+1)</f>
        <v>52</v>
      </c>
      <c r="D35" s="93"/>
      <c r="E35" s="93"/>
      <c r="F35" s="93"/>
      <c r="G35" s="93" t="s">
        <v>142</v>
      </c>
      <c r="H35" s="93"/>
      <c r="I35" s="93"/>
      <c r="J35" s="92"/>
      <c r="K35" s="93"/>
      <c r="L35" s="93"/>
      <c r="M35" s="93"/>
      <c r="N35" s="93"/>
      <c r="O35" s="93"/>
      <c r="P35" s="93"/>
      <c r="Q35" s="93" t="s">
        <v>330</v>
      </c>
      <c r="R35" s="93"/>
      <c r="S35" s="93"/>
      <c r="T35" s="93"/>
      <c r="U35" s="93"/>
      <c r="V35" s="93"/>
    </row>
    <row r="36" spans="1:23" x14ac:dyDescent="0.95">
      <c r="A36" s="227">
        <v>46087</v>
      </c>
      <c r="B36" s="130">
        <f t="shared" si="0"/>
        <v>46088</v>
      </c>
      <c r="C36" s="195">
        <f>IF(D36+E36+F36+G36+H36+I36+J36+K36+L36+M36+N36+O36+P36+Q36+R36+V36&lt;=0,"",MAX(C$1:$C35)+1)</f>
        <v>53</v>
      </c>
      <c r="D36" s="93"/>
      <c r="E36" s="93"/>
      <c r="F36" s="93"/>
      <c r="G36" s="93"/>
      <c r="H36" s="93"/>
      <c r="I36" s="93" t="s">
        <v>159</v>
      </c>
      <c r="J36" s="92"/>
      <c r="K36" s="93" t="s">
        <v>330</v>
      </c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</row>
    <row r="37" spans="1:23" x14ac:dyDescent="0.95">
      <c r="A37" s="227">
        <v>46088</v>
      </c>
      <c r="B37" s="130">
        <f t="shared" si="0"/>
        <v>46089</v>
      </c>
      <c r="C37" s="195" t="str">
        <f>IF(D37+E37+F37+G37+H37+I37+J37+K37+L37+M37+N37+O37+P37+Q37+R37+V37&lt;=0,"",MAX(C$1:$C36)+1)</f>
        <v/>
      </c>
      <c r="D37" s="93"/>
      <c r="E37" s="93"/>
      <c r="F37" s="93"/>
      <c r="G37" s="93"/>
      <c r="H37" s="93"/>
      <c r="I37" s="93"/>
      <c r="J37" s="92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</row>
    <row r="38" spans="1:23" x14ac:dyDescent="0.95">
      <c r="A38" s="227">
        <v>46089</v>
      </c>
      <c r="B38" s="130">
        <f t="shared" si="0"/>
        <v>46090</v>
      </c>
      <c r="C38" s="195">
        <f>IF(D38+E38+F38+G38+H38+I38+J38+K38+L38+M38+N38+O38+P38+Q38+R38+V38&lt;=0,"",MAX(C$1:$C37)+1)</f>
        <v>54</v>
      </c>
      <c r="D38" s="93"/>
      <c r="E38" s="93"/>
      <c r="F38" s="93"/>
      <c r="G38" s="93"/>
      <c r="H38" s="93" t="s">
        <v>328</v>
      </c>
      <c r="I38" s="93"/>
      <c r="J38" s="92"/>
      <c r="K38" s="93"/>
      <c r="L38" s="93"/>
      <c r="M38" s="93"/>
      <c r="N38" s="93"/>
      <c r="O38" s="93" t="s">
        <v>293</v>
      </c>
      <c r="P38" s="93"/>
      <c r="Q38" s="93"/>
      <c r="R38" s="93"/>
      <c r="S38" s="93"/>
      <c r="T38" s="93"/>
      <c r="U38" s="93" t="s">
        <v>291</v>
      </c>
      <c r="V38" s="93"/>
    </row>
    <row r="39" spans="1:23" x14ac:dyDescent="0.95">
      <c r="A39" s="227">
        <v>46090</v>
      </c>
      <c r="B39" s="130">
        <f t="shared" si="0"/>
        <v>46091</v>
      </c>
      <c r="C39" s="195">
        <f>IF(D39+E39+F39+G39+H39+I39+J39+K39+L39+M39+N39+O39+P39+Q39+R39+V39&lt;=0,"",MAX(C$1:$C38)+1)</f>
        <v>55</v>
      </c>
      <c r="D39" s="93"/>
      <c r="E39" s="93"/>
      <c r="F39" s="93"/>
      <c r="G39" s="93"/>
      <c r="H39" s="93"/>
      <c r="I39" s="93"/>
      <c r="J39" s="92" t="s">
        <v>159</v>
      </c>
      <c r="K39" s="93"/>
      <c r="L39" s="93" t="s">
        <v>329</v>
      </c>
      <c r="M39" s="93" t="s">
        <v>329</v>
      </c>
      <c r="N39" s="93"/>
      <c r="O39" s="93"/>
      <c r="P39" s="93" t="s">
        <v>329</v>
      </c>
      <c r="Q39" s="93"/>
      <c r="R39" s="93"/>
      <c r="S39" s="93" t="s">
        <v>342</v>
      </c>
      <c r="T39" s="93" t="s">
        <v>342</v>
      </c>
      <c r="U39" s="93"/>
      <c r="V39" s="93"/>
    </row>
    <row r="40" spans="1:23" x14ac:dyDescent="0.95">
      <c r="A40" s="227">
        <v>46091</v>
      </c>
      <c r="B40" s="130">
        <f t="shared" si="0"/>
        <v>46092</v>
      </c>
      <c r="C40" s="195">
        <f>IF(D40+E40+F40+G40+H40+I40+J40+K40+L40+M40+N40+O40+P40+Q40+R40+V40&lt;=0,"",MAX(C$1:$C39)+1)</f>
        <v>56</v>
      </c>
      <c r="D40" s="93"/>
      <c r="E40" s="93"/>
      <c r="F40" s="93"/>
      <c r="G40" s="93"/>
      <c r="H40" s="93" t="s">
        <v>328</v>
      </c>
      <c r="I40" s="93"/>
      <c r="J40" s="93"/>
      <c r="K40" s="93"/>
      <c r="L40" s="93"/>
      <c r="M40" s="92"/>
      <c r="N40" s="92" t="s">
        <v>330</v>
      </c>
      <c r="O40" s="92"/>
      <c r="P40" s="92"/>
      <c r="Q40" s="93"/>
      <c r="R40" s="93"/>
      <c r="S40" s="93"/>
      <c r="T40" s="93"/>
      <c r="U40" s="93"/>
      <c r="V40" s="93"/>
    </row>
    <row r="41" spans="1:23" x14ac:dyDescent="0.95">
      <c r="A41" s="227">
        <v>46092</v>
      </c>
      <c r="B41" s="130">
        <f t="shared" si="0"/>
        <v>46093</v>
      </c>
      <c r="C41" s="195">
        <f>IF(D41+E41+F41+G41+H41+I41+J41+K41+L41+M41+N41+O41+P41+Q41+R41+V41&lt;=0,"",MAX(C$1:$C40)+1)</f>
        <v>57</v>
      </c>
      <c r="D41" s="93"/>
      <c r="E41" s="93"/>
      <c r="F41" s="93"/>
      <c r="G41" s="93"/>
      <c r="H41" s="93"/>
      <c r="I41" s="93" t="s">
        <v>343</v>
      </c>
      <c r="J41" s="93"/>
      <c r="K41" s="93"/>
      <c r="L41" s="92" t="s">
        <v>342</v>
      </c>
      <c r="M41" s="93"/>
      <c r="N41" s="93"/>
      <c r="O41" s="93"/>
      <c r="P41" s="93" t="s">
        <v>344</v>
      </c>
      <c r="Q41" s="92" t="s">
        <v>342</v>
      </c>
      <c r="R41" s="93" t="s">
        <v>344</v>
      </c>
      <c r="S41" s="92" t="s">
        <v>342</v>
      </c>
      <c r="T41" s="93"/>
      <c r="U41" s="93"/>
      <c r="V41" s="93"/>
    </row>
    <row r="42" spans="1:23" x14ac:dyDescent="0.95">
      <c r="A42" s="227">
        <v>46093</v>
      </c>
      <c r="B42" s="130">
        <f t="shared" si="0"/>
        <v>46094</v>
      </c>
      <c r="C42" s="195">
        <f>IF(D42+E42+F42+G42+H42+I42+J42+K42+L42+M42+N42+O42+P42+Q42+R42+V42&lt;=0,"",MAX(C$1:$C41)+1)</f>
        <v>58</v>
      </c>
      <c r="D42" s="93"/>
      <c r="E42" s="93"/>
      <c r="F42" s="93"/>
      <c r="G42" s="93" t="s">
        <v>142</v>
      </c>
      <c r="H42" s="93"/>
      <c r="I42" s="93"/>
      <c r="J42" s="92"/>
      <c r="K42" s="93"/>
      <c r="L42" s="93"/>
      <c r="M42" s="93"/>
      <c r="N42" s="93"/>
      <c r="O42" s="93"/>
      <c r="P42" s="93"/>
      <c r="Q42" s="93" t="s">
        <v>330</v>
      </c>
      <c r="R42" s="93"/>
      <c r="S42" s="93"/>
      <c r="T42" s="93"/>
      <c r="U42" s="93"/>
      <c r="V42" s="93"/>
    </row>
    <row r="43" spans="1:23" x14ac:dyDescent="0.95">
      <c r="A43" s="227">
        <v>46094</v>
      </c>
      <c r="B43" s="130">
        <f t="shared" si="0"/>
        <v>46095</v>
      </c>
      <c r="C43" s="195">
        <f>IF(D43+E43+F43+G43+H43+I43+J43+K43+L43+M43+N43+O43+P43+Q43+R43+V43&lt;=0,"",MAX(C$1:$C42)+1)</f>
        <v>59</v>
      </c>
      <c r="D43" s="93"/>
      <c r="E43" s="93"/>
      <c r="F43" s="93"/>
      <c r="G43" s="93"/>
      <c r="H43" s="93"/>
      <c r="I43" s="93" t="s">
        <v>159</v>
      </c>
      <c r="J43" s="92"/>
      <c r="K43" s="93" t="s">
        <v>330</v>
      </c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</row>
    <row r="44" spans="1:23" x14ac:dyDescent="0.95">
      <c r="A44" s="227">
        <v>46095</v>
      </c>
      <c r="B44" s="130">
        <f t="shared" si="0"/>
        <v>46096</v>
      </c>
      <c r="C44" s="195" t="str">
        <f>IF(D44+E44+F44+G44+H44+I44+J44+K44+L44+M44+N44+O44+P44+Q44+R44+V44&lt;=0,"",MAX(C$1:$C43)+1)</f>
        <v/>
      </c>
      <c r="D44" s="93"/>
      <c r="E44" s="93"/>
      <c r="F44" s="93"/>
      <c r="G44" s="93"/>
      <c r="H44" s="93"/>
      <c r="I44" s="93"/>
      <c r="J44" s="92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</row>
    <row r="45" spans="1:23" x14ac:dyDescent="0.95">
      <c r="A45" s="227">
        <v>46096</v>
      </c>
      <c r="B45" s="130">
        <f t="shared" si="0"/>
        <v>46097</v>
      </c>
      <c r="C45" s="195">
        <f>IF(D45+E45+F45+G45+H45+I45+J45+K45+L45+M45+N45+O45+P45+Q45+R45+V45&lt;=0,"",MAX(C$1:$C44)+1)</f>
        <v>60</v>
      </c>
      <c r="D45" s="93"/>
      <c r="E45" s="93"/>
      <c r="F45" s="93"/>
      <c r="G45" s="93"/>
      <c r="H45" s="93" t="s">
        <v>328</v>
      </c>
      <c r="I45" s="93"/>
      <c r="J45" s="92"/>
      <c r="K45" s="93"/>
      <c r="L45" s="93"/>
      <c r="M45" s="93"/>
      <c r="N45" s="93"/>
      <c r="O45" s="93" t="s">
        <v>293</v>
      </c>
      <c r="P45" s="93"/>
      <c r="Q45" s="93"/>
      <c r="R45" s="93"/>
      <c r="S45" s="93"/>
      <c r="T45" s="93"/>
      <c r="U45" s="93" t="s">
        <v>291</v>
      </c>
      <c r="V45" s="93"/>
    </row>
    <row r="46" spans="1:23" x14ac:dyDescent="0.95">
      <c r="A46" s="227">
        <v>46097</v>
      </c>
      <c r="B46" s="130">
        <f t="shared" si="0"/>
        <v>46098</v>
      </c>
      <c r="C46" s="195">
        <f>IF(D46+E46+F46+G46+H46+I46+J46+K46+L46+M46+N46+O46+P46+Q46+R46+V46&lt;=0,"",MAX(C$1:$C45)+1)</f>
        <v>61</v>
      </c>
      <c r="D46" s="93"/>
      <c r="E46" s="93"/>
      <c r="F46" s="93"/>
      <c r="G46" s="93"/>
      <c r="H46" s="93"/>
      <c r="I46" s="93"/>
      <c r="J46" s="92" t="s">
        <v>159</v>
      </c>
      <c r="K46" s="93"/>
      <c r="L46" s="93" t="s">
        <v>329</v>
      </c>
      <c r="M46" s="93" t="s">
        <v>329</v>
      </c>
      <c r="N46" s="93"/>
      <c r="O46" s="93"/>
      <c r="P46" s="93" t="s">
        <v>329</v>
      </c>
      <c r="Q46" s="93"/>
      <c r="R46" s="93"/>
      <c r="S46" s="93" t="s">
        <v>342</v>
      </c>
      <c r="T46" s="93" t="s">
        <v>342</v>
      </c>
      <c r="U46" s="93"/>
      <c r="V46" s="93"/>
    </row>
    <row r="47" spans="1:23" x14ac:dyDescent="0.95">
      <c r="A47" s="227">
        <v>46098</v>
      </c>
      <c r="B47" s="130">
        <f t="shared" si="0"/>
        <v>46099</v>
      </c>
      <c r="C47" s="195">
        <f>IF(D47+E47+F47+G47+H47+I47+J47+K47+L47+M47+N47+O47+P47+Q47+R47+V47&lt;=0,"",MAX(C$1:$C46)+1)</f>
        <v>62</v>
      </c>
      <c r="D47" s="93"/>
      <c r="E47" s="93"/>
      <c r="F47" s="93"/>
      <c r="G47" s="93"/>
      <c r="H47" s="93" t="s">
        <v>328</v>
      </c>
      <c r="I47" s="93"/>
      <c r="J47" s="93"/>
      <c r="K47" s="93"/>
      <c r="L47" s="93"/>
      <c r="M47" s="92"/>
      <c r="N47" s="92" t="s">
        <v>330</v>
      </c>
      <c r="O47" s="92"/>
      <c r="P47" s="92"/>
      <c r="Q47" s="93"/>
      <c r="R47" s="93"/>
      <c r="S47" s="93"/>
      <c r="T47" s="93"/>
      <c r="U47" s="93"/>
      <c r="V47" s="93"/>
    </row>
    <row r="48" spans="1:23" x14ac:dyDescent="0.95">
      <c r="A48" s="227">
        <v>46099</v>
      </c>
      <c r="B48" s="130">
        <f t="shared" si="0"/>
        <v>46100</v>
      </c>
      <c r="C48" s="195">
        <f>IF(D48+E48+F48+G48+H48+I48+J48+K48+L48+M48+N48+O48+P48+Q48+R48+V48&lt;=0,"",MAX(C$1:$C47)+1)</f>
        <v>63</v>
      </c>
      <c r="D48" s="93"/>
      <c r="E48" s="93"/>
      <c r="F48" s="93"/>
      <c r="G48" s="93"/>
      <c r="H48" s="93"/>
      <c r="I48" s="93" t="s">
        <v>343</v>
      </c>
      <c r="J48" s="93"/>
      <c r="K48" s="93"/>
      <c r="L48" s="92" t="s">
        <v>342</v>
      </c>
      <c r="M48" s="93"/>
      <c r="N48" s="93"/>
      <c r="O48" s="93"/>
      <c r="P48" s="93" t="s">
        <v>344</v>
      </c>
      <c r="Q48" s="92" t="s">
        <v>342</v>
      </c>
      <c r="R48" s="93" t="s">
        <v>344</v>
      </c>
      <c r="S48" s="92" t="s">
        <v>342</v>
      </c>
      <c r="T48" s="93"/>
      <c r="U48" s="93"/>
      <c r="V48" s="93"/>
    </row>
    <row r="49" spans="1:22" x14ac:dyDescent="0.95">
      <c r="A49" s="227">
        <v>46100</v>
      </c>
      <c r="B49" s="130">
        <f t="shared" si="0"/>
        <v>46101</v>
      </c>
      <c r="C49" s="195">
        <f>IF(D49+E49+F49+G49+H49+I49+J49+K49+L49+M49+N49+O49+P49+Q49+R49+V49&lt;=0,"",MAX(C$1:$C48)+1)</f>
        <v>64</v>
      </c>
      <c r="D49" s="93"/>
      <c r="E49" s="93"/>
      <c r="F49" s="93"/>
      <c r="G49" s="93" t="s">
        <v>142</v>
      </c>
      <c r="H49" s="93"/>
      <c r="I49" s="93"/>
      <c r="J49" s="92"/>
      <c r="K49" s="93"/>
      <c r="L49" s="93"/>
      <c r="M49" s="93"/>
      <c r="N49" s="93"/>
      <c r="O49" s="93"/>
      <c r="P49" s="93"/>
      <c r="Q49" s="93" t="s">
        <v>330</v>
      </c>
      <c r="R49" s="93"/>
      <c r="S49" s="93"/>
      <c r="T49" s="93"/>
      <c r="U49" s="93"/>
      <c r="V49" s="93"/>
    </row>
    <row r="50" spans="1:22" x14ac:dyDescent="0.95">
      <c r="A50" s="227">
        <v>46101</v>
      </c>
      <c r="B50" s="130">
        <f t="shared" si="0"/>
        <v>46102</v>
      </c>
      <c r="C50" s="195">
        <f>IF(D50+E50+F50+G50+H50+I50+J50+K50+L50+M50+N50+O50+P50+Q50+R50+V50&lt;=0,"",MAX(C$1:$C49)+1)</f>
        <v>65</v>
      </c>
      <c r="D50" s="93"/>
      <c r="E50" s="93"/>
      <c r="F50" s="93"/>
      <c r="G50" s="93"/>
      <c r="H50" s="93"/>
      <c r="I50" s="93" t="s">
        <v>159</v>
      </c>
      <c r="J50" s="92"/>
      <c r="K50" s="93" t="s">
        <v>330</v>
      </c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</row>
    <row r="51" spans="1:22" x14ac:dyDescent="0.95">
      <c r="A51" s="227">
        <v>46102</v>
      </c>
      <c r="B51" s="130">
        <f t="shared" si="0"/>
        <v>46103</v>
      </c>
      <c r="C51" s="195" t="str">
        <f>IF(D51+E51+F51+G51+H51+I51+J51+K51+L51+M51+N51+O51+P51+Q51+R51+V51&lt;=0,"",MAX(C$1:$C50)+1)</f>
        <v/>
      </c>
      <c r="D51" s="93"/>
      <c r="E51" s="93"/>
      <c r="F51" s="93"/>
      <c r="G51" s="93"/>
      <c r="H51" s="93"/>
      <c r="I51" s="93"/>
      <c r="J51" s="92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</row>
    <row r="52" spans="1:22" x14ac:dyDescent="0.95">
      <c r="A52" s="227">
        <v>46103</v>
      </c>
      <c r="B52" s="130">
        <f t="shared" si="0"/>
        <v>46104</v>
      </c>
      <c r="C52" s="195">
        <f>IF(D52+E52+F52+G52+H52+I52+J52+K52+L52+M52+N52+O52+P52+Q52+R52+V52&lt;=0,"",MAX(C$1:$C51)+1)</f>
        <v>66</v>
      </c>
      <c r="D52" s="93"/>
      <c r="E52" s="93"/>
      <c r="F52" s="93"/>
      <c r="G52" s="93"/>
      <c r="H52" s="93" t="s">
        <v>328</v>
      </c>
      <c r="I52" s="93"/>
      <c r="J52" s="92"/>
      <c r="K52" s="93"/>
      <c r="L52" s="93"/>
      <c r="M52" s="93"/>
      <c r="N52" s="93"/>
      <c r="O52" s="93" t="s">
        <v>293</v>
      </c>
      <c r="P52" s="93"/>
      <c r="Q52" s="93"/>
      <c r="R52" s="93"/>
      <c r="S52" s="93"/>
      <c r="T52" s="93"/>
      <c r="U52" s="93" t="s">
        <v>291</v>
      </c>
      <c r="V52" s="93"/>
    </row>
    <row r="53" spans="1:22" x14ac:dyDescent="0.95">
      <c r="A53" s="227">
        <v>46104</v>
      </c>
      <c r="B53" s="130">
        <f t="shared" si="0"/>
        <v>46105</v>
      </c>
      <c r="C53" s="195">
        <f>IF(D53+E53+F53+G53+H53+I53+J53+K53+L53+M53+N53+O53+P53+Q53+R53+V53&lt;=0,"",MAX(C$1:$C52)+1)</f>
        <v>67</v>
      </c>
      <c r="D53" s="93"/>
      <c r="E53" s="93"/>
      <c r="F53" s="93"/>
      <c r="G53" s="93"/>
      <c r="H53" s="93"/>
      <c r="I53" s="93"/>
      <c r="J53" s="92" t="s">
        <v>159</v>
      </c>
      <c r="K53" s="93"/>
      <c r="L53" s="93" t="s">
        <v>329</v>
      </c>
      <c r="M53" s="93" t="s">
        <v>329</v>
      </c>
      <c r="N53" s="93"/>
      <c r="O53" s="93"/>
      <c r="P53" s="93" t="s">
        <v>329</v>
      </c>
      <c r="Q53" s="93"/>
      <c r="R53" s="93"/>
      <c r="S53" s="93" t="s">
        <v>342</v>
      </c>
      <c r="T53" s="93" t="s">
        <v>342</v>
      </c>
      <c r="U53" s="93"/>
      <c r="V53" s="93"/>
    </row>
    <row r="54" spans="1:22" x14ac:dyDescent="0.95">
      <c r="A54" s="227">
        <v>46105</v>
      </c>
      <c r="B54" s="130">
        <f t="shared" si="0"/>
        <v>46106</v>
      </c>
      <c r="C54" s="195">
        <f>IF(D54+E54+F54+G54+H54+I54+J54+K54+L54+M54+N54+O54+P54+Q54+R54+V54&lt;=0,"",MAX(C$1:$C53)+1)</f>
        <v>68</v>
      </c>
      <c r="D54" s="93"/>
      <c r="E54" s="93"/>
      <c r="F54" s="93"/>
      <c r="G54" s="93"/>
      <c r="H54" s="93" t="s">
        <v>328</v>
      </c>
      <c r="I54" s="93"/>
      <c r="J54" s="93"/>
      <c r="K54" s="93"/>
      <c r="L54" s="93"/>
      <c r="M54" s="92"/>
      <c r="N54" s="92" t="s">
        <v>330</v>
      </c>
      <c r="O54" s="92"/>
      <c r="P54" s="92"/>
      <c r="Q54" s="93"/>
      <c r="R54" s="93"/>
      <c r="S54" s="93"/>
      <c r="T54" s="93"/>
      <c r="U54" s="93"/>
      <c r="V54" s="93"/>
    </row>
    <row r="55" spans="1:22" x14ac:dyDescent="0.95">
      <c r="A55" s="227">
        <v>46106</v>
      </c>
      <c r="B55" s="130">
        <f t="shared" si="0"/>
        <v>46107</v>
      </c>
      <c r="C55" s="195" t="str">
        <f>IF(D55+E55+F55+G55+H55+I55+J55+K55+L55+M55+N55+O55+P55+Q55+R55+V55&lt;=0,"",MAX(C$1:$C54)+1)</f>
        <v/>
      </c>
      <c r="D55" s="93"/>
      <c r="E55" s="93"/>
      <c r="F55" s="93"/>
      <c r="G55" s="93"/>
      <c r="H55" s="93"/>
      <c r="I55" s="93"/>
      <c r="J55" s="93"/>
      <c r="K55" s="93"/>
      <c r="L55" s="92"/>
      <c r="M55" s="93"/>
      <c r="N55" s="93"/>
      <c r="O55" s="93"/>
      <c r="P55" s="93"/>
      <c r="Q55" s="92"/>
      <c r="R55" s="93"/>
      <c r="S55" s="92"/>
      <c r="T55" s="93"/>
      <c r="U55" s="93"/>
      <c r="V55" s="93"/>
    </row>
    <row r="56" spans="1:22" x14ac:dyDescent="0.95">
      <c r="A56" s="227">
        <v>46107</v>
      </c>
      <c r="B56" s="130">
        <f t="shared" si="0"/>
        <v>46108</v>
      </c>
      <c r="C56" s="195">
        <f>IF(D56+E56+F56+G56+H56+I56+J56+K56+L56+M56+N56+O56+P56+Q56+R56+V56&lt;=0,"",MAX(C$1:$C55)+1)</f>
        <v>69</v>
      </c>
      <c r="D56" s="93"/>
      <c r="E56" s="93"/>
      <c r="F56" s="93"/>
      <c r="G56" s="93" t="s">
        <v>142</v>
      </c>
      <c r="H56" s="93"/>
      <c r="I56" s="93"/>
      <c r="J56" s="92"/>
      <c r="K56" s="93"/>
      <c r="L56" s="93"/>
      <c r="M56" s="93"/>
      <c r="N56" s="93"/>
      <c r="O56" s="93"/>
      <c r="P56" s="93"/>
      <c r="Q56" s="93" t="s">
        <v>330</v>
      </c>
      <c r="R56" s="93"/>
      <c r="S56" s="93"/>
      <c r="T56" s="93"/>
      <c r="U56" s="93"/>
      <c r="V56" s="93"/>
    </row>
    <row r="57" spans="1:22" x14ac:dyDescent="0.95">
      <c r="A57" s="227">
        <v>46108</v>
      </c>
      <c r="B57" s="130">
        <f t="shared" si="0"/>
        <v>46109</v>
      </c>
      <c r="C57" s="195">
        <f>IF(D57+E57+F57+G57+H57+I57+J57+K57+L57+M57+N57+O57+P57+Q57+R57+V57&lt;=0,"",MAX(C$1:$C56)+1)</f>
        <v>70</v>
      </c>
      <c r="D57" s="93"/>
      <c r="E57" s="93"/>
      <c r="F57" s="93"/>
      <c r="G57" s="93"/>
      <c r="H57" s="93"/>
      <c r="I57" s="93" t="s">
        <v>159</v>
      </c>
      <c r="J57" s="92"/>
      <c r="K57" s="93" t="s">
        <v>330</v>
      </c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</row>
    <row r="58" spans="1:22" x14ac:dyDescent="0.95">
      <c r="A58" s="227">
        <v>46109</v>
      </c>
      <c r="B58" s="130">
        <f t="shared" si="0"/>
        <v>46110</v>
      </c>
      <c r="C58" s="195" t="str">
        <f>IF(D58+E58+F58+G58+H58+I58+J58+K58+L58+M58+N58+O58+P58+Q58+R58+V58&lt;=0,"",MAX(C$1:$C57)+1)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</row>
    <row r="59" spans="1:22" x14ac:dyDescent="0.95">
      <c r="A59" s="227">
        <v>46110</v>
      </c>
      <c r="B59" s="130">
        <f t="shared" si="0"/>
        <v>46111</v>
      </c>
      <c r="C59" s="195" t="str">
        <f>IF(D59+E59+F59+G59+H59+I59+J59+K59+L59+M59+N59+O59+P59+Q59+R59+V59&lt;=0,"",MAX(C$1:$C58)+1)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</row>
    <row r="60" spans="1:22" x14ac:dyDescent="0.95">
      <c r="A60" s="227">
        <v>46111</v>
      </c>
      <c r="B60" s="130">
        <f t="shared" si="0"/>
        <v>46112</v>
      </c>
      <c r="C60" s="195" t="str">
        <f>IF(D60+E60+F60+G60+H60+I60+J60+K60+L60+M60+N60+O60+P60+Q60+R60+V60&lt;=0,"",MAX(C$1:$C59)+1)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</row>
    <row r="61" spans="1:22" x14ac:dyDescent="0.95">
      <c r="A61" s="227">
        <v>46112</v>
      </c>
      <c r="B61" s="130">
        <f t="shared" si="0"/>
        <v>46113</v>
      </c>
      <c r="C61" s="195" t="str">
        <f>IF(D61+E61+F61+G61+H61+I61+J61+K61+L61+M61+N61+O61+P61+Q61+R61+V61&lt;=0,"",MAX(C$1:$C60)+1)</f>
        <v/>
      </c>
      <c r="D61" s="93"/>
      <c r="E61" s="93"/>
      <c r="F61" s="93"/>
      <c r="G61" s="93"/>
      <c r="H61" s="93"/>
      <c r="I61" s="93"/>
      <c r="J61" s="93"/>
      <c r="K61" s="93"/>
      <c r="L61" s="93"/>
      <c r="M61" s="92"/>
      <c r="N61" s="92"/>
      <c r="O61" s="92"/>
      <c r="P61" s="92"/>
      <c r="Q61" s="93"/>
      <c r="R61" s="93"/>
      <c r="S61" s="93"/>
      <c r="T61" s="93"/>
      <c r="U61" s="93"/>
      <c r="V61" s="93"/>
    </row>
    <row r="62" spans="1:22" x14ac:dyDescent="0.95">
      <c r="A62" s="126"/>
      <c r="B62" s="128"/>
      <c r="C62" s="89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2" x14ac:dyDescent="0.95">
      <c r="A63" s="292" t="s">
        <v>40</v>
      </c>
      <c r="B63" s="299"/>
      <c r="C63" s="123">
        <f>COUNT(C31:C61)</f>
        <v>23</v>
      </c>
      <c r="D63" s="97">
        <f>D60+D59+D58+D57+D56+D55+D54+D53+D52+D51+D50+D49+D48+D47+D46+D45+D44+D43+D42+D41+D40+D39+D38+D37+D36+D35+D34+D33+D32+D31</f>
        <v>500</v>
      </c>
      <c r="E63" s="97">
        <f t="shared" ref="E63:V63" si="1">E60+E59+E58+E57+E56+E55+E54+E53+E52+E51+E50+E49+E48+E47+E46+E45+E44+E43+E42+E41+E40+E39+E38+E37+E36+E35+E34+E33+E32+E31</f>
        <v>23.7</v>
      </c>
      <c r="F63" s="97">
        <f t="shared" si="1"/>
        <v>5</v>
      </c>
      <c r="G63" s="97">
        <f t="shared" si="1"/>
        <v>15.2</v>
      </c>
      <c r="H63" s="97">
        <f t="shared" si="1"/>
        <v>488</v>
      </c>
      <c r="I63" s="97">
        <f t="shared" si="1"/>
        <v>34.599999999999994</v>
      </c>
      <c r="J63" s="97">
        <f t="shared" si="1"/>
        <v>20.8</v>
      </c>
      <c r="K63" s="97">
        <f t="shared" si="1"/>
        <v>44.4</v>
      </c>
      <c r="L63" s="97">
        <f>L60+L59+L58+L57+L56+L55+L54+L53+L52+L51+L50+L49+L48+L47+L46+L45+L44+L43+L42+L41+L40+L39+L38+L37+L36+L35+L34+L33+L32+L31</f>
        <v>15.5</v>
      </c>
      <c r="M63" s="97">
        <f t="shared" si="1"/>
        <v>9.1999999999999993</v>
      </c>
      <c r="N63" s="97">
        <f>N60+N59+N58+N57+N56+N55+N54+N53+N52+N51+N50+N49+N48+N47+N46+N45+N44+N43+N42+N41+N40+N39+N38+N37+N36+N35+N34+N33+N32+N31</f>
        <v>44.4</v>
      </c>
      <c r="O63" s="97">
        <f t="shared" si="1"/>
        <v>26.8</v>
      </c>
      <c r="P63" s="97">
        <f>P61+P60+P59+P58+P57+P56+P55+P54+P53+P52+P51+P50+P49+P48+P47+P46+P45+P44+P43+P42+P41+P40+P39+P38+P37+P36+P35+P34+P33+P32+P31</f>
        <v>14.899999999999999</v>
      </c>
      <c r="Q63" s="97">
        <f t="shared" si="1"/>
        <v>50.7</v>
      </c>
      <c r="R63" s="97">
        <f t="shared" si="1"/>
        <v>5.6999999999999993</v>
      </c>
      <c r="S63" s="97">
        <f t="shared" si="1"/>
        <v>14.7</v>
      </c>
      <c r="T63" s="97">
        <f t="shared" si="1"/>
        <v>8.4</v>
      </c>
      <c r="U63" s="97">
        <f t="shared" si="1"/>
        <v>17.600000000000001</v>
      </c>
      <c r="V63" s="97">
        <f t="shared" si="1"/>
        <v>0</v>
      </c>
    </row>
  </sheetData>
  <sheetProtection insertHyperlinks="0" sort="0" autoFilter="0" pivotTables="0"/>
  <autoFilter ref="A30:V61" xr:uid="{2F6513A1-BFF7-4B20-827E-17F6F38D0E7D}"/>
  <mergeCells count="7">
    <mergeCell ref="A63:B63"/>
    <mergeCell ref="A1:V1"/>
    <mergeCell ref="A2:A29"/>
    <mergeCell ref="B2:B29"/>
    <mergeCell ref="D2:V2"/>
    <mergeCell ref="A30:B30"/>
    <mergeCell ref="C2:C29"/>
  </mergeCells>
  <phoneticPr fontId="5" type="noConversion"/>
  <conditionalFormatting sqref="A31:V61">
    <cfRule type="expression" dxfId="30" priority="5">
      <formula>WEEKDAY($B31)=1</formula>
    </cfRule>
  </conditionalFormatting>
  <conditionalFormatting sqref="E30">
    <cfRule type="expression" dxfId="29" priority="3">
      <formula>WEEKDAY($B30)=1</formula>
    </cfRule>
  </conditionalFormatting>
  <conditionalFormatting sqref="G30:V30">
    <cfRule type="expression" dxfId="28" priority="2">
      <formula>WEEKDAY($B30)=1</formula>
    </cfRule>
  </conditionalFormatting>
  <conditionalFormatting sqref="D63:V63">
    <cfRule type="expression" dxfId="27" priority="1">
      <formula>MOD(D$63,1)=0</formula>
    </cfRule>
  </conditionalFormatting>
  <printOptions horizontalCentered="1"/>
  <pageMargins left="0.2" right="0.2" top="0.25" bottom="0.25" header="0.05" footer="0.05"/>
  <pageSetup paperSize="11" scale="65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0" r:id="rId4" name="Button 2">
              <controlPr defaultSize="0" print="0" autoFill="0" autoPict="0" macro="[0]!Home">
                <anchor moveWithCells="1" sizeWithCells="1">
                  <from>
                    <xdr:col>22</xdr:col>
                    <xdr:colOff>565150</xdr:colOff>
                    <xdr:row>28</xdr:row>
                    <xdr:rowOff>222250</xdr:rowOff>
                  </from>
                  <to>
                    <xdr:col>24</xdr:col>
                    <xdr:colOff>196850</xdr:colOff>
                    <xdr:row>28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1" r:id="rId5" name="Button 3">
              <controlPr defaultSize="0" print="0" autoFill="0" autoPict="0" macro="[0]!R_chomkar">
                <anchor moveWithCells="1" sizeWithCells="1">
                  <from>
                    <xdr:col>22</xdr:col>
                    <xdr:colOff>558800</xdr:colOff>
                    <xdr:row>1</xdr:row>
                    <xdr:rowOff>63500</xdr:rowOff>
                  </from>
                  <to>
                    <xdr:col>24</xdr:col>
                    <xdr:colOff>215900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6" name="Button 23">
              <controlPr defaultSize="0" print="0" autoFill="0" autoPict="0" macro="[0]!invioce1">
                <anchor moveWithCells="1" sizeWithCells="1">
                  <from>
                    <xdr:col>22</xdr:col>
                    <xdr:colOff>355600</xdr:colOff>
                    <xdr:row>28</xdr:row>
                    <xdr:rowOff>679450</xdr:rowOff>
                  </from>
                  <to>
                    <xdr:col>24</xdr:col>
                    <xdr:colOff>190500</xdr:colOff>
                    <xdr:row>29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B2D8-7CCE-47F9-9AAA-67A6EFED8CC4}">
  <sheetPr codeName="Sheet12">
    <tabColor rgb="FF7030A0"/>
  </sheetPr>
  <dimension ref="A1:T38"/>
  <sheetViews>
    <sheetView showGridLines="0" view="pageBreakPreview" topLeftCell="A4" zoomScaleNormal="100" zoomScaleSheetLayoutView="100" workbookViewId="0">
      <pane xSplit="13" ySplit="7" topLeftCell="N16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  <col min="16" max="16" width="18.90625" customWidth="1"/>
    <col min="18" max="18" width="13.7265625" customWidth="1"/>
  </cols>
  <sheetData>
    <row r="1" spans="1:20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20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20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20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46112</v>
      </c>
      <c r="J4" s="152"/>
      <c r="K4" s="14"/>
      <c r="R4" t="s">
        <v>227</v>
      </c>
    </row>
    <row r="5" spans="1:20" ht="19" customHeight="1" x14ac:dyDescent="0.95">
      <c r="A5" s="44" t="s">
        <v>4</v>
      </c>
      <c r="B5" s="44"/>
      <c r="C5" s="44" t="s">
        <v>6</v>
      </c>
      <c r="D5" s="67"/>
      <c r="E5" s="52"/>
      <c r="F5" s="39" t="s">
        <v>230</v>
      </c>
      <c r="G5" s="249">
        <f>MONTH(A7)</f>
        <v>3</v>
      </c>
      <c r="H5" s="34"/>
      <c r="I5" s="152"/>
      <c r="J5" s="152"/>
      <c r="K5" s="14"/>
      <c r="P5" s="247">
        <f>A7</f>
        <v>46082</v>
      </c>
    </row>
    <row r="6" spans="1:20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  <c r="P6" s="331">
        <f>EOMONTH(A7,0)</f>
        <v>46112</v>
      </c>
      <c r="Q6" s="331"/>
      <c r="R6" s="331"/>
    </row>
    <row r="7" spans="1:20" ht="18.5" customHeight="1" x14ac:dyDescent="0.35">
      <c r="A7" s="330">
        <v>46082</v>
      </c>
      <c r="B7" s="330"/>
      <c r="C7" s="330"/>
      <c r="D7" s="330"/>
      <c r="E7" s="331">
        <f>EOMONTH(A7,0)</f>
        <v>46112</v>
      </c>
      <c r="F7" s="331"/>
      <c r="G7" s="331"/>
      <c r="H7" s="37"/>
      <c r="I7" s="37"/>
      <c r="J7" s="37"/>
      <c r="K7" s="37"/>
      <c r="L7" s="37"/>
      <c r="M7" s="37"/>
      <c r="P7">
        <f>MONTH(A7)</f>
        <v>3</v>
      </c>
      <c r="R7" s="331">
        <f>EOMONTH(A7,G5)</f>
        <v>46203</v>
      </c>
      <c r="S7" s="331"/>
      <c r="T7" s="331"/>
    </row>
    <row r="8" spans="1:20" ht="22" customHeight="1" thickBot="1" x14ac:dyDescent="0.4">
      <c r="A8" s="326" t="s">
        <v>101</v>
      </c>
      <c r="B8" s="326"/>
      <c r="C8" s="53" t="s">
        <v>287</v>
      </c>
      <c r="D8" s="68" t="s">
        <v>102</v>
      </c>
      <c r="E8" s="39" t="str">
        <f>IF(C8="","",VLOOKUP(C8,Seting!H3:J11,2,FALSE))</f>
        <v>ភូមិខ្វែក ឃុំមោង</v>
      </c>
      <c r="F8" s="39" t="s">
        <v>103</v>
      </c>
      <c r="G8" s="235" t="str">
        <f>IF(C8="","",VLOOKUP(C8,Seting!H3:J11,3,FALSE))</f>
        <v>090 854 133</v>
      </c>
      <c r="H8" s="37"/>
      <c r="I8" s="37"/>
      <c r="J8" s="37"/>
      <c r="K8" s="37"/>
      <c r="L8" s="37"/>
      <c r="M8" s="37"/>
    </row>
    <row r="9" spans="1:20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20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225"/>
      <c r="G10" s="226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20" s="47" customFormat="1" ht="23.5" customHeight="1" thickBot="1" x14ac:dyDescent="0.4">
      <c r="A11" s="61">
        <v>1</v>
      </c>
      <c r="B11" s="241" t="s">
        <v>56</v>
      </c>
      <c r="C11" s="242"/>
      <c r="D11" s="243">
        <f>IFERROR(_xlfn.XLOOKUP(B11,Chomkar!$D$29:$V$29,Chomkar!$D$63:$V$63),"")</f>
        <v>500</v>
      </c>
      <c r="E11" s="244">
        <f>IFERROR(IF(B11="","",IF($E$7&lt;តម្លៃទំនិញ!$G$6,VLOOKUP(B11,តម្លៃទំនិញ!$B$8:$G$68,3,FALSE),VLOOKUP(B11,តម្លៃទំនិញ!$B$8:$G$68,4,FALSE))),"")</f>
        <v>2100</v>
      </c>
      <c r="F11" s="311">
        <f>_xlfn.IFNA(IF($B11="","",$D11*$E11),"")</f>
        <v>1050000</v>
      </c>
      <c r="G11" s="312"/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  <c r="N11" s="234">
        <v>2</v>
      </c>
    </row>
    <row r="12" spans="1:20" s="47" customFormat="1" ht="23.5" customHeight="1" thickBot="1" x14ac:dyDescent="0.4">
      <c r="A12" s="64">
        <v>2</v>
      </c>
      <c r="B12" s="241" t="s">
        <v>58</v>
      </c>
      <c r="C12" s="245"/>
      <c r="D12" s="243">
        <f>IFERROR(_xlfn.XLOOKUP(B12,Chomkar!$D$29:$V$29,Chomkar!$D$63:$V$63),"")</f>
        <v>23.7</v>
      </c>
      <c r="E12" s="244">
        <f>IFERROR(IF(B12="","",IF($E$7&lt;តម្លៃទំនិញ!$G$6,VLOOKUP(B12,តម្លៃទំនិញ!$B$8:$G$68,3,FALSE),VLOOKUP(B12,តម្លៃទំនិញ!$B$8:$G$68,4,FALSE))),"")</f>
        <v>6499</v>
      </c>
      <c r="F12" s="311">
        <f t="shared" ref="F12:F29" si="0">_xlfn.IFNA(IF($B12="","",$D12*$E12),"")</f>
        <v>154026.29999999999</v>
      </c>
      <c r="G12" s="312"/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  <c r="N12" s="234">
        <v>2</v>
      </c>
    </row>
    <row r="13" spans="1:20" s="47" customFormat="1" ht="23.5" customHeight="1" thickBot="1" x14ac:dyDescent="0.4">
      <c r="A13" s="64">
        <v>3</v>
      </c>
      <c r="B13" s="241" t="s">
        <v>59</v>
      </c>
      <c r="C13" s="245"/>
      <c r="D13" s="243">
        <f>IFERROR(_xlfn.XLOOKUP(B13,Chomkar!$D$29:$V$29,Chomkar!$D$63:$V$63),"")</f>
        <v>5</v>
      </c>
      <c r="E13" s="244">
        <f>IFERROR(IF(B13="","",IF($E$7&lt;តម្លៃទំនិញ!$G$6,VLOOKUP(B13,តម្លៃទំនិញ!$B$8:$G$68,3,FALSE),VLOOKUP(B13,តម្លៃទំនិញ!$B$8:$G$68,4,FALSE))),"")</f>
        <v>1000</v>
      </c>
      <c r="F13" s="311">
        <f t="shared" si="0"/>
        <v>5000</v>
      </c>
      <c r="G13" s="312"/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  <c r="N13" s="234">
        <v>2</v>
      </c>
    </row>
    <row r="14" spans="1:20" s="47" customFormat="1" ht="23.5" customHeight="1" thickBot="1" x14ac:dyDescent="0.4">
      <c r="A14" s="64">
        <v>4</v>
      </c>
      <c r="B14" s="240" t="s">
        <v>60</v>
      </c>
      <c r="C14" s="245"/>
      <c r="D14" s="243">
        <f>IFERROR(_xlfn.XLOOKUP(B14,Chomkar!$D$29:$V$29,Chomkar!$D$63:$V$63),"")</f>
        <v>15.2</v>
      </c>
      <c r="E14" s="244">
        <f>IFERROR(IF(B14="","",IF($E$7&lt;តម្លៃទំនិញ!$G$6,VLOOKUP(B14,តម្លៃទំនិញ!$B$8:$G$68,3,FALSE),VLOOKUP(B14,តម្លៃទំនិញ!$B$8:$G$68,4,FALSE))),"")</f>
        <v>15950</v>
      </c>
      <c r="F14" s="311">
        <f t="shared" si="0"/>
        <v>242440</v>
      </c>
      <c r="G14" s="312"/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  <c r="N14" s="234">
        <v>2</v>
      </c>
    </row>
    <row r="15" spans="1:20" s="47" customFormat="1" ht="23.5" customHeight="1" thickBot="1" x14ac:dyDescent="0.4">
      <c r="A15" s="64">
        <v>5</v>
      </c>
      <c r="B15" s="240" t="s">
        <v>8</v>
      </c>
      <c r="C15" s="242"/>
      <c r="D15" s="243">
        <f>IFERROR(_xlfn.XLOOKUP(B15,Chomkar!$D$29:$V$29,Chomkar!$D$63:$V$63),"")</f>
        <v>488</v>
      </c>
      <c r="E15" s="244">
        <f>IFERROR(IF(B15="","",IF($E$7&lt;តម្លៃទំនិញ!$G$6,VLOOKUP(B15,តម្លៃទំនិញ!$B$8:$G$68,3,FALSE),VLOOKUP(B15,តម្លៃទំនិញ!$B$8:$G$68,4,FALSE))),"")</f>
        <v>580</v>
      </c>
      <c r="F15" s="311">
        <f t="shared" si="0"/>
        <v>283040</v>
      </c>
      <c r="G15" s="312"/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  <c r="N15" s="234">
        <v>2</v>
      </c>
    </row>
    <row r="16" spans="1:20" s="47" customFormat="1" ht="23.5" customHeight="1" thickBot="1" x14ac:dyDescent="0.4">
      <c r="A16" s="64">
        <v>6</v>
      </c>
      <c r="B16" s="240" t="s">
        <v>226</v>
      </c>
      <c r="C16" s="237"/>
      <c r="D16" s="238">
        <f>IFERROR(_xlfn.XLOOKUP(B16,Chomkar!$D$29:$V$29,Chomkar!$D$63:$V$63),"")</f>
        <v>34.599999999999994</v>
      </c>
      <c r="E16" s="244">
        <f>IFERROR(IF(B16="","",IF($E$7&lt;តម្លៃទំនិញ!$G$6,VLOOKUP(B16,តម្លៃទំនិញ!$B$8:$G$68,3,FALSE),VLOOKUP(B16,តម្លៃទំនិញ!$B$8:$G$68,4,FALSE))),"")</f>
        <v>10000</v>
      </c>
      <c r="F16" s="311">
        <f t="shared" si="0"/>
        <v>345999.99999999994</v>
      </c>
      <c r="G16" s="312"/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  <c r="N16" s="234">
        <v>2</v>
      </c>
    </row>
    <row r="17" spans="1:14" s="47" customFormat="1" ht="23.5" customHeight="1" thickBot="1" x14ac:dyDescent="0.4">
      <c r="A17" s="64">
        <v>7</v>
      </c>
      <c r="B17" s="240" t="s">
        <v>193</v>
      </c>
      <c r="C17" s="239"/>
      <c r="D17" s="238">
        <f>IFERROR(_xlfn.XLOOKUP(B17,Chomkar!$D$29:$V$29,Chomkar!$D$63:$V$63),"")</f>
        <v>20.8</v>
      </c>
      <c r="E17" s="244">
        <f>IFERROR(IF(B17="","",IF($E$7&lt;តម្លៃទំនិញ!$G$6,VLOOKUP(B17,តម្លៃទំនិញ!$B$8:$G$68,3,FALSE),VLOOKUP(B17,តម្លៃទំនិញ!$B$8:$G$68,4,FALSE))),"")</f>
        <v>7990</v>
      </c>
      <c r="F17" s="311">
        <f t="shared" si="0"/>
        <v>166192</v>
      </c>
      <c r="G17" s="312"/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  <c r="N17" s="234">
        <v>2</v>
      </c>
    </row>
    <row r="18" spans="1:14" s="47" customFormat="1" ht="23.5" customHeight="1" thickBot="1" x14ac:dyDescent="0.4">
      <c r="A18" s="64">
        <v>8</v>
      </c>
      <c r="B18" s="240" t="s">
        <v>19</v>
      </c>
      <c r="C18" s="239"/>
      <c r="D18" s="238">
        <f>IFERROR(_xlfn.XLOOKUP(B18,Chomkar!$D$29:$V$29,Chomkar!$D$63:$V$63),"")</f>
        <v>44.4</v>
      </c>
      <c r="E18" s="244">
        <f>IFERROR(IF(B18="","",IF($E$7&lt;តម្លៃទំនិញ!$G$6,VLOOKUP(B18,តម្លៃទំនិញ!$B$8:$G$68,3,FALSE),VLOOKUP(B18,តម្លៃទំនិញ!$B$8:$G$68,4,FALSE))),"")</f>
        <v>2495</v>
      </c>
      <c r="F18" s="311">
        <f t="shared" si="0"/>
        <v>110778</v>
      </c>
      <c r="G18" s="312"/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  <c r="N18" s="234">
        <v>2</v>
      </c>
    </row>
    <row r="19" spans="1:14" s="47" customFormat="1" ht="23.5" customHeight="1" thickBot="1" x14ac:dyDescent="0.4">
      <c r="A19" s="64">
        <v>9</v>
      </c>
      <c r="B19" s="240" t="s">
        <v>14</v>
      </c>
      <c r="C19" s="239"/>
      <c r="D19" s="238">
        <f>IFERROR(_xlfn.XLOOKUP(B19,Chomkar!$D$29:$V$29,Chomkar!$D$63:$V$63),"")</f>
        <v>15.5</v>
      </c>
      <c r="E19" s="244">
        <f>IFERROR(IF(B19="","",IF($E$7&lt;តម្លៃទំនិញ!$G$6,VLOOKUP(B19,តម្លៃទំនិញ!$B$8:$G$68,3,FALSE),VLOOKUP(B19,តម្លៃទំនិញ!$B$8:$G$68,4,FALSE))),"")</f>
        <v>3999</v>
      </c>
      <c r="F19" s="311">
        <f t="shared" si="0"/>
        <v>61984.5</v>
      </c>
      <c r="G19" s="312"/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  <c r="N19" s="234">
        <v>2</v>
      </c>
    </row>
    <row r="20" spans="1:14" s="47" customFormat="1" ht="23.5" customHeight="1" thickBot="1" x14ac:dyDescent="0.4">
      <c r="A20" s="64">
        <v>10</v>
      </c>
      <c r="B20" s="240" t="s">
        <v>15</v>
      </c>
      <c r="C20" s="239"/>
      <c r="D20" s="238">
        <f>IFERROR(_xlfn.XLOOKUP(B20,Chomkar!$D$29:$V$29,Chomkar!$D$63:$V$63),"")</f>
        <v>9.1999999999999993</v>
      </c>
      <c r="E20" s="244">
        <f>IFERROR(IF(B20="","",IF($E$7&lt;តម្លៃទំនិញ!$G$6,VLOOKUP(B20,តម្លៃទំនិញ!$B$8:$G$68,3,FALSE),VLOOKUP(B20,តម្លៃទំនិញ!$B$8:$G$68,4,FALSE))),"")</f>
        <v>2440</v>
      </c>
      <c r="F20" s="311">
        <f t="shared" si="0"/>
        <v>22448</v>
      </c>
      <c r="G20" s="312"/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  <c r="N20" s="234">
        <v>2</v>
      </c>
    </row>
    <row r="21" spans="1:14" s="47" customFormat="1" ht="23.5" customHeight="1" thickBot="1" x14ac:dyDescent="0.4">
      <c r="A21" s="64">
        <v>11</v>
      </c>
      <c r="B21" s="240" t="s">
        <v>62</v>
      </c>
      <c r="C21" s="239"/>
      <c r="D21" s="238">
        <f>IFERROR(_xlfn.XLOOKUP(B21,Chomkar!$D$29:$V$29,Chomkar!$D$63:$V$63),"")</f>
        <v>44.4</v>
      </c>
      <c r="E21" s="244">
        <f>IFERROR(IF(B21="","",IF($E$7&lt;តម្លៃទំនិញ!$G$6,VLOOKUP(B21,តម្លៃទំនិញ!$B$8:$G$68,3,FALSE),VLOOKUP(B21,តម្លៃទំនិញ!$B$8:$G$68,4,FALSE))),"")</f>
        <v>3999</v>
      </c>
      <c r="F21" s="311">
        <f t="shared" si="0"/>
        <v>177555.6</v>
      </c>
      <c r="G21" s="312"/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  <c r="N21" s="234">
        <v>2</v>
      </c>
    </row>
    <row r="22" spans="1:14" s="47" customFormat="1" ht="23.5" customHeight="1" thickBot="1" x14ac:dyDescent="0.4">
      <c r="A22" s="64">
        <v>12</v>
      </c>
      <c r="B22" s="240" t="s">
        <v>64</v>
      </c>
      <c r="C22" s="239"/>
      <c r="D22" s="238">
        <f>IFERROR(_xlfn.XLOOKUP(B22,Chomkar!$D$29:$V$29,Chomkar!$D$63:$V$63),"")</f>
        <v>26.8</v>
      </c>
      <c r="E22" s="244">
        <f>IFERROR(IF(B22="","",IF($E$7&lt;តម្លៃទំនិញ!$G$6,VLOOKUP(B22,តម្លៃទំនិញ!$B$8:$G$68,3,FALSE),VLOOKUP(B22,តម្លៃទំនិញ!$B$8:$G$68,4,FALSE))),"")</f>
        <v>3950</v>
      </c>
      <c r="F22" s="311">
        <f t="shared" si="0"/>
        <v>105860</v>
      </c>
      <c r="G22" s="312"/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  <c r="N22" s="234">
        <v>2</v>
      </c>
    </row>
    <row r="23" spans="1:14" s="47" customFormat="1" ht="23.5" customHeight="1" thickBot="1" x14ac:dyDescent="0.4">
      <c r="A23" s="64">
        <v>13</v>
      </c>
      <c r="B23" s="240" t="s">
        <v>16</v>
      </c>
      <c r="C23" s="239"/>
      <c r="D23" s="238">
        <f>IFERROR(_xlfn.XLOOKUP(B23,Chomkar!$D$29:$V$29,Chomkar!$D$63:$V$63),"")</f>
        <v>14.899999999999999</v>
      </c>
      <c r="E23" s="244">
        <f>IFERROR(IF(B23="","",IF($E$7&lt;តម្លៃទំនិញ!$G$6,VLOOKUP(B23,តម្លៃទំនិញ!$B$8:$G$68,3,FALSE),VLOOKUP(B23,តម្លៃទំនិញ!$B$8:$G$68,4,FALSE))),"")</f>
        <v>2790</v>
      </c>
      <c r="F23" s="311">
        <f t="shared" si="0"/>
        <v>41570.999999999993</v>
      </c>
      <c r="G23" s="312"/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  <c r="N23" s="234">
        <v>2</v>
      </c>
    </row>
    <row r="24" spans="1:14" s="47" customFormat="1" ht="23.5" customHeight="1" thickBot="1" x14ac:dyDescent="0.4">
      <c r="A24" s="64">
        <v>14</v>
      </c>
      <c r="B24" s="240" t="s">
        <v>69</v>
      </c>
      <c r="C24" s="239"/>
      <c r="D24" s="238">
        <f>IFERROR(_xlfn.XLOOKUP(B24,Chomkar!$D$29:$V$29,Chomkar!$D$63:$V$63),"")</f>
        <v>50.7</v>
      </c>
      <c r="E24" s="244">
        <f>IFERROR(IF(B24="","",IF($E$7&lt;តម្លៃទំនិញ!$G$6,VLOOKUP(B24,តម្លៃទំនិញ!$B$8:$G$68,3,FALSE),VLOOKUP(B24,តម្លៃទំនិញ!$B$8:$G$68,4,FALSE))),"")</f>
        <v>1890</v>
      </c>
      <c r="F24" s="311">
        <f t="shared" si="0"/>
        <v>95823</v>
      </c>
      <c r="G24" s="312"/>
      <c r="H24" s="135">
        <f>IFERROR(IF(B24="","",Sleng!Q$63),"")</f>
        <v>5.0999999999999996</v>
      </c>
      <c r="I24" s="101">
        <f>IFERROR(IF($B24="","",PhomDey!Q$63),"")</f>
        <v>6</v>
      </c>
      <c r="J24" s="101">
        <f>IFERROR(IF($B24="","",Chronieng!R$63),"")</f>
        <v>9.1999999999999993</v>
      </c>
      <c r="K24" s="101">
        <f>IFERROR(IF($B24="","",Chomkar!Q$63),"")</f>
        <v>50.7</v>
      </c>
      <c r="L24" s="101">
        <f>IFERROR(IF($B24="","",Thlok!Q$63),"")</f>
        <v>6.8</v>
      </c>
      <c r="M24" s="101">
        <f>IFERROR(IF($B24="","",PhomSrie!Q$62),"")</f>
        <v>0</v>
      </c>
      <c r="N24" s="234">
        <v>2</v>
      </c>
    </row>
    <row r="25" spans="1:14" s="47" customFormat="1" ht="23.5" customHeight="1" thickBot="1" x14ac:dyDescent="0.4">
      <c r="A25" s="64">
        <v>15</v>
      </c>
      <c r="B25" s="240" t="s">
        <v>72</v>
      </c>
      <c r="C25" s="239"/>
      <c r="D25" s="238">
        <f>IFERROR(_xlfn.XLOOKUP(B25,Chomkar!$D$29:$V$29,Chomkar!$D$63:$V$63),"")</f>
        <v>5.6999999999999993</v>
      </c>
      <c r="E25" s="244">
        <f>IFERROR(IF(B25="","",IF($E$7&lt;តម្លៃទំនិញ!$G$6,VLOOKUP(B25,តម្លៃទំនិញ!$B$8:$G$68,3,FALSE),VLOOKUP(B25,តម្លៃទំនិញ!$B$8:$G$68,4,FALSE))),"")</f>
        <v>2499</v>
      </c>
      <c r="F25" s="311">
        <f t="shared" si="0"/>
        <v>14244.299999999997</v>
      </c>
      <c r="G25" s="312"/>
      <c r="H25" s="135">
        <f>IFERROR(IF(B25="","",Sleng!R$63),"")</f>
        <v>8.8000000000000007</v>
      </c>
      <c r="I25" s="101">
        <f>IFERROR(IF($B25="","",PhomDey!R$63),"")</f>
        <v>6</v>
      </c>
      <c r="J25" s="101">
        <f>IFERROR(IF($B25="","",Chronieng!S$63),"")</f>
        <v>9.1999999999999993</v>
      </c>
      <c r="K25" s="101">
        <f>IFERROR(IF($B25="","",Chomkar!R$63),"")</f>
        <v>5.6999999999999993</v>
      </c>
      <c r="L25" s="101">
        <f>IFERROR(IF($B25="","",Thlok!R$63),"")</f>
        <v>6.8</v>
      </c>
      <c r="M25" s="101">
        <f>IFERROR(IF($B25="","",PhomSrie!R$62),"")</f>
        <v>0</v>
      </c>
      <c r="N25" s="234">
        <v>2</v>
      </c>
    </row>
    <row r="26" spans="1:14" s="47" customFormat="1" ht="23.5" customHeight="1" thickBot="1" x14ac:dyDescent="0.4">
      <c r="A26" s="64">
        <v>16</v>
      </c>
      <c r="B26" s="240" t="s">
        <v>195</v>
      </c>
      <c r="C26" s="239"/>
      <c r="D26" s="238">
        <f>IFERROR(_xlfn.XLOOKUP(B26,Chomkar!$D$29:$V$29,Chomkar!$D$63:$V$63),"")</f>
        <v>14.7</v>
      </c>
      <c r="E26" s="244">
        <f>IFERROR(IF(B26="","",IF($E$7&lt;តម្លៃទំនិញ!$G$6,VLOOKUP(B26,តម្លៃទំនិញ!$B$8:$G$68,3,FALSE),VLOOKUP(B26,តម្លៃទំនិញ!$B$8:$G$68,4,FALSE))),"")</f>
        <v>1495</v>
      </c>
      <c r="F26" s="311">
        <f t="shared" si="0"/>
        <v>21976.5</v>
      </c>
      <c r="G26" s="312"/>
      <c r="H26" s="135"/>
      <c r="I26" s="101"/>
      <c r="J26" s="101"/>
      <c r="K26" s="101"/>
      <c r="L26" s="101"/>
      <c r="M26" s="101"/>
      <c r="N26" s="234">
        <v>2</v>
      </c>
    </row>
    <row r="27" spans="1:14" s="47" customFormat="1" ht="23.5" customHeight="1" thickBot="1" x14ac:dyDescent="0.4">
      <c r="A27" s="64">
        <v>17</v>
      </c>
      <c r="B27" s="240" t="s">
        <v>196</v>
      </c>
      <c r="C27" s="239"/>
      <c r="D27" s="238">
        <f>IFERROR(_xlfn.XLOOKUP(B27,Chomkar!$D$29:$V$29,Chomkar!$D$63:$V$63),"")</f>
        <v>8.4</v>
      </c>
      <c r="E27" s="244">
        <f>IFERROR(IF(B27="","",IF($E$7&lt;តម្លៃទំនិញ!$G$6,VLOOKUP(B27,តម្លៃទំនិញ!$B$8:$G$68,3,FALSE),VLOOKUP(B27,តម្លៃទំនិញ!$B$8:$G$68,4,FALSE))),"")</f>
        <v>3999</v>
      </c>
      <c r="F27" s="311">
        <f t="shared" si="0"/>
        <v>33591.599999999999</v>
      </c>
      <c r="G27" s="312"/>
      <c r="H27" s="135"/>
      <c r="I27" s="101"/>
      <c r="J27" s="101"/>
      <c r="K27" s="101"/>
      <c r="L27" s="101"/>
      <c r="M27" s="101"/>
      <c r="N27" s="234">
        <v>2</v>
      </c>
    </row>
    <row r="28" spans="1:14" s="47" customFormat="1" ht="23.5" customHeight="1" thickBot="1" x14ac:dyDescent="0.4">
      <c r="A28" s="64">
        <v>18</v>
      </c>
      <c r="B28" s="240" t="s">
        <v>75</v>
      </c>
      <c r="C28" s="239"/>
      <c r="D28" s="238">
        <f>IFERROR(_xlfn.XLOOKUP(B28,Chomkar!$D$29:$V$29,Chomkar!$D$63:$V$63),"")</f>
        <v>17.600000000000001</v>
      </c>
      <c r="E28" s="244">
        <f>IFERROR(IF(B28="","",IF($E$7&lt;តម្លៃទំនិញ!$G$6,VLOOKUP(B28,តម្លៃទំនិញ!$B$8:$G$68,3,FALSE),VLOOKUP(B28,តម្លៃទំនិញ!$B$8:$G$68,4,FALSE))),"")</f>
        <v>2999</v>
      </c>
      <c r="F28" s="311">
        <f t="shared" si="0"/>
        <v>52782.400000000001</v>
      </c>
      <c r="G28" s="312"/>
      <c r="H28" s="135"/>
      <c r="I28" s="101"/>
      <c r="J28" s="101"/>
      <c r="K28" s="101"/>
      <c r="L28" s="101"/>
      <c r="M28" s="101"/>
      <c r="N28" s="234">
        <v>2</v>
      </c>
    </row>
    <row r="29" spans="1:14" s="47" customFormat="1" ht="23.5" customHeight="1" thickBot="1" x14ac:dyDescent="0.4">
      <c r="A29" s="64">
        <v>19</v>
      </c>
      <c r="B29" s="240"/>
      <c r="C29" s="239"/>
      <c r="D29" s="238" t="str">
        <f>IFERROR(_xlfn.XLOOKUP(B29,Chomkar!$D$29:$V$29,Chomkar!$D$63:$V$63),"")</f>
        <v/>
      </c>
      <c r="E29" s="244" t="str">
        <f>IFERROR(IF(B29="","",IF($E$7&lt;តម្លៃទំនិញ!$G$6,VLOOKUP(B29,តម្លៃទំនិញ!$B$8:$G$68,3,FALSE),VLOOKUP(B29,តម្លៃទំនិញ!$B$8:$G$68,4,FALSE))),"")</f>
        <v/>
      </c>
      <c r="F29" s="311" t="str">
        <f t="shared" si="0"/>
        <v/>
      </c>
      <c r="G29" s="312"/>
      <c r="H29" s="135" t="str">
        <f>IFERROR(IF(B29="","",Sleng!U$63),"")</f>
        <v/>
      </c>
      <c r="I29" s="101" t="str">
        <f>IFERROR(IF($B29="","",PhomDey!T$63),"")</f>
        <v/>
      </c>
      <c r="J29" s="101" t="str">
        <f>IFERROR(IF($B29="","",Chronieng!U$63),"")</f>
        <v/>
      </c>
      <c r="K29" s="101" t="str">
        <f>IFERROR(IF($B29="","",Chomkar!V$63),"")</f>
        <v/>
      </c>
      <c r="L29" s="101" t="str">
        <f>IFERROR(IF($B29="","",Thlok!V$63),"")</f>
        <v/>
      </c>
      <c r="M29" s="101" t="str">
        <f>IFERROR(IF($B29="","",PhomSrie!S$62),"")</f>
        <v/>
      </c>
      <c r="N29" s="234">
        <v>2</v>
      </c>
    </row>
    <row r="30" spans="1:14" s="46" customFormat="1" ht="23.25" customHeight="1" thickBot="1" x14ac:dyDescent="0.4">
      <c r="A30" s="344" t="s">
        <v>112</v>
      </c>
      <c r="B30" s="344"/>
      <c r="C30" s="344"/>
      <c r="D30" s="344"/>
      <c r="E30" s="344"/>
      <c r="F30" s="309">
        <f>ROUND(SUM(F11:F29),-2)</f>
        <v>2985300</v>
      </c>
      <c r="G30" s="310"/>
      <c r="I30" s="47"/>
    </row>
    <row r="31" spans="1:14" s="46" customFormat="1" ht="23.5" thickBot="1" x14ac:dyDescent="0.4">
      <c r="A31" s="323" t="s">
        <v>113</v>
      </c>
      <c r="B31" s="323"/>
      <c r="C31" s="323"/>
      <c r="D31" s="323"/>
      <c r="E31" s="324">
        <f>ROUND(G30+F30,-2)</f>
        <v>2985300</v>
      </c>
      <c r="F31" s="324"/>
      <c r="G31" s="324"/>
    </row>
    <row r="32" spans="1:14" ht="21.5" customHeight="1" x14ac:dyDescent="0.35">
      <c r="A32" s="16" t="s">
        <v>52</v>
      </c>
      <c r="B32" s="54" t="s">
        <v>111</v>
      </c>
      <c r="C32" s="15"/>
      <c r="D32" s="70"/>
      <c r="E32" s="17"/>
      <c r="F32" s="17"/>
    </row>
    <row r="33" spans="1:16" s="48" customFormat="1" ht="21.5" customHeight="1" x14ac:dyDescent="0.35">
      <c r="A33" s="263" t="s">
        <v>234</v>
      </c>
      <c r="B33" s="263"/>
      <c r="C33" s="263"/>
      <c r="D33" s="263" t="s">
        <v>233</v>
      </c>
      <c r="E33" s="263"/>
      <c r="F33" s="263" t="s">
        <v>231</v>
      </c>
      <c r="G33" s="263"/>
    </row>
    <row r="34" spans="1:16" s="48" customFormat="1" ht="18" customHeight="1" x14ac:dyDescent="0.35">
      <c r="A34" s="263" t="s">
        <v>235</v>
      </c>
      <c r="B34" s="263"/>
      <c r="C34" s="263"/>
      <c r="D34" s="263" t="s">
        <v>114</v>
      </c>
      <c r="E34" s="263"/>
      <c r="F34" s="263" t="s">
        <v>232</v>
      </c>
      <c r="G34" s="263"/>
      <c r="P34" s="48" t="e" vm="1">
        <v>#VALUE!</v>
      </c>
    </row>
    <row r="35" spans="1:16" ht="32" customHeight="1" x14ac:dyDescent="0.35">
      <c r="A35" s="204"/>
      <c r="B35" s="204"/>
      <c r="C35" s="204"/>
      <c r="D35" s="263"/>
      <c r="E35" s="263"/>
      <c r="F35" s="204"/>
      <c r="P35" t="e" vm="2">
        <v>#VALUE!</v>
      </c>
    </row>
    <row r="36" spans="1:16" ht="19.5" customHeight="1" x14ac:dyDescent="0.35">
      <c r="A36" s="263" t="s">
        <v>115</v>
      </c>
      <c r="B36" s="263"/>
      <c r="C36" s="263"/>
      <c r="D36" s="319" t="str">
        <f>IF(C8="","",C8)</f>
        <v>សាត ក្រូត</v>
      </c>
      <c r="E36" s="320"/>
      <c r="F36" s="316" t="s">
        <v>115</v>
      </c>
      <c r="G36" s="316"/>
    </row>
    <row r="37" spans="1:16" ht="17" customHeight="1" x14ac:dyDescent="0.35">
      <c r="A37" s="317" t="s">
        <v>236</v>
      </c>
      <c r="B37" s="317"/>
      <c r="C37" s="317"/>
      <c r="D37" s="349">
        <f>E7</f>
        <v>46112</v>
      </c>
      <c r="E37" s="349"/>
      <c r="F37" s="315" t="s">
        <v>236</v>
      </c>
      <c r="G37" s="315"/>
    </row>
    <row r="38" spans="1:16" s="38" customFormat="1" ht="20.5" customHeight="1" x14ac:dyDescent="0.7">
      <c r="A38" s="264"/>
      <c r="B38" s="264"/>
      <c r="C38" s="264"/>
      <c r="D38" s="264"/>
      <c r="E38" s="264"/>
      <c r="F38" s="264"/>
      <c r="G38" s="264"/>
    </row>
  </sheetData>
  <mergeCells count="50">
    <mergeCell ref="F29:G29"/>
    <mergeCell ref="F30:G30"/>
    <mergeCell ref="F26:G26"/>
    <mergeCell ref="F21:G21"/>
    <mergeCell ref="F22:G22"/>
    <mergeCell ref="F23:G23"/>
    <mergeCell ref="F24:G24"/>
    <mergeCell ref="F25:G25"/>
    <mergeCell ref="F27:G27"/>
    <mergeCell ref="F28:G28"/>
    <mergeCell ref="F16:G16"/>
    <mergeCell ref="F17:G17"/>
    <mergeCell ref="F18:G18"/>
    <mergeCell ref="F19:G19"/>
    <mergeCell ref="F20:G20"/>
    <mergeCell ref="F11:G11"/>
    <mergeCell ref="F12:G12"/>
    <mergeCell ref="F13:G13"/>
    <mergeCell ref="F14:G14"/>
    <mergeCell ref="F15:G15"/>
    <mergeCell ref="A38:G38"/>
    <mergeCell ref="C1:F1"/>
    <mergeCell ref="C2:F2"/>
    <mergeCell ref="A8:B8"/>
    <mergeCell ref="A31:D31"/>
    <mergeCell ref="C9:C10"/>
    <mergeCell ref="D9:E9"/>
    <mergeCell ref="F9:G9"/>
    <mergeCell ref="B9:B10"/>
    <mergeCell ref="A9:A10"/>
    <mergeCell ref="A30:E30"/>
    <mergeCell ref="E31:G31"/>
    <mergeCell ref="A34:C34"/>
    <mergeCell ref="A36:C36"/>
    <mergeCell ref="D36:E36"/>
    <mergeCell ref="F36:G36"/>
    <mergeCell ref="D35:E35"/>
    <mergeCell ref="A37:C37"/>
    <mergeCell ref="D37:E37"/>
    <mergeCell ref="F37:G37"/>
    <mergeCell ref="A33:C33"/>
    <mergeCell ref="D33:E33"/>
    <mergeCell ref="F33:G33"/>
    <mergeCell ref="D34:E34"/>
    <mergeCell ref="F34:G34"/>
    <mergeCell ref="R7:T7"/>
    <mergeCell ref="P6:R6"/>
    <mergeCell ref="A6:G6"/>
    <mergeCell ref="A7:D7"/>
    <mergeCell ref="E7:G7"/>
  </mergeCells>
  <phoneticPr fontId="5" type="noConversion"/>
  <conditionalFormatting sqref="D11:D29">
    <cfRule type="expression" dxfId="26" priority="9">
      <formula>$B11="ស៊ុតទា"</formula>
    </cfRule>
  </conditionalFormatting>
  <conditionalFormatting sqref="G5">
    <cfRule type="expression" dxfId="25" priority="7">
      <formula>$C$8="លេន រន្ចា"</formula>
    </cfRule>
    <cfRule type="expression" dxfId="24" priority="8">
      <formula>$C$8="រំ ស្រីលីន"</formula>
    </cfRule>
  </conditionalFormatting>
  <conditionalFormatting sqref="C11:F29">
    <cfRule type="expression" dxfId="23" priority="4">
      <formula>$N11&lt;&gt;""</formula>
    </cfRule>
  </conditionalFormatting>
  <conditionalFormatting sqref="B11:B29">
    <cfRule type="expression" dxfId="22" priority="1">
      <formula>$N11&lt;&gt;""</formula>
    </cfRule>
  </conditionalFormatting>
  <dataValidations count="4">
    <dataValidation type="list" allowBlank="1" showInputMessage="1" showErrorMessage="1" sqref="B11:B29" xr:uid="{5E69F831-6A2B-441A-801C-8B4A58186BD4}">
      <formula1>មុខ</formula1>
    </dataValidation>
    <dataValidation type="list" allowBlank="1" showInputMessage="1" showErrorMessage="1" sqref="C4" xr:uid="{5B8A7C2F-E87A-4578-BEB8-A607FFC12473}">
      <formula1>ស្រីស្នំ</formula1>
    </dataValidation>
    <dataValidation type="list" allowBlank="1" showInputMessage="1" showErrorMessage="1" sqref="C3" xr:uid="{2B2CE8DB-3073-48AC-9937-CA106BC6B614}">
      <formula1>សៀមរាប</formula1>
    </dataValidation>
    <dataValidation type="list" allowBlank="1" showInputMessage="1" showErrorMessage="1" sqref="C8" xr:uid="{3C768C28-A56C-42B7-BCEE-F28C1DE61274}">
      <formula1>Name1</formula1>
    </dataValidation>
  </dataValidations>
  <printOptions horizontalCentered="1" verticalCentered="1"/>
  <pageMargins left="0" right="0" top="0.25" bottom="0" header="0" footer="0"/>
  <pageSetup paperSize="9" scale="98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93" r:id="rId4" name="Vigetable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9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5" name="Rice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6" name="Eag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7" name="Sale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8" name="Button 21">
              <controlPr defaultSize="0" print="0" autoFill="0" autoPict="0" macro="[0]!Reques_Eating.Chomkar">
                <anchor moveWithCells="1" sizeWithCells="1">
                  <from>
                    <xdr:col>13</xdr:col>
                    <xdr:colOff>171450</xdr:colOff>
                    <xdr:row>5</xdr:row>
                    <xdr:rowOff>177800</xdr:rowOff>
                  </from>
                  <to>
                    <xdr:col>14</xdr:col>
                    <xdr:colOff>412750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9" name="Oll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10" name="Button 23">
              <controlPr defaultSize="0" print="0" autoFill="0" autoPict="0" macro="[0]!Home">
                <anchor moveWithCells="1" sizeWithCells="1">
                  <from>
                    <xdr:col>13</xdr:col>
                    <xdr:colOff>171450</xdr:colOff>
                    <xdr:row>7</xdr:row>
                    <xdr:rowOff>165100</xdr:rowOff>
                  </from>
                  <to>
                    <xdr:col>14</xdr:col>
                    <xdr:colOff>412750</xdr:colOff>
                    <xdr:row>8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1" name="Button 24">
              <controlPr defaultSize="0" print="0" autoFill="0" autoPict="0" macro="[0]!Dasboard.Chomkar">
                <anchor moveWithCells="1" sizeWithCells="1">
                  <from>
                    <xdr:col>13</xdr:col>
                    <xdr:colOff>184150</xdr:colOff>
                    <xdr:row>9</xdr:row>
                    <xdr:rowOff>57150</xdr:rowOff>
                  </from>
                  <to>
                    <xdr:col>14</xdr:col>
                    <xdr:colOff>419100</xdr:colOff>
                    <xdr:row>9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7EAE5A-0BB6-4482-B54D-669AA0AF66C3}">
          <x14:formula1>
            <xm:f>Seting!$C$3:$C$8</xm:f>
          </x14:formula1>
          <xm:sqref>H9:M9 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5406F-C301-45E9-B6B4-585D05ADC329}">
  <sheetPr codeName="Sheet10">
    <tabColor rgb="FFFFFF00"/>
  </sheetPr>
  <dimension ref="A1:W63"/>
  <sheetViews>
    <sheetView view="pageBreakPreview" zoomScaleNormal="100" zoomScaleSheetLayoutView="100" workbookViewId="0">
      <pane xSplit="22" ySplit="30" topLeftCell="W31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23" x14ac:dyDescent="0.95"/>
  <cols>
    <col min="1" max="1" width="11.6328125" style="127" customWidth="1"/>
    <col min="2" max="2" width="21.26953125" style="260" customWidth="1"/>
    <col min="3" max="3" width="7.453125" style="90" customWidth="1"/>
    <col min="4" max="5" width="6.453125" style="32" customWidth="1"/>
    <col min="6" max="6" width="6.90625" style="32" customWidth="1"/>
    <col min="7" max="22" width="6.453125" style="32" customWidth="1"/>
    <col min="23" max="16384" width="8.7265625" style="32"/>
  </cols>
  <sheetData>
    <row r="1" spans="1:22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  <c r="T1" s="294"/>
      <c r="U1" s="294"/>
      <c r="V1" s="294"/>
    </row>
    <row r="2" spans="1:22" s="78" customFormat="1" ht="23" customHeight="1" x14ac:dyDescent="0.35">
      <c r="A2" s="300" t="s">
        <v>126</v>
      </c>
      <c r="B2" s="350" t="s">
        <v>127</v>
      </c>
      <c r="C2" s="304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</row>
    <row r="3" spans="1:22" s="78" customFormat="1" ht="23" hidden="1" customHeight="1" x14ac:dyDescent="0.35">
      <c r="A3" s="300"/>
      <c r="B3" s="350"/>
      <c r="C3" s="305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</row>
    <row r="4" spans="1:22" s="78" customFormat="1" ht="23" hidden="1" customHeight="1" x14ac:dyDescent="0.35">
      <c r="A4" s="300"/>
      <c r="B4" s="350"/>
      <c r="C4" s="305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</row>
    <row r="5" spans="1:22" s="78" customFormat="1" ht="23" hidden="1" customHeight="1" x14ac:dyDescent="0.35">
      <c r="A5" s="300"/>
      <c r="B5" s="350"/>
      <c r="C5" s="305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</row>
    <row r="6" spans="1:22" s="78" customFormat="1" ht="23" hidden="1" customHeight="1" x14ac:dyDescent="0.35">
      <c r="A6" s="300"/>
      <c r="B6" s="350"/>
      <c r="C6" s="305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</row>
    <row r="7" spans="1:22" s="78" customFormat="1" ht="23" hidden="1" customHeight="1" x14ac:dyDescent="0.35">
      <c r="A7" s="300"/>
      <c r="B7" s="350"/>
      <c r="C7" s="305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</row>
    <row r="8" spans="1:22" s="78" customFormat="1" ht="23" hidden="1" customHeight="1" x14ac:dyDescent="0.35">
      <c r="A8" s="300"/>
      <c r="B8" s="350"/>
      <c r="C8" s="305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</row>
    <row r="9" spans="1:22" s="78" customFormat="1" ht="23" hidden="1" customHeight="1" x14ac:dyDescent="0.35">
      <c r="A9" s="300"/>
      <c r="B9" s="350"/>
      <c r="C9" s="305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</row>
    <row r="10" spans="1:22" s="78" customFormat="1" ht="23" hidden="1" customHeight="1" x14ac:dyDescent="0.35">
      <c r="A10" s="300"/>
      <c r="B10" s="350"/>
      <c r="C10" s="305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</row>
    <row r="11" spans="1:22" s="78" customFormat="1" ht="23" hidden="1" customHeight="1" x14ac:dyDescent="0.35">
      <c r="A11" s="300"/>
      <c r="B11" s="350"/>
      <c r="C11" s="305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</row>
    <row r="12" spans="1:22" s="78" customFormat="1" ht="23" hidden="1" customHeight="1" x14ac:dyDescent="0.35">
      <c r="A12" s="300"/>
      <c r="B12" s="350"/>
      <c r="C12" s="305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</row>
    <row r="13" spans="1:22" s="78" customFormat="1" ht="23" hidden="1" customHeight="1" x14ac:dyDescent="0.35">
      <c r="A13" s="300"/>
      <c r="B13" s="350"/>
      <c r="C13" s="305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</row>
    <row r="14" spans="1:22" s="78" customFormat="1" ht="23" hidden="1" customHeight="1" x14ac:dyDescent="0.35">
      <c r="A14" s="300"/>
      <c r="B14" s="350"/>
      <c r="C14" s="305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</row>
    <row r="15" spans="1:22" s="78" customFormat="1" ht="23" hidden="1" customHeight="1" x14ac:dyDescent="0.35">
      <c r="A15" s="300"/>
      <c r="B15" s="350"/>
      <c r="C15" s="305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</row>
    <row r="16" spans="1:22" s="78" customFormat="1" ht="23" hidden="1" customHeight="1" x14ac:dyDescent="0.35">
      <c r="A16" s="300"/>
      <c r="B16" s="350"/>
      <c r="C16" s="305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</row>
    <row r="17" spans="1:22" s="78" customFormat="1" ht="23" hidden="1" customHeight="1" x14ac:dyDescent="0.35">
      <c r="A17" s="300"/>
      <c r="B17" s="350"/>
      <c r="C17" s="305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</row>
    <row r="18" spans="1:22" s="78" customFormat="1" ht="23" hidden="1" customHeight="1" x14ac:dyDescent="0.35">
      <c r="A18" s="300"/>
      <c r="B18" s="350"/>
      <c r="C18" s="305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</row>
    <row r="19" spans="1:22" s="78" customFormat="1" ht="23" hidden="1" customHeight="1" x14ac:dyDescent="0.35">
      <c r="A19" s="300"/>
      <c r="B19" s="350"/>
      <c r="C19" s="305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</row>
    <row r="20" spans="1:22" s="78" customFormat="1" ht="23" hidden="1" customHeight="1" x14ac:dyDescent="0.35">
      <c r="A20" s="300"/>
      <c r="B20" s="350"/>
      <c r="C20" s="305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</row>
    <row r="21" spans="1:22" s="78" customFormat="1" ht="23" hidden="1" customHeight="1" x14ac:dyDescent="0.35">
      <c r="A21" s="300"/>
      <c r="B21" s="350"/>
      <c r="C21" s="305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</row>
    <row r="22" spans="1:22" s="78" customFormat="1" ht="23" hidden="1" customHeight="1" x14ac:dyDescent="0.35">
      <c r="A22" s="300"/>
      <c r="B22" s="350"/>
      <c r="C22" s="305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</row>
    <row r="23" spans="1:22" s="78" customFormat="1" ht="23" hidden="1" customHeight="1" x14ac:dyDescent="0.35">
      <c r="A23" s="300"/>
      <c r="B23" s="350"/>
      <c r="C23" s="305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</row>
    <row r="24" spans="1:22" s="78" customFormat="1" ht="23" hidden="1" customHeight="1" x14ac:dyDescent="0.35">
      <c r="A24" s="300"/>
      <c r="B24" s="350"/>
      <c r="C24" s="305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</row>
    <row r="25" spans="1:22" s="78" customFormat="1" ht="23" hidden="1" customHeight="1" x14ac:dyDescent="0.35">
      <c r="A25" s="300"/>
      <c r="B25" s="350"/>
      <c r="C25" s="305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</row>
    <row r="26" spans="1:22" s="78" customFormat="1" ht="23" hidden="1" customHeight="1" x14ac:dyDescent="0.35">
      <c r="A26" s="300"/>
      <c r="B26" s="350"/>
      <c r="C26" s="305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</row>
    <row r="27" spans="1:22" s="78" customFormat="1" ht="23" hidden="1" customHeight="1" x14ac:dyDescent="0.35">
      <c r="A27" s="300"/>
      <c r="B27" s="350"/>
      <c r="C27" s="305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</row>
    <row r="28" spans="1:22" s="78" customFormat="1" ht="23" hidden="1" customHeight="1" x14ac:dyDescent="0.35">
      <c r="A28" s="300"/>
      <c r="B28" s="350"/>
      <c r="C28" s="305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</row>
    <row r="29" spans="1:22" s="80" customFormat="1" ht="55" customHeight="1" x14ac:dyDescent="0.35">
      <c r="A29" s="348"/>
      <c r="B29" s="351"/>
      <c r="C29" s="306"/>
      <c r="D29" s="99" t="str">
        <f>'R-Thlok'!B11</f>
        <v>អង្ករចម្រុះ</v>
      </c>
      <c r="E29" s="99" t="str">
        <f>'R-Thlok'!B12</f>
        <v>ប្រេងឆា</v>
      </c>
      <c r="F29" s="100" t="str">
        <f>'R-Thlok'!B13</f>
        <v>អំបិលអ៊ីយូត</v>
      </c>
      <c r="G29" s="100" t="str">
        <f>'R-Thlok'!B14</f>
        <v>សាច់ជ្រូក៣ជាន់</v>
      </c>
      <c r="H29" s="100" t="str">
        <f>'R-Thlok'!B15</f>
        <v>ស៊ុតទា</v>
      </c>
      <c r="I29" s="100" t="str">
        <f>'R-Thlok'!B16</f>
        <v>ត្រីរស់</v>
      </c>
      <c r="J29" s="100" t="str">
        <f>'R-Thlok'!B17</f>
        <v>ត្រីអណ្តែង</v>
      </c>
      <c r="K29" s="100" t="str">
        <f>'R-Thlok'!B18</f>
        <v>ត្រកួន</v>
      </c>
      <c r="L29" s="100" t="str">
        <f>'R-Thlok'!B19</f>
        <v>ស្លឹកបាស</v>
      </c>
      <c r="M29" s="100" t="str">
        <f>'R-Thlok'!B20</f>
        <v>ស្ពៃចង្កឹះ</v>
      </c>
      <c r="N29" s="100" t="str">
        <f>'R-Thlok'!B21</f>
        <v>ផ្ទីដូង</v>
      </c>
      <c r="O29" s="100" t="str">
        <f>'R-Thlok'!B22</f>
        <v>ត្រួយល្ពៅ</v>
      </c>
      <c r="P29" s="100" t="str">
        <f>'R-Thlok'!B23</f>
        <v>ផ្លែល្ពៅ</v>
      </c>
      <c r="Q29" s="100" t="str">
        <f>'R-Thlok'!B24</f>
        <v>ននោងមូល</v>
      </c>
      <c r="R29" s="100" t="str">
        <f>'R-Thlok'!B25</f>
        <v>ល្ហុងខ្ចី</v>
      </c>
      <c r="S29" s="100" t="str">
        <f>'R-Thlok'!B26</f>
        <v>សណ្តែកគួរ</v>
      </c>
      <c r="T29" s="100" t="str">
        <f>'R-Thlok'!B27</f>
        <v>សណ្តែកដីលីង</v>
      </c>
      <c r="U29" s="100" t="str">
        <f>'R-Thlok'!B28</f>
        <v>ការ៉ុត</v>
      </c>
      <c r="V29" s="100">
        <f>'R-Thlok'!B29</f>
        <v>0</v>
      </c>
    </row>
    <row r="30" spans="1:22" s="80" customFormat="1" ht="19.5" x14ac:dyDescent="0.7">
      <c r="A30" s="302" t="s">
        <v>125</v>
      </c>
      <c r="B30" s="303"/>
      <c r="C30" s="88">
        <v>47</v>
      </c>
      <c r="D30" s="205"/>
      <c r="E30" s="207"/>
      <c r="F30" s="205"/>
      <c r="G30" s="207"/>
      <c r="H30" s="207"/>
      <c r="I30" s="207"/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</row>
    <row r="31" spans="1:22" x14ac:dyDescent="0.95">
      <c r="A31" s="229">
        <v>46082</v>
      </c>
      <c r="B31" s="258">
        <f>IF(A31="","",A31+1)</f>
        <v>46083</v>
      </c>
      <c r="C31" s="195">
        <f>IF(D31+E31+F31+G31+H31+I31+J31+K31+L31+M31+N31+O31+P31+Q31+R31+V31&lt;=0,"",MAX(C$1:$C30)+1)</f>
        <v>48</v>
      </c>
      <c r="D31" s="93" t="s">
        <v>345</v>
      </c>
      <c r="E31" s="93" t="s">
        <v>292</v>
      </c>
      <c r="F31" s="93" t="s">
        <v>149</v>
      </c>
      <c r="G31" s="93"/>
      <c r="H31" s="93" t="s">
        <v>295</v>
      </c>
      <c r="I31" s="93"/>
      <c r="J31" s="92"/>
      <c r="K31" s="93"/>
      <c r="L31" s="93"/>
      <c r="M31" s="93" t="s">
        <v>293</v>
      </c>
      <c r="N31" s="93"/>
      <c r="O31" s="93"/>
      <c r="P31" s="93"/>
      <c r="Q31" s="93"/>
      <c r="R31" s="93"/>
      <c r="S31" s="93"/>
      <c r="T31" s="93"/>
      <c r="U31" s="93" t="s">
        <v>162</v>
      </c>
      <c r="V31" s="93"/>
    </row>
    <row r="32" spans="1:22" x14ac:dyDescent="0.95">
      <c r="A32" s="229">
        <v>46083</v>
      </c>
      <c r="B32" s="258">
        <f t="shared" ref="B32:B60" si="0">IF(A32="","",A32+1)</f>
        <v>46084</v>
      </c>
      <c r="C32" s="195">
        <f>IF(D32+E32+F32+G32+H32+I32+J32+K32+L32+M32+N32+O32+P32+Q32+R32+V32&lt;=0,"",MAX(C$1:$C31)+1)</f>
        <v>49</v>
      </c>
      <c r="D32" s="93"/>
      <c r="E32" s="93"/>
      <c r="F32" s="93"/>
      <c r="G32" s="93"/>
      <c r="H32" s="93"/>
      <c r="I32" s="93"/>
      <c r="J32" s="92" t="s">
        <v>294</v>
      </c>
      <c r="K32" s="92"/>
      <c r="L32" s="93" t="s">
        <v>162</v>
      </c>
      <c r="M32" s="92"/>
      <c r="N32" s="92"/>
      <c r="O32" s="92"/>
      <c r="P32" s="93" t="s">
        <v>162</v>
      </c>
      <c r="Q32" s="92"/>
      <c r="R32" s="93" t="s">
        <v>162</v>
      </c>
      <c r="S32" s="93" t="s">
        <v>162</v>
      </c>
      <c r="T32" s="93" t="s">
        <v>162</v>
      </c>
      <c r="U32" s="92"/>
      <c r="V32" s="93"/>
    </row>
    <row r="33" spans="1:23" x14ac:dyDescent="0.95">
      <c r="A33" s="229">
        <v>46084</v>
      </c>
      <c r="B33" s="258">
        <f t="shared" si="0"/>
        <v>46085</v>
      </c>
      <c r="C33" s="195">
        <f>IF(D33+E33+F33+G33+H33+I33+J33+K33+L33+M33+N33+O33+P33+Q33+R33+V33&lt;=0,"",MAX(C$1:$C32)+1)</f>
        <v>50</v>
      </c>
      <c r="D33" s="93"/>
      <c r="E33" s="93"/>
      <c r="F33" s="93"/>
      <c r="G33" s="93"/>
      <c r="H33" s="93"/>
      <c r="I33" s="93" t="s">
        <v>294</v>
      </c>
      <c r="J33" s="92"/>
      <c r="K33" s="93" t="s">
        <v>286</v>
      </c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6"/>
    </row>
    <row r="34" spans="1:23" x14ac:dyDescent="0.95">
      <c r="A34" s="229">
        <v>46085</v>
      </c>
      <c r="B34" s="258">
        <f t="shared" si="0"/>
        <v>46086</v>
      </c>
      <c r="C34" s="195">
        <f>IF(D34+E34+F34+G34+H34+I34+J34+K34+L34+M34+N34+O34+P34+Q34+R34+V34&lt;=0,"",MAX(C$1:$C33)+1)</f>
        <v>51</v>
      </c>
      <c r="D34" s="93"/>
      <c r="E34" s="93"/>
      <c r="F34" s="93"/>
      <c r="G34" s="93" t="s">
        <v>329</v>
      </c>
      <c r="H34" s="93"/>
      <c r="I34" s="93"/>
      <c r="J34" s="92"/>
      <c r="K34" s="92"/>
      <c r="L34" s="93"/>
      <c r="M34" s="93"/>
      <c r="N34" s="92"/>
      <c r="O34" s="93"/>
      <c r="P34" s="93" t="s">
        <v>293</v>
      </c>
      <c r="Q34" s="92"/>
      <c r="R34" s="92"/>
      <c r="S34" s="92"/>
      <c r="T34" s="92"/>
      <c r="U34" s="92"/>
      <c r="V34" s="93"/>
    </row>
    <row r="35" spans="1:23" x14ac:dyDescent="0.95">
      <c r="A35" s="229">
        <v>46086</v>
      </c>
      <c r="B35" s="258">
        <f t="shared" si="0"/>
        <v>46087</v>
      </c>
      <c r="C35" s="195">
        <f>IF(D35+E35+F35+G35+H35+I35+J35+K35+L35+M35+N35+O35+P35+Q35+R35+V35&lt;=0,"",MAX(C$1:$C34)+1)</f>
        <v>52</v>
      </c>
      <c r="D35" s="93"/>
      <c r="E35" s="93"/>
      <c r="F35" s="93"/>
      <c r="G35" s="93"/>
      <c r="H35" s="93"/>
      <c r="I35" s="93" t="s">
        <v>294</v>
      </c>
      <c r="J35" s="92"/>
      <c r="K35" s="92"/>
      <c r="L35" s="93" t="s">
        <v>162</v>
      </c>
      <c r="M35" s="92"/>
      <c r="N35" s="93" t="s">
        <v>162</v>
      </c>
      <c r="O35" s="93" t="s">
        <v>162</v>
      </c>
      <c r="P35" s="93" t="s">
        <v>162</v>
      </c>
      <c r="Q35" s="93" t="s">
        <v>162</v>
      </c>
      <c r="R35" s="92"/>
      <c r="S35" s="92"/>
      <c r="T35" s="92"/>
      <c r="U35" s="92"/>
      <c r="V35" s="93"/>
    </row>
    <row r="36" spans="1:23" x14ac:dyDescent="0.95">
      <c r="A36" s="229">
        <v>46087</v>
      </c>
      <c r="B36" s="258">
        <f t="shared" si="0"/>
        <v>46088</v>
      </c>
      <c r="C36" s="195">
        <f>IF(D36+E36+F36+G36+H36+I36+J36+K36+L36+M36+N36+O36+P36+Q36+R36+V36&lt;=0,"",MAX(C$1:$C35)+1)</f>
        <v>53</v>
      </c>
      <c r="D36" s="93"/>
      <c r="E36" s="93"/>
      <c r="F36" s="93"/>
      <c r="G36" s="93"/>
      <c r="H36" s="93" t="s">
        <v>295</v>
      </c>
      <c r="I36" s="93"/>
      <c r="J36" s="92"/>
      <c r="K36" s="92"/>
      <c r="L36" s="92"/>
      <c r="M36" s="92"/>
      <c r="N36" s="92"/>
      <c r="O36" s="93"/>
      <c r="P36" s="93"/>
      <c r="Q36" s="93"/>
      <c r="R36" s="93"/>
      <c r="S36" s="93" t="s">
        <v>293</v>
      </c>
      <c r="T36" s="93"/>
      <c r="U36" s="93" t="s">
        <v>162</v>
      </c>
      <c r="V36" s="93"/>
    </row>
    <row r="37" spans="1:23" x14ac:dyDescent="0.95">
      <c r="A37" s="229">
        <v>46088</v>
      </c>
      <c r="B37" s="258">
        <f t="shared" si="0"/>
        <v>46089</v>
      </c>
      <c r="C37" s="195" t="str">
        <f>IF(D37+E37+F37+G37+H37+I37+J37+K37+L37+M37+N37+O37+P37+Q37+R37+V37&lt;=0,"",MAX(C$1:$C36)+1)</f>
        <v/>
      </c>
      <c r="D37" s="93"/>
      <c r="E37" s="93"/>
      <c r="F37" s="93"/>
      <c r="G37" s="93"/>
      <c r="H37" s="93"/>
      <c r="I37" s="93"/>
      <c r="J37" s="92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</row>
    <row r="38" spans="1:23" x14ac:dyDescent="0.95">
      <c r="A38" s="229">
        <v>46089</v>
      </c>
      <c r="B38" s="258">
        <f t="shared" si="0"/>
        <v>46090</v>
      </c>
      <c r="C38" s="195">
        <f>IF(D38+E38+F38+G38+H38+I38+J38+K38+L38+M38+N38+O38+P38+Q38+R38+V38&lt;=0,"",MAX(C$1:$C37)+1)</f>
        <v>54</v>
      </c>
      <c r="D38" s="93"/>
      <c r="E38" s="93"/>
      <c r="F38" s="93"/>
      <c r="G38" s="93"/>
      <c r="H38" s="93" t="s">
        <v>295</v>
      </c>
      <c r="I38" s="93"/>
      <c r="J38" s="92"/>
      <c r="K38" s="93"/>
      <c r="L38" s="93"/>
      <c r="M38" s="93" t="s">
        <v>293</v>
      </c>
      <c r="N38" s="93"/>
      <c r="O38" s="93"/>
      <c r="P38" s="93"/>
      <c r="Q38" s="93"/>
      <c r="R38" s="93"/>
      <c r="S38" s="93"/>
      <c r="T38" s="93"/>
      <c r="U38" s="93" t="s">
        <v>162</v>
      </c>
      <c r="V38" s="93"/>
    </row>
    <row r="39" spans="1:23" x14ac:dyDescent="0.95">
      <c r="A39" s="229">
        <v>46090</v>
      </c>
      <c r="B39" s="258">
        <f t="shared" si="0"/>
        <v>46091</v>
      </c>
      <c r="C39" s="195">
        <f>IF(D39+E39+F39+G39+H39+I39+J39+K39+L39+M39+N39+O39+P39+Q39+R39+V39&lt;=0,"",MAX(C$1:$C38)+1)</f>
        <v>55</v>
      </c>
      <c r="D39" s="93"/>
      <c r="E39" s="93"/>
      <c r="F39" s="93"/>
      <c r="G39" s="93"/>
      <c r="H39" s="93"/>
      <c r="I39" s="93"/>
      <c r="J39" s="92" t="s">
        <v>294</v>
      </c>
      <c r="K39" s="92"/>
      <c r="L39" s="93" t="s">
        <v>162</v>
      </c>
      <c r="M39" s="92"/>
      <c r="N39" s="92"/>
      <c r="O39" s="92"/>
      <c r="P39" s="93" t="s">
        <v>162</v>
      </c>
      <c r="Q39" s="92"/>
      <c r="R39" s="93" t="s">
        <v>162</v>
      </c>
      <c r="S39" s="93" t="s">
        <v>162</v>
      </c>
      <c r="T39" s="93" t="s">
        <v>162</v>
      </c>
      <c r="U39" s="92"/>
      <c r="V39" s="93"/>
    </row>
    <row r="40" spans="1:23" x14ac:dyDescent="0.95">
      <c r="A40" s="229">
        <v>46091</v>
      </c>
      <c r="B40" s="258">
        <f t="shared" si="0"/>
        <v>46092</v>
      </c>
      <c r="C40" s="195">
        <f>IF(D40+E40+F40+G40+H40+I40+J40+K40+L40+M40+N40+O40+P40+Q40+R40+V40&lt;=0,"",MAX(C$1:$C39)+1)</f>
        <v>56</v>
      </c>
      <c r="D40" s="93"/>
      <c r="E40" s="93"/>
      <c r="F40" s="93"/>
      <c r="G40" s="93"/>
      <c r="H40" s="93"/>
      <c r="I40" s="93" t="s">
        <v>294</v>
      </c>
      <c r="J40" s="92"/>
      <c r="K40" s="93" t="s">
        <v>286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</row>
    <row r="41" spans="1:23" x14ac:dyDescent="0.95">
      <c r="A41" s="229">
        <v>46092</v>
      </c>
      <c r="B41" s="258">
        <f t="shared" si="0"/>
        <v>46093</v>
      </c>
      <c r="C41" s="195">
        <f>IF(D41+E41+F41+G41+H41+I41+J41+K41+L41+M41+N41+O41+P41+Q41+R41+V41&lt;=0,"",MAX(C$1:$C40)+1)</f>
        <v>57</v>
      </c>
      <c r="D41" s="93"/>
      <c r="E41" s="93"/>
      <c r="F41" s="93"/>
      <c r="G41" s="93" t="s">
        <v>329</v>
      </c>
      <c r="H41" s="93"/>
      <c r="I41" s="93"/>
      <c r="J41" s="92"/>
      <c r="K41" s="92"/>
      <c r="L41" s="93"/>
      <c r="M41" s="93"/>
      <c r="N41" s="92"/>
      <c r="O41" s="93"/>
      <c r="P41" s="93" t="s">
        <v>293</v>
      </c>
      <c r="Q41" s="92"/>
      <c r="R41" s="92"/>
      <c r="S41" s="92"/>
      <c r="T41" s="92"/>
      <c r="U41" s="92"/>
      <c r="V41" s="93"/>
    </row>
    <row r="42" spans="1:23" x14ac:dyDescent="0.95">
      <c r="A42" s="229">
        <v>46093</v>
      </c>
      <c r="B42" s="258">
        <f t="shared" si="0"/>
        <v>46094</v>
      </c>
      <c r="C42" s="195">
        <f>IF(D42+E42+F42+G42+H42+I42+J42+K42+L42+M42+N42+O42+P42+Q42+R42+V42&lt;=0,"",MAX(C$1:$C41)+1)</f>
        <v>58</v>
      </c>
      <c r="D42" s="93"/>
      <c r="E42" s="93"/>
      <c r="F42" s="93"/>
      <c r="G42" s="93"/>
      <c r="H42" s="93"/>
      <c r="I42" s="93" t="s">
        <v>294</v>
      </c>
      <c r="J42" s="92"/>
      <c r="K42" s="92"/>
      <c r="L42" s="93" t="s">
        <v>162</v>
      </c>
      <c r="M42" s="92"/>
      <c r="N42" s="93" t="s">
        <v>162</v>
      </c>
      <c r="O42" s="93" t="s">
        <v>162</v>
      </c>
      <c r="P42" s="93" t="s">
        <v>162</v>
      </c>
      <c r="Q42" s="93" t="s">
        <v>162</v>
      </c>
      <c r="R42" s="92"/>
      <c r="S42" s="92"/>
      <c r="T42" s="92"/>
      <c r="U42" s="92"/>
      <c r="V42" s="93"/>
    </row>
    <row r="43" spans="1:23" x14ac:dyDescent="0.95">
      <c r="A43" s="229">
        <v>46094</v>
      </c>
      <c r="B43" s="258">
        <f t="shared" si="0"/>
        <v>46095</v>
      </c>
      <c r="C43" s="195">
        <f>IF(D43+E43+F43+G43+H43+I43+J43+K43+L43+M43+N43+O43+P43+Q43+R43+V43&lt;=0,"",MAX(C$1:$C42)+1)</f>
        <v>59</v>
      </c>
      <c r="D43" s="93"/>
      <c r="E43" s="93"/>
      <c r="F43" s="93"/>
      <c r="G43" s="93"/>
      <c r="H43" s="93" t="s">
        <v>295</v>
      </c>
      <c r="I43" s="93"/>
      <c r="J43" s="92"/>
      <c r="K43" s="92"/>
      <c r="L43" s="92"/>
      <c r="M43" s="92"/>
      <c r="N43" s="92"/>
      <c r="O43" s="93"/>
      <c r="P43" s="93"/>
      <c r="Q43" s="93"/>
      <c r="R43" s="93"/>
      <c r="S43" s="93" t="s">
        <v>293</v>
      </c>
      <c r="T43" s="93"/>
      <c r="U43" s="93" t="s">
        <v>162</v>
      </c>
      <c r="V43" s="93"/>
    </row>
    <row r="44" spans="1:23" x14ac:dyDescent="0.95">
      <c r="A44" s="229">
        <v>46095</v>
      </c>
      <c r="B44" s="258">
        <f t="shared" si="0"/>
        <v>46096</v>
      </c>
      <c r="C44" s="195" t="str">
        <f>IF(D44+E44+F44+G44+H44+I44+J44+K44+L44+M44+N44+O44+P44+Q44+R44+V44&lt;=0,"",MAX(C$1:$C43)+1)</f>
        <v/>
      </c>
      <c r="D44" s="93"/>
      <c r="E44" s="93"/>
      <c r="F44" s="93"/>
      <c r="G44" s="93"/>
      <c r="H44" s="93"/>
      <c r="I44" s="93"/>
      <c r="J44" s="92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</row>
    <row r="45" spans="1:23" x14ac:dyDescent="0.95">
      <c r="A45" s="229">
        <v>46096</v>
      </c>
      <c r="B45" s="258">
        <f t="shared" si="0"/>
        <v>46097</v>
      </c>
      <c r="C45" s="195">
        <f>IF(D45+E45+F45+G45+H45+I45+J45+K45+L45+M45+N45+O45+P45+Q45+R45+V45&lt;=0,"",MAX(C$1:$C44)+1)</f>
        <v>60</v>
      </c>
      <c r="D45" s="93"/>
      <c r="E45" s="93"/>
      <c r="F45" s="93"/>
      <c r="G45" s="93"/>
      <c r="H45" s="93" t="s">
        <v>295</v>
      </c>
      <c r="I45" s="93"/>
      <c r="J45" s="92"/>
      <c r="K45" s="93"/>
      <c r="L45" s="93"/>
      <c r="M45" s="93" t="s">
        <v>293</v>
      </c>
      <c r="N45" s="93"/>
      <c r="O45" s="93"/>
      <c r="P45" s="93"/>
      <c r="Q45" s="93"/>
      <c r="R45" s="93"/>
      <c r="S45" s="93"/>
      <c r="T45" s="93"/>
      <c r="U45" s="93" t="s">
        <v>162</v>
      </c>
      <c r="V45" s="93"/>
    </row>
    <row r="46" spans="1:23" x14ac:dyDescent="0.95">
      <c r="A46" s="229">
        <v>46097</v>
      </c>
      <c r="B46" s="258">
        <f t="shared" si="0"/>
        <v>46098</v>
      </c>
      <c r="C46" s="195">
        <f>IF(D46+E46+F46+G46+H46+I46+J46+K46+L46+M46+N46+O46+P46+Q46+R46+V46&lt;=0,"",MAX(C$1:$C45)+1)</f>
        <v>61</v>
      </c>
      <c r="D46" s="93"/>
      <c r="E46" s="93"/>
      <c r="F46" s="93"/>
      <c r="G46" s="93"/>
      <c r="H46" s="93"/>
      <c r="I46" s="93"/>
      <c r="J46" s="92" t="s">
        <v>294</v>
      </c>
      <c r="K46" s="92"/>
      <c r="L46" s="93" t="s">
        <v>162</v>
      </c>
      <c r="M46" s="92"/>
      <c r="N46" s="92"/>
      <c r="O46" s="92"/>
      <c r="P46" s="93" t="s">
        <v>162</v>
      </c>
      <c r="Q46" s="92"/>
      <c r="R46" s="93" t="s">
        <v>162</v>
      </c>
      <c r="S46" s="93" t="s">
        <v>162</v>
      </c>
      <c r="T46" s="93" t="s">
        <v>162</v>
      </c>
      <c r="U46" s="92"/>
      <c r="V46" s="93"/>
    </row>
    <row r="47" spans="1:23" x14ac:dyDescent="0.95">
      <c r="A47" s="229">
        <v>46098</v>
      </c>
      <c r="B47" s="258">
        <f t="shared" si="0"/>
        <v>46099</v>
      </c>
      <c r="C47" s="195">
        <f>IF(D47+E47+F47+G47+H47+I47+J47+K47+L47+M47+N47+O47+P47+Q47+R47+V47&lt;=0,"",MAX(C$1:$C46)+1)</f>
        <v>62</v>
      </c>
      <c r="D47" s="93"/>
      <c r="E47" s="93"/>
      <c r="F47" s="93"/>
      <c r="G47" s="93"/>
      <c r="H47" s="93"/>
      <c r="I47" s="93" t="s">
        <v>294</v>
      </c>
      <c r="J47" s="92"/>
      <c r="K47" s="93" t="s">
        <v>286</v>
      </c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</row>
    <row r="48" spans="1:23" x14ac:dyDescent="0.95">
      <c r="A48" s="229">
        <v>46099</v>
      </c>
      <c r="B48" s="258">
        <f t="shared" si="0"/>
        <v>46100</v>
      </c>
      <c r="C48" s="195">
        <f>IF(D48+E48+F48+G48+H48+I48+J48+K48+L48+M48+N48+O48+P48+Q48+R48+V48&lt;=0,"",MAX(C$1:$C47)+1)</f>
        <v>63</v>
      </c>
      <c r="D48" s="93"/>
      <c r="E48" s="93"/>
      <c r="F48" s="93"/>
      <c r="G48" s="93" t="s">
        <v>329</v>
      </c>
      <c r="H48" s="93"/>
      <c r="I48" s="93"/>
      <c r="J48" s="92"/>
      <c r="K48" s="92"/>
      <c r="L48" s="93"/>
      <c r="M48" s="93"/>
      <c r="N48" s="92"/>
      <c r="O48" s="93"/>
      <c r="P48" s="93" t="s">
        <v>293</v>
      </c>
      <c r="Q48" s="92"/>
      <c r="R48" s="92"/>
      <c r="S48" s="92"/>
      <c r="T48" s="92"/>
      <c r="U48" s="92"/>
      <c r="V48" s="93"/>
    </row>
    <row r="49" spans="1:22" x14ac:dyDescent="0.95">
      <c r="A49" s="229">
        <v>46100</v>
      </c>
      <c r="B49" s="258">
        <f t="shared" si="0"/>
        <v>46101</v>
      </c>
      <c r="C49" s="195">
        <f>IF(D49+E49+F49+G49+H49+I49+J49+K49+L49+M49+N49+O49+P49+Q49+R49+V49&lt;=0,"",MAX(C$1:$C48)+1)</f>
        <v>64</v>
      </c>
      <c r="D49" s="93"/>
      <c r="E49" s="93"/>
      <c r="F49" s="93"/>
      <c r="G49" s="93"/>
      <c r="H49" s="93"/>
      <c r="I49" s="93" t="s">
        <v>294</v>
      </c>
      <c r="J49" s="92"/>
      <c r="K49" s="92"/>
      <c r="L49" s="93" t="s">
        <v>162</v>
      </c>
      <c r="M49" s="92"/>
      <c r="N49" s="93" t="s">
        <v>162</v>
      </c>
      <c r="O49" s="93" t="s">
        <v>162</v>
      </c>
      <c r="P49" s="93" t="s">
        <v>162</v>
      </c>
      <c r="Q49" s="93" t="s">
        <v>162</v>
      </c>
      <c r="R49" s="92"/>
      <c r="S49" s="92"/>
      <c r="T49" s="92"/>
      <c r="U49" s="92"/>
      <c r="V49" s="93"/>
    </row>
    <row r="50" spans="1:22" x14ac:dyDescent="0.95">
      <c r="A50" s="229">
        <v>46101</v>
      </c>
      <c r="B50" s="258">
        <f t="shared" si="0"/>
        <v>46102</v>
      </c>
      <c r="C50" s="195">
        <f>IF(D50+E50+F50+G50+H50+I50+J50+K50+L50+M50+N50+O50+P50+Q50+R50+V50&lt;=0,"",MAX(C$1:$C49)+1)</f>
        <v>65</v>
      </c>
      <c r="D50" s="93"/>
      <c r="E50" s="93"/>
      <c r="F50" s="93"/>
      <c r="G50" s="93"/>
      <c r="H50" s="93" t="s">
        <v>295</v>
      </c>
      <c r="I50" s="93"/>
      <c r="J50" s="92"/>
      <c r="K50" s="92"/>
      <c r="L50" s="92"/>
      <c r="M50" s="92"/>
      <c r="N50" s="92"/>
      <c r="O50" s="93"/>
      <c r="P50" s="93"/>
      <c r="Q50" s="93"/>
      <c r="R50" s="93"/>
      <c r="S50" s="93" t="s">
        <v>293</v>
      </c>
      <c r="T50" s="93"/>
      <c r="U50" s="93" t="s">
        <v>162</v>
      </c>
      <c r="V50" s="93"/>
    </row>
    <row r="51" spans="1:22" x14ac:dyDescent="0.95">
      <c r="A51" s="229">
        <v>46102</v>
      </c>
      <c r="B51" s="258">
        <f t="shared" si="0"/>
        <v>46103</v>
      </c>
      <c r="C51" s="195" t="str">
        <f>IF(D51+E51+F51+G51+H51+I51+J51+K51+L51+M51+N51+O51+P51+Q51+R51+V51&lt;=0,"",MAX(C$1:$C50)+1)</f>
        <v/>
      </c>
      <c r="D51" s="93"/>
      <c r="E51" s="93"/>
      <c r="F51" s="93"/>
      <c r="G51" s="93"/>
      <c r="H51" s="93"/>
      <c r="I51" s="93"/>
      <c r="J51" s="92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</row>
    <row r="52" spans="1:22" x14ac:dyDescent="0.95">
      <c r="A52" s="229">
        <v>46103</v>
      </c>
      <c r="B52" s="258">
        <f t="shared" si="0"/>
        <v>46104</v>
      </c>
      <c r="C52" s="195">
        <f>IF(D52+E52+F52+G52+H52+I52+J52+K52+L52+M52+N52+O52+P52+Q52+R52+V52&lt;=0,"",MAX(C$1:$C51)+1)</f>
        <v>66</v>
      </c>
      <c r="D52" s="93"/>
      <c r="E52" s="93"/>
      <c r="F52" s="93"/>
      <c r="G52" s="93"/>
      <c r="H52" s="93" t="s">
        <v>295</v>
      </c>
      <c r="I52" s="93"/>
      <c r="J52" s="92"/>
      <c r="K52" s="93"/>
      <c r="L52" s="93"/>
      <c r="M52" s="93" t="s">
        <v>293</v>
      </c>
      <c r="N52" s="93"/>
      <c r="O52" s="93"/>
      <c r="P52" s="93"/>
      <c r="Q52" s="93"/>
      <c r="R52" s="93"/>
      <c r="S52" s="93"/>
      <c r="T52" s="93"/>
      <c r="U52" s="93" t="s">
        <v>162</v>
      </c>
      <c r="V52" s="93"/>
    </row>
    <row r="53" spans="1:22" x14ac:dyDescent="0.95">
      <c r="A53" s="229">
        <v>46104</v>
      </c>
      <c r="B53" s="258">
        <f t="shared" si="0"/>
        <v>46105</v>
      </c>
      <c r="C53" s="195">
        <f>IF(D53+E53+F53+G53+H53+I53+J53+K53+L53+M53+N53+O53+P53+Q53+R53+V53&lt;=0,"",MAX(C$1:$C52)+1)</f>
        <v>67</v>
      </c>
      <c r="D53" s="93"/>
      <c r="E53" s="93"/>
      <c r="F53" s="93"/>
      <c r="G53" s="93"/>
      <c r="H53" s="93"/>
      <c r="I53" s="93"/>
      <c r="J53" s="92" t="s">
        <v>294</v>
      </c>
      <c r="K53" s="92"/>
      <c r="L53" s="93" t="s">
        <v>162</v>
      </c>
      <c r="M53" s="92"/>
      <c r="N53" s="92"/>
      <c r="O53" s="92"/>
      <c r="P53" s="93" t="s">
        <v>162</v>
      </c>
      <c r="Q53" s="92"/>
      <c r="R53" s="93" t="s">
        <v>162</v>
      </c>
      <c r="S53" s="93" t="s">
        <v>162</v>
      </c>
      <c r="T53" s="93" t="s">
        <v>162</v>
      </c>
      <c r="U53" s="92"/>
      <c r="V53" s="93"/>
    </row>
    <row r="54" spans="1:22" x14ac:dyDescent="0.95">
      <c r="A54" s="229">
        <v>46105</v>
      </c>
      <c r="B54" s="258">
        <f t="shared" si="0"/>
        <v>46106</v>
      </c>
      <c r="C54" s="195">
        <f>IF(D54+E54+F54+G54+H54+I54+J54+K54+L54+M54+N54+O54+P54+Q54+R54+V54&lt;=0,"",MAX(C$1:$C53)+1)</f>
        <v>68</v>
      </c>
      <c r="D54" s="93"/>
      <c r="E54" s="93"/>
      <c r="F54" s="93"/>
      <c r="G54" s="93"/>
      <c r="H54" s="93"/>
      <c r="I54" s="93" t="s">
        <v>294</v>
      </c>
      <c r="J54" s="92"/>
      <c r="K54" s="93" t="s">
        <v>286</v>
      </c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</row>
    <row r="55" spans="1:22" x14ac:dyDescent="0.95">
      <c r="A55" s="229">
        <v>46106</v>
      </c>
      <c r="B55" s="258">
        <f t="shared" si="0"/>
        <v>46107</v>
      </c>
      <c r="C55" s="195" t="str">
        <f>IF(D55+E55+F55+G55+H55+I55+J55+K55+L55+M55+N55+O55+P55+Q55+R55+V55&lt;=0,"",MAX(C$1:$C54)+1)</f>
        <v/>
      </c>
      <c r="D55" s="93"/>
      <c r="E55" s="93"/>
      <c r="F55" s="93"/>
      <c r="G55" s="93"/>
      <c r="H55" s="93"/>
      <c r="I55" s="93"/>
      <c r="J55" s="92"/>
      <c r="K55" s="92"/>
      <c r="L55" s="93"/>
      <c r="M55" s="93"/>
      <c r="N55" s="92"/>
      <c r="O55" s="93"/>
      <c r="P55" s="93"/>
      <c r="Q55" s="92"/>
      <c r="R55" s="92"/>
      <c r="S55" s="92"/>
      <c r="T55" s="92"/>
      <c r="U55" s="92"/>
      <c r="V55" s="93"/>
    </row>
    <row r="56" spans="1:22" x14ac:dyDescent="0.95">
      <c r="A56" s="229">
        <v>46107</v>
      </c>
      <c r="B56" s="258">
        <f t="shared" si="0"/>
        <v>46108</v>
      </c>
      <c r="C56" s="195">
        <f>IF(D56+E56+F56+G56+H56+I56+J56+K56+L56+M56+N56+O56+P56+Q56+R56+V56&lt;=0,"",MAX(C$1:$C55)+1)</f>
        <v>69</v>
      </c>
      <c r="D56" s="93"/>
      <c r="E56" s="93"/>
      <c r="F56" s="93"/>
      <c r="G56" s="93"/>
      <c r="H56" s="93"/>
      <c r="I56" s="93" t="s">
        <v>294</v>
      </c>
      <c r="J56" s="92"/>
      <c r="K56" s="92"/>
      <c r="L56" s="93" t="s">
        <v>162</v>
      </c>
      <c r="M56" s="92"/>
      <c r="N56" s="93" t="s">
        <v>162</v>
      </c>
      <c r="O56" s="93" t="s">
        <v>162</v>
      </c>
      <c r="P56" s="93" t="s">
        <v>162</v>
      </c>
      <c r="Q56" s="93" t="s">
        <v>162</v>
      </c>
      <c r="R56" s="92"/>
      <c r="S56" s="92"/>
      <c r="T56" s="92"/>
      <c r="U56" s="92"/>
      <c r="V56" s="93"/>
    </row>
    <row r="57" spans="1:22" x14ac:dyDescent="0.95">
      <c r="A57" s="229">
        <v>46108</v>
      </c>
      <c r="B57" s="258">
        <f t="shared" si="0"/>
        <v>46109</v>
      </c>
      <c r="C57" s="195">
        <f>IF(D57+E57+F57+G57+H57+I57+J57+K57+L57+M57+N57+O57+P57+Q57+R57+V57&lt;=0,"",MAX(C$1:$C56)+1)</f>
        <v>70</v>
      </c>
      <c r="D57" s="93"/>
      <c r="E57" s="93"/>
      <c r="F57" s="93"/>
      <c r="G57" s="93"/>
      <c r="H57" s="93" t="s">
        <v>295</v>
      </c>
      <c r="I57" s="93"/>
      <c r="J57" s="92"/>
      <c r="K57" s="92"/>
      <c r="L57" s="92"/>
      <c r="M57" s="92"/>
      <c r="N57" s="92"/>
      <c r="O57" s="93"/>
      <c r="P57" s="93"/>
      <c r="Q57" s="93"/>
      <c r="R57" s="93"/>
      <c r="S57" s="93" t="s">
        <v>293</v>
      </c>
      <c r="T57" s="93"/>
      <c r="U57" s="93" t="s">
        <v>162</v>
      </c>
      <c r="V57" s="93"/>
    </row>
    <row r="58" spans="1:22" x14ac:dyDescent="0.95">
      <c r="A58" s="229">
        <v>46109</v>
      </c>
      <c r="B58" s="258">
        <f t="shared" si="0"/>
        <v>46110</v>
      </c>
      <c r="C58" s="195" t="str">
        <f>IF(D58+E58+F58+G58+H58+I58+J58+K58+L58+M58+N58+O58+P58+Q58+R58+V58&lt;=0,"",MAX(C$1:$C57)+1)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</row>
    <row r="59" spans="1:22" x14ac:dyDescent="0.95">
      <c r="A59" s="229">
        <v>46110</v>
      </c>
      <c r="B59" s="258">
        <f t="shared" si="0"/>
        <v>46111</v>
      </c>
      <c r="C59" s="195" t="str">
        <f>IF(D59+E59+F59+G59+H59+I59+J59+K59+L59+M59+N59+O59+P59+Q59+R59+V59&lt;=0,"",MAX(C$1:$C58)+1)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</row>
    <row r="60" spans="1:22" x14ac:dyDescent="0.95">
      <c r="A60" s="229">
        <v>46111</v>
      </c>
      <c r="B60" s="258">
        <f t="shared" si="0"/>
        <v>46112</v>
      </c>
      <c r="C60" s="195" t="str">
        <f>IF(D60+E60+F60+G60+H60+I60+J60+K60+L60+M60+N60+O60+P60+Q60+R60+V60&lt;=0,"",MAX(C$1:$C59)+1)</f>
        <v/>
      </c>
      <c r="D60" s="93"/>
      <c r="E60" s="93"/>
      <c r="F60" s="93"/>
      <c r="G60" s="93"/>
      <c r="H60" s="93"/>
      <c r="I60" s="93"/>
      <c r="J60" s="92"/>
      <c r="K60" s="92"/>
      <c r="L60" s="93"/>
      <c r="M60" s="93"/>
      <c r="N60" s="92"/>
      <c r="O60" s="93"/>
      <c r="P60" s="93"/>
      <c r="Q60" s="92"/>
      <c r="R60" s="92"/>
      <c r="S60" s="92"/>
      <c r="T60" s="92"/>
      <c r="U60" s="92"/>
      <c r="V60" s="93"/>
    </row>
    <row r="61" spans="1:22" x14ac:dyDescent="0.95">
      <c r="A61" s="229">
        <v>46112</v>
      </c>
      <c r="B61" s="258">
        <f>IF(A61="","",A61+1)</f>
        <v>46113</v>
      </c>
      <c r="C61" s="195" t="str">
        <f>IF(D61+E61+F61+G61+H61+I61+J61+K61+L61+M61+N61+O61+P61+Q61+R61+V61&lt;=0,"",MAX(C$1:$C60)+1)</f>
        <v/>
      </c>
      <c r="D61" s="93"/>
      <c r="E61" s="93"/>
      <c r="F61" s="93"/>
      <c r="G61" s="93"/>
      <c r="H61" s="93"/>
      <c r="I61" s="93"/>
      <c r="J61" s="92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</row>
    <row r="62" spans="1:22" x14ac:dyDescent="0.95">
      <c r="A62" s="126"/>
      <c r="B62" s="259"/>
      <c r="C62" s="89"/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</row>
    <row r="63" spans="1:22" x14ac:dyDescent="0.95">
      <c r="A63" s="292" t="s">
        <v>40</v>
      </c>
      <c r="B63" s="299"/>
      <c r="C63" s="97">
        <f>COUNT(C31:C61)</f>
        <v>23</v>
      </c>
      <c r="D63" s="97">
        <f>D60+D59+D58+D57+D56+D55+D54+D53+D52+D51+D50+D49+D48+D47+D46+D45+D44+D43+D42+D41+D40+D39+D38+D37+D36+D35+D34+D33+D32+D31+D61</f>
        <v>350</v>
      </c>
      <c r="E63" s="97">
        <f t="shared" ref="E63:V63" si="1">E60+E59+E58+E57+E56+E55+E54+E53+E52+E51+E50+E49+E48+E47+E46+E45+E44+E43+E42+E41+E40+E39+E38+E37+E36+E35+E34+E33+E32+E31+E61</f>
        <v>14.6</v>
      </c>
      <c r="F63" s="97">
        <f t="shared" si="1"/>
        <v>3</v>
      </c>
      <c r="G63" s="97">
        <f t="shared" si="1"/>
        <v>6.8999999999999995</v>
      </c>
      <c r="H63" s="97">
        <f t="shared" si="1"/>
        <v>376</v>
      </c>
      <c r="I63" s="97">
        <f t="shared" si="1"/>
        <v>31.199999999999996</v>
      </c>
      <c r="J63" s="97">
        <f t="shared" si="1"/>
        <v>15.6</v>
      </c>
      <c r="K63" s="97">
        <f t="shared" si="1"/>
        <v>33.6</v>
      </c>
      <c r="L63" s="97">
        <f t="shared" si="1"/>
        <v>13.599999999999998</v>
      </c>
      <c r="M63" s="97">
        <f t="shared" si="1"/>
        <v>26.8</v>
      </c>
      <c r="N63" s="97">
        <f t="shared" si="1"/>
        <v>6.8</v>
      </c>
      <c r="O63" s="97">
        <f t="shared" si="1"/>
        <v>6.8</v>
      </c>
      <c r="P63" s="97">
        <f t="shared" si="1"/>
        <v>33.699999999999996</v>
      </c>
      <c r="Q63" s="97">
        <f t="shared" si="1"/>
        <v>6.8</v>
      </c>
      <c r="R63" s="97">
        <f t="shared" si="1"/>
        <v>6.8</v>
      </c>
      <c r="S63" s="97">
        <f t="shared" si="1"/>
        <v>33.6</v>
      </c>
      <c r="T63" s="97">
        <f t="shared" si="1"/>
        <v>6.8</v>
      </c>
      <c r="U63" s="97">
        <f t="shared" si="1"/>
        <v>13.599999999999998</v>
      </c>
      <c r="V63" s="97">
        <f t="shared" si="1"/>
        <v>0</v>
      </c>
    </row>
  </sheetData>
  <sheetProtection insertHyperlinks="0" sort="0" autoFilter="0" pivotTables="0"/>
  <autoFilter ref="A30:V61" xr:uid="{2F6513A1-BFF7-4B20-827E-17F6F38D0E7D}"/>
  <mergeCells count="7">
    <mergeCell ref="A63:B63"/>
    <mergeCell ref="A1:V1"/>
    <mergeCell ref="A2:A29"/>
    <mergeCell ref="B2:B29"/>
    <mergeCell ref="D2:V2"/>
    <mergeCell ref="A30:B30"/>
    <mergeCell ref="C2:C29"/>
  </mergeCells>
  <phoneticPr fontId="5" type="noConversion"/>
  <conditionalFormatting sqref="A31:V61">
    <cfRule type="expression" dxfId="21" priority="5">
      <formula>WEEKDAY($A31)=7</formula>
    </cfRule>
  </conditionalFormatting>
  <conditionalFormatting sqref="E30">
    <cfRule type="expression" dxfId="20" priority="4">
      <formula>WEEKDAY($B30)=1</formula>
    </cfRule>
  </conditionalFormatting>
  <conditionalFormatting sqref="G30:V30">
    <cfRule type="expression" dxfId="19" priority="3">
      <formula>WEEKDAY($B30)=1</formula>
    </cfRule>
  </conditionalFormatting>
  <conditionalFormatting sqref="C63:V63">
    <cfRule type="expression" dxfId="18" priority="2">
      <formula>MOD(C$63,1)&lt;=0</formula>
    </cfRule>
  </conditionalFormatting>
  <printOptions horizontalCentered="1"/>
  <pageMargins left="0.2" right="0.2" top="0.25" bottom="0.25" header="0.05" footer="0.05"/>
  <pageSetup paperSize="9" scale="61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4" name="Button 1">
              <controlPr defaultSize="0" print="0" autoFill="0" autoPict="0" macro="[0]!Home">
                <anchor moveWithCells="1" sizeWithCells="1">
                  <from>
                    <xdr:col>22</xdr:col>
                    <xdr:colOff>82550</xdr:colOff>
                    <xdr:row>1</xdr:row>
                    <xdr:rowOff>82550</xdr:rowOff>
                  </from>
                  <to>
                    <xdr:col>23</xdr:col>
                    <xdr:colOff>342900</xdr:colOff>
                    <xdr:row>28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8" r:id="rId5" name="Button 2">
              <controlPr defaultSize="0" print="0" autoFill="0" autoPict="0" macro="[0]!R_tlok">
                <anchor moveWithCells="1" sizeWithCells="1">
                  <from>
                    <xdr:col>22</xdr:col>
                    <xdr:colOff>82550</xdr:colOff>
                    <xdr:row>0</xdr:row>
                    <xdr:rowOff>31750</xdr:rowOff>
                  </from>
                  <to>
                    <xdr:col>23</xdr:col>
                    <xdr:colOff>342900</xdr:colOff>
                    <xdr:row>1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9" r:id="rId6" name="Button 3">
              <controlPr defaultSize="0" print="0" autoFill="0" autoPict="0" macro="[0]!invioce1">
                <anchor moveWithCells="1" sizeWithCells="1">
                  <from>
                    <xdr:col>22</xdr:col>
                    <xdr:colOff>88900</xdr:colOff>
                    <xdr:row>28</xdr:row>
                    <xdr:rowOff>133350</xdr:rowOff>
                  </from>
                  <to>
                    <xdr:col>24</xdr:col>
                    <xdr:colOff>95250</xdr:colOff>
                    <xdr:row>28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23F6E-2D81-4F42-85D5-52E83C865A50}">
  <sheetPr codeName="Sheet27">
    <tabColor rgb="FFFFFF00"/>
  </sheetPr>
  <dimension ref="A1:R38"/>
  <sheetViews>
    <sheetView showGridLines="0" view="pageBreakPreview" topLeftCell="A4" zoomScaleNormal="100" zoomScaleSheetLayoutView="100" workbookViewId="0">
      <pane xSplit="13" ySplit="7" topLeftCell="N21" activePane="bottomRight" state="frozen"/>
      <selection activeCell="B2" sqref="A2:V29"/>
      <selection pane="topRight" activeCell="B2" sqref="A2:V29"/>
      <selection pane="bottomLeft" activeCell="B2" sqref="A2:V29"/>
      <selection pane="bottomRight" activeCell="B2" sqref="A2:V2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46112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29</v>
      </c>
      <c r="D5" s="67"/>
      <c r="E5" s="52"/>
      <c r="F5" s="39" t="s">
        <v>230</v>
      </c>
      <c r="G5" s="248">
        <f>MONTH(A7)</f>
        <v>3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46082</v>
      </c>
      <c r="B7" s="330"/>
      <c r="C7" s="330"/>
      <c r="D7" s="330"/>
      <c r="E7" s="331">
        <f>EOMONTH(A7,0)</f>
        <v>46112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287</v>
      </c>
      <c r="D8" s="68" t="s">
        <v>102</v>
      </c>
      <c r="E8" s="39" t="str">
        <f>IF(C8="","",VLOOKUP(C8,Seting!H3:J11,2,FALSE))</f>
        <v>ភូមិខ្វែក ឃុំមោង</v>
      </c>
      <c r="F8" s="39" t="s">
        <v>103</v>
      </c>
      <c r="G8" s="235" t="str">
        <f>IF(C8="","",VLOOKUP(C8,Seting!H3:J11,3,FALSE))</f>
        <v>090 854 133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241" t="s">
        <v>56</v>
      </c>
      <c r="C11" s="232"/>
      <c r="D11" s="230">
        <f>IFERROR(_xlfn.XLOOKUP(B11,Thlok!$D$29:$V$29,Thlok!$D$63:$V$63),"")</f>
        <v>350</v>
      </c>
      <c r="E11" s="63">
        <f>IFERROR(IF(B11="","",IF($E$7&lt;តម្លៃទំនិញ!$G$6,VLOOKUP(B11,តម្លៃទំនិញ!$B$8:$G$68,5,FALSE),VLOOKUP(B11,តម្លៃទំនិញ!$B$8:$G$68,6,FALSE))),"")</f>
        <v>2100</v>
      </c>
      <c r="F11" s="353">
        <f>IF(B11="","",D11*E11)</f>
        <v>735000</v>
      </c>
      <c r="G11" s="354"/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  <c r="N11" s="47">
        <v>2</v>
      </c>
    </row>
    <row r="12" spans="1:18" s="47" customFormat="1" ht="23.5" customHeight="1" x14ac:dyDescent="0.35">
      <c r="A12" s="64">
        <v>2</v>
      </c>
      <c r="B12" s="241" t="s">
        <v>58</v>
      </c>
      <c r="C12" s="231"/>
      <c r="D12" s="230">
        <f>IFERROR(_xlfn.XLOOKUP(B12,Thlok!$D$29:$V$29,Thlok!$D$63:$V$63),"")</f>
        <v>14.6</v>
      </c>
      <c r="E12" s="63">
        <f>IFERROR(IF(B12="","",IF($E$7&lt;តម្លៃទំនិញ!$G$6,VLOOKUP(B12,តម្លៃទំនិញ!$B$8:$G$68,5,FALSE),VLOOKUP(B12,តម្លៃទំនិញ!$B$8:$G$68,6,FALSE))),"")</f>
        <v>6499</v>
      </c>
      <c r="F12" s="353">
        <f t="shared" ref="F12:F29" si="0">IF(B12="","",D12*E12)</f>
        <v>94885.4</v>
      </c>
      <c r="G12" s="354"/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  <c r="N12" s="47">
        <v>2</v>
      </c>
    </row>
    <row r="13" spans="1:18" s="47" customFormat="1" ht="23.5" customHeight="1" x14ac:dyDescent="0.35">
      <c r="A13" s="64">
        <v>3</v>
      </c>
      <c r="B13" s="241" t="s">
        <v>59</v>
      </c>
      <c r="C13" s="231"/>
      <c r="D13" s="230">
        <f>IFERROR(_xlfn.XLOOKUP(B13,Thlok!$D$29:$V$29,Thlok!$D$63:$V$63),"")</f>
        <v>3</v>
      </c>
      <c r="E13" s="63">
        <f>IFERROR(IF(B13="","",IF($E$7&lt;តម្លៃទំនិញ!$G$6,VLOOKUP(B13,តម្លៃទំនិញ!$B$8:$G$68,5,FALSE),VLOOKUP(B13,តម្លៃទំនិញ!$B$8:$G$68,6,FALSE))),"")</f>
        <v>1000</v>
      </c>
      <c r="F13" s="353">
        <f t="shared" si="0"/>
        <v>3000</v>
      </c>
      <c r="G13" s="354"/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  <c r="N13" s="47">
        <v>2</v>
      </c>
    </row>
    <row r="14" spans="1:18" s="47" customFormat="1" ht="23.5" customHeight="1" x14ac:dyDescent="0.35">
      <c r="A14" s="64">
        <v>4</v>
      </c>
      <c r="B14" s="240" t="s">
        <v>60</v>
      </c>
      <c r="C14" s="231"/>
      <c r="D14" s="230">
        <f>IFERROR(_xlfn.XLOOKUP(B14,Thlok!$D$29:$V$29,Thlok!$D$63:$V$63),"")</f>
        <v>6.8999999999999995</v>
      </c>
      <c r="E14" s="63">
        <f>IFERROR(IF(B14="","",IF($E$7&lt;តម្លៃទំនិញ!$G$6,VLOOKUP(B14,តម្លៃទំនិញ!$B$8:$G$68,5,FALSE),VLOOKUP(B14,តម្លៃទំនិញ!$B$8:$G$68,6,FALSE))),"")</f>
        <v>15950</v>
      </c>
      <c r="F14" s="353">
        <f t="shared" si="0"/>
        <v>110054.99999999999</v>
      </c>
      <c r="G14" s="354"/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  <c r="N14" s="47">
        <v>2</v>
      </c>
    </row>
    <row r="15" spans="1:18" s="47" customFormat="1" ht="23.5" customHeight="1" x14ac:dyDescent="0.35">
      <c r="A15" s="64">
        <v>5</v>
      </c>
      <c r="B15" s="240" t="s">
        <v>8</v>
      </c>
      <c r="C15" s="231"/>
      <c r="D15" s="230">
        <f>IFERROR(_xlfn.XLOOKUP(B15,Thlok!$D$29:$V$29,Thlok!$D$63:$V$63),"")</f>
        <v>376</v>
      </c>
      <c r="E15" s="63">
        <f>IFERROR(IF(B15="","",IF($E$7&lt;តម្លៃទំនិញ!$G$6,VLOOKUP(B15,តម្លៃទំនិញ!$B$8:$G$68,5,FALSE),VLOOKUP(B15,តម្លៃទំនិញ!$B$8:$G$68,6,FALSE))),"")</f>
        <v>580</v>
      </c>
      <c r="F15" s="353">
        <f t="shared" si="0"/>
        <v>218080</v>
      </c>
      <c r="G15" s="354"/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  <c r="N15" s="47">
        <v>2</v>
      </c>
    </row>
    <row r="16" spans="1:18" s="47" customFormat="1" ht="23.5" customHeight="1" x14ac:dyDescent="0.35">
      <c r="A16" s="64">
        <v>6</v>
      </c>
      <c r="B16" s="240" t="s">
        <v>226</v>
      </c>
      <c r="C16" s="231"/>
      <c r="D16" s="230">
        <f>IFERROR(_xlfn.XLOOKUP(B16,Thlok!$D$29:$V$29,Thlok!$D$63:$V$63),"")</f>
        <v>31.199999999999996</v>
      </c>
      <c r="E16" s="63">
        <f>IFERROR(IF(B16="","",IF($E$7&lt;តម្លៃទំនិញ!$G$6,VLOOKUP(B16,តម្លៃទំនិញ!$B$8:$G$68,5,FALSE),VLOOKUP(B16,តម្លៃទំនិញ!$B$8:$G$68,6,FALSE))),"")</f>
        <v>10000</v>
      </c>
      <c r="F16" s="353">
        <f t="shared" si="0"/>
        <v>311999.99999999994</v>
      </c>
      <c r="G16" s="354"/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  <c r="N16" s="47">
        <v>2</v>
      </c>
    </row>
    <row r="17" spans="1:14" s="47" customFormat="1" ht="23.5" customHeight="1" x14ac:dyDescent="0.35">
      <c r="A17" s="64">
        <v>7</v>
      </c>
      <c r="B17" s="240" t="s">
        <v>193</v>
      </c>
      <c r="C17" s="231"/>
      <c r="D17" s="230">
        <f>IFERROR(_xlfn.XLOOKUP(B17,Thlok!$D$29:$V$29,Thlok!$D$63:$V$63),"")</f>
        <v>15.6</v>
      </c>
      <c r="E17" s="63">
        <f>IFERROR(IF(B17="","",IF($E$7&lt;តម្លៃទំនិញ!$G$6,VLOOKUP(B17,តម្លៃទំនិញ!$B$8:$G$68,5,FALSE),VLOOKUP(B17,តម្លៃទំនិញ!$B$8:$G$68,6,FALSE))),"")</f>
        <v>7990</v>
      </c>
      <c r="F17" s="353">
        <f t="shared" si="0"/>
        <v>124644</v>
      </c>
      <c r="G17" s="354"/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  <c r="N17" s="47">
        <v>2</v>
      </c>
    </row>
    <row r="18" spans="1:14" s="47" customFormat="1" ht="23.5" customHeight="1" x14ac:dyDescent="0.35">
      <c r="A18" s="64">
        <v>8</v>
      </c>
      <c r="B18" s="240" t="s">
        <v>19</v>
      </c>
      <c r="C18" s="231"/>
      <c r="D18" s="230">
        <f>IFERROR(_xlfn.XLOOKUP(B18,Thlok!$D$29:$V$29,Thlok!$D$63:$V$63),"")</f>
        <v>33.6</v>
      </c>
      <c r="E18" s="63">
        <f>IFERROR(IF(B18="","",IF($E$7&lt;តម្លៃទំនិញ!$G$6,VLOOKUP(B18,តម្លៃទំនិញ!$B$8:$G$68,5,FALSE),VLOOKUP(B18,តម្លៃទំនិញ!$B$8:$G$68,6,FALSE))),"")</f>
        <v>2495</v>
      </c>
      <c r="F18" s="353">
        <f t="shared" si="0"/>
        <v>83832</v>
      </c>
      <c r="G18" s="354"/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  <c r="N18" s="47">
        <v>2</v>
      </c>
    </row>
    <row r="19" spans="1:14" s="47" customFormat="1" ht="23.5" customHeight="1" x14ac:dyDescent="0.35">
      <c r="A19" s="64">
        <v>9</v>
      </c>
      <c r="B19" s="240" t="s">
        <v>14</v>
      </c>
      <c r="C19" s="231"/>
      <c r="D19" s="230">
        <f>IFERROR(_xlfn.XLOOKUP(B19,Thlok!$D$29:$V$29,Thlok!$D$63:$V$63),"")</f>
        <v>13.599999999999998</v>
      </c>
      <c r="E19" s="63">
        <f>IFERROR(IF(B19="","",IF($E$7&lt;តម្លៃទំនិញ!$G$6,VLOOKUP(B19,តម្លៃទំនិញ!$B$8:$G$68,5,FALSE),VLOOKUP(B19,តម្លៃទំនិញ!$B$8:$G$68,6,FALSE))),"")</f>
        <v>3999</v>
      </c>
      <c r="F19" s="353">
        <f t="shared" si="0"/>
        <v>54386.399999999994</v>
      </c>
      <c r="G19" s="354"/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  <c r="N19" s="47">
        <v>2</v>
      </c>
    </row>
    <row r="20" spans="1:14" s="47" customFormat="1" ht="23.5" customHeight="1" x14ac:dyDescent="0.35">
      <c r="A20" s="64">
        <v>10</v>
      </c>
      <c r="B20" s="240" t="s">
        <v>64</v>
      </c>
      <c r="C20" s="231"/>
      <c r="D20" s="230">
        <f>IFERROR(_xlfn.XLOOKUP(B20,Thlok!$D$29:$V$29,Thlok!$D$63:$V$63),"")</f>
        <v>26.8</v>
      </c>
      <c r="E20" s="63">
        <f>IFERROR(IF(B20="","",IF($E$7&lt;តម្លៃទំនិញ!$G$6,VLOOKUP(B20,តម្លៃទំនិញ!$B$8:$G$68,5,FALSE),VLOOKUP(B20,តម្លៃទំនិញ!$B$8:$G$68,6,FALSE))),"")</f>
        <v>3950</v>
      </c>
      <c r="F20" s="353">
        <f t="shared" si="0"/>
        <v>105860</v>
      </c>
      <c r="G20" s="354"/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  <c r="N20" s="47">
        <v>2</v>
      </c>
    </row>
    <row r="21" spans="1:14" s="47" customFormat="1" ht="23.5" customHeight="1" x14ac:dyDescent="0.35">
      <c r="A21" s="64">
        <v>11</v>
      </c>
      <c r="B21" s="236" t="s">
        <v>66</v>
      </c>
      <c r="C21" s="231"/>
      <c r="D21" s="230">
        <f>IFERROR(_xlfn.XLOOKUP(B21,Thlok!$D$29:$V$29,Thlok!$D$63:$V$63),"")</f>
        <v>6.8</v>
      </c>
      <c r="E21" s="63">
        <f>IFERROR(IF(B21="","",IF($E$7&lt;តម្លៃទំនិញ!$G$6,VLOOKUP(B21,តម្លៃទំនិញ!$B$8:$G$68,5,FALSE),VLOOKUP(B21,តម្លៃទំនិញ!$B$8:$G$68,6,FALSE))),"")</f>
        <v>2890</v>
      </c>
      <c r="F21" s="353">
        <f t="shared" si="0"/>
        <v>19652</v>
      </c>
      <c r="G21" s="354"/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  <c r="N21" s="47">
        <v>2</v>
      </c>
    </row>
    <row r="22" spans="1:14" s="47" customFormat="1" ht="23.5" customHeight="1" x14ac:dyDescent="0.35">
      <c r="A22" s="64">
        <v>12</v>
      </c>
      <c r="B22" s="236" t="s">
        <v>67</v>
      </c>
      <c r="C22" s="231"/>
      <c r="D22" s="230">
        <f>IFERROR(_xlfn.XLOOKUP(B22,Thlok!$D$29:$V$29,Thlok!$D$63:$V$63),"")</f>
        <v>6.8</v>
      </c>
      <c r="E22" s="63">
        <f>IFERROR(IF(B22="","",IF($E$7&lt;តម្លៃទំនិញ!$G$6,VLOOKUP(B22,តម្លៃទំនិញ!$B$8:$G$68,5,FALSE),VLOOKUP(B22,តម្លៃទំនិញ!$B$8:$G$68,6,FALSE))),"")</f>
        <v>2590</v>
      </c>
      <c r="F22" s="353">
        <f t="shared" si="0"/>
        <v>17612</v>
      </c>
      <c r="G22" s="354"/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  <c r="N22" s="47">
        <v>2</v>
      </c>
    </row>
    <row r="23" spans="1:14" s="47" customFormat="1" ht="23.5" customHeight="1" x14ac:dyDescent="0.35">
      <c r="A23" s="64">
        <v>13</v>
      </c>
      <c r="B23" s="236" t="s">
        <v>16</v>
      </c>
      <c r="C23" s="231"/>
      <c r="D23" s="230">
        <f>IFERROR(_xlfn.XLOOKUP(B23,Thlok!$D$29:$V$29,Thlok!$D$63:$V$63),"")</f>
        <v>33.699999999999996</v>
      </c>
      <c r="E23" s="63">
        <f>IFERROR(IF(B23="","",IF($E$7&lt;តម្លៃទំនិញ!$G$6,VLOOKUP(B23,តម្លៃទំនិញ!$B$8:$G$68,5,FALSE),VLOOKUP(B23,តម្លៃទំនិញ!$B$8:$G$68,6,FALSE))),"")</f>
        <v>2790</v>
      </c>
      <c r="F23" s="353">
        <f t="shared" si="0"/>
        <v>94022.999999999985</v>
      </c>
      <c r="G23" s="354"/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  <c r="N23" s="47">
        <v>2</v>
      </c>
    </row>
    <row r="24" spans="1:14" s="47" customFormat="1" ht="23.5" customHeight="1" x14ac:dyDescent="0.35">
      <c r="A24" s="64">
        <v>14</v>
      </c>
      <c r="B24" s="236" t="s">
        <v>72</v>
      </c>
      <c r="C24" s="231"/>
      <c r="D24" s="230">
        <f>IFERROR(_xlfn.XLOOKUP(B24,Thlok!$D$29:$V$29,Thlok!$D$63:$V$63),"")</f>
        <v>6.8</v>
      </c>
      <c r="E24" s="63">
        <f>IFERROR(IF(B24="","",IF($E$7&lt;តម្លៃទំនិញ!$G$6,VLOOKUP(B24,តម្លៃទំនិញ!$B$8:$G$68,5,FALSE),VLOOKUP(B24,តម្លៃទំនិញ!$B$8:$G$68,6,FALSE))),"")</f>
        <v>2499</v>
      </c>
      <c r="F24" s="353">
        <f t="shared" si="0"/>
        <v>16993.2</v>
      </c>
      <c r="G24" s="354"/>
      <c r="H24" s="135">
        <f>IFERROR(IF(B24="","",Sleng!Q$63),"")</f>
        <v>5.0999999999999996</v>
      </c>
      <c r="I24" s="101">
        <f>IFERROR(IF($B24="","",PhomDey!Q$63),"")</f>
        <v>6</v>
      </c>
      <c r="J24" s="101">
        <f>IFERROR(IF($B24="","",Chronieng!R$63),"")</f>
        <v>9.1999999999999993</v>
      </c>
      <c r="K24" s="101">
        <f>IFERROR(IF($B24="","",Chomkar!Q$63),"")</f>
        <v>50.7</v>
      </c>
      <c r="L24" s="101">
        <f>IFERROR(IF($B24="","",Thlok!Q$63),"")</f>
        <v>6.8</v>
      </c>
      <c r="M24" s="101">
        <f>IFERROR(IF($B24="","",PhomSrie!Q$62),"")</f>
        <v>0</v>
      </c>
      <c r="N24" s="47">
        <v>2</v>
      </c>
    </row>
    <row r="25" spans="1:14" s="47" customFormat="1" ht="23.5" customHeight="1" x14ac:dyDescent="0.35">
      <c r="A25" s="64">
        <v>15</v>
      </c>
      <c r="B25" s="236" t="s">
        <v>195</v>
      </c>
      <c r="C25" s="232"/>
      <c r="D25" s="230">
        <f>IFERROR(_xlfn.XLOOKUP(B25,Thlok!$D$29:$V$29,Thlok!$D$63:$V$63),"")</f>
        <v>6.8</v>
      </c>
      <c r="E25" s="63">
        <f>IFERROR(IF(B25="","",IF($E$7&lt;តម្លៃទំនិញ!$G$6,VLOOKUP(B25,តម្លៃទំនិញ!$B$8:$G$68,5,FALSE),VLOOKUP(B25,តម្លៃទំនិញ!$B$8:$G$68,6,FALSE))),"")</f>
        <v>1495</v>
      </c>
      <c r="F25" s="353">
        <f t="shared" si="0"/>
        <v>10166</v>
      </c>
      <c r="G25" s="354"/>
      <c r="H25" s="135">
        <f>IFERROR(IF(B25="","",Sleng!R$63),"")</f>
        <v>8.8000000000000007</v>
      </c>
      <c r="I25" s="101">
        <f>IFERROR(IF($B25="","",PhomDey!R$63),"")</f>
        <v>6</v>
      </c>
      <c r="J25" s="101">
        <f>IFERROR(IF($B25="","",Chronieng!S$63),"")</f>
        <v>9.1999999999999993</v>
      </c>
      <c r="K25" s="101">
        <f>IFERROR(IF($B25="","",Chomkar!R$63),"")</f>
        <v>5.6999999999999993</v>
      </c>
      <c r="L25" s="101">
        <f>IFERROR(IF($B25="","",Thlok!R$63),"")</f>
        <v>6.8</v>
      </c>
      <c r="M25" s="101">
        <f>IFERROR(IF($B25="","",PhomSrie!R$62),"")</f>
        <v>0</v>
      </c>
      <c r="N25" s="47">
        <v>2</v>
      </c>
    </row>
    <row r="26" spans="1:14" s="47" customFormat="1" ht="23.5" customHeight="1" x14ac:dyDescent="0.35">
      <c r="A26" s="64">
        <v>16</v>
      </c>
      <c r="B26" s="236" t="s">
        <v>196</v>
      </c>
      <c r="C26" s="232"/>
      <c r="D26" s="230">
        <f>IFERROR(_xlfn.XLOOKUP(B26,Thlok!$D$29:$V$29,Thlok!$D$63:$V$63),"")</f>
        <v>33.6</v>
      </c>
      <c r="E26" s="63">
        <f>IFERROR(IF(B26="","",IF($E$7&lt;តម្លៃទំនិញ!$G$6,VLOOKUP(B26,តម្លៃទំនិញ!$B$8:$G$68,5,FALSE),VLOOKUP(B26,តម្លៃទំនិញ!$B$8:$G$68,6,FALSE))),"")</f>
        <v>3999</v>
      </c>
      <c r="F26" s="353">
        <f t="shared" si="0"/>
        <v>134366.39999999999</v>
      </c>
      <c r="G26" s="354"/>
      <c r="H26" s="135"/>
      <c r="I26" s="101"/>
      <c r="J26" s="101"/>
      <c r="K26" s="101"/>
      <c r="L26" s="101"/>
      <c r="M26" s="101"/>
      <c r="N26" s="47">
        <v>2</v>
      </c>
    </row>
    <row r="27" spans="1:14" s="47" customFormat="1" ht="23.5" customHeight="1" x14ac:dyDescent="0.35">
      <c r="A27" s="64">
        <v>17</v>
      </c>
      <c r="B27" s="236" t="s">
        <v>80</v>
      </c>
      <c r="C27" s="232"/>
      <c r="D27" s="230">
        <f>IFERROR(_xlfn.XLOOKUP(B27,Thlok!$D$29:$V$29,Thlok!$D$63:$V$63),"")</f>
        <v>6.8</v>
      </c>
      <c r="E27" s="63">
        <f>IFERROR(IF(B27="","",IF($E$7&lt;តម្លៃទំនិញ!$G$6,VLOOKUP(B27,តម្លៃទំនិញ!$B$8:$G$68,5,FALSE),VLOOKUP(B27,តម្លៃទំនិញ!$B$8:$G$68,6,FALSE))),"")</f>
        <v>7990</v>
      </c>
      <c r="F27" s="353">
        <f t="shared" ref="F27" si="1">IF(B27="","",D27*E27)</f>
        <v>54332</v>
      </c>
      <c r="G27" s="354"/>
      <c r="H27" s="135"/>
      <c r="I27" s="101"/>
      <c r="J27" s="101"/>
      <c r="K27" s="101"/>
      <c r="L27" s="101"/>
      <c r="M27" s="101"/>
      <c r="N27" s="47">
        <v>2</v>
      </c>
    </row>
    <row r="28" spans="1:14" s="47" customFormat="1" ht="23.5" customHeight="1" x14ac:dyDescent="0.35">
      <c r="A28" s="64">
        <v>18</v>
      </c>
      <c r="B28" s="236" t="s">
        <v>75</v>
      </c>
      <c r="C28" s="232"/>
      <c r="D28" s="230">
        <f>IFERROR(_xlfn.XLOOKUP(B28,Thlok!$D$29:$V$29,Thlok!$D$63:$V$63),"")</f>
        <v>13.599999999999998</v>
      </c>
      <c r="E28" s="63">
        <f>IFERROR(IF(B28="","",IF($E$7&lt;តម្លៃទំនិញ!$G$6,VLOOKUP(B28,តម្លៃទំនិញ!$B$8:$G$68,5,FALSE),VLOOKUP(B28,តម្លៃទំនិញ!$B$8:$G$68,6,FALSE))),"")</f>
        <v>2999</v>
      </c>
      <c r="F28" s="353">
        <f t="shared" ref="F28" si="2">IF(B28="","",D28*E28)</f>
        <v>40786.399999999994</v>
      </c>
      <c r="G28" s="354"/>
      <c r="H28" s="135"/>
      <c r="I28" s="101"/>
      <c r="J28" s="101"/>
      <c r="K28" s="101"/>
      <c r="L28" s="101"/>
      <c r="M28" s="101"/>
      <c r="N28" s="47">
        <v>2</v>
      </c>
    </row>
    <row r="29" spans="1:14" s="47" customFormat="1" ht="23.5" customHeight="1" thickBot="1" x14ac:dyDescent="0.4">
      <c r="A29" s="64">
        <v>19</v>
      </c>
      <c r="B29" s="240"/>
      <c r="C29" s="231"/>
      <c r="D29" s="230" t="str">
        <f>IFERROR(_xlfn.XLOOKUP(B29,Thlok!$D$29:$V$29,Thlok!$D$63:$V$63),"")</f>
        <v/>
      </c>
      <c r="E29" s="63" t="str">
        <f>IFERROR(IF(B29="","",IF($E$7&lt;តម្លៃទំនិញ!$G$6,VLOOKUP(B29,តម្លៃទំនិញ!$B$8:$G$68,5,FALSE),VLOOKUP(B29,តម្លៃទំនិញ!$B$8:$G$68,6,FALSE))),"")</f>
        <v/>
      </c>
      <c r="F29" s="353" t="str">
        <f t="shared" si="0"/>
        <v/>
      </c>
      <c r="G29" s="354"/>
      <c r="H29" s="135" t="str">
        <f>IFERROR(IF(B29="","",Sleng!U$63),"")</f>
        <v/>
      </c>
      <c r="I29" s="101" t="str">
        <f>IFERROR(IF($B29="","",PhomDey!T$63),"")</f>
        <v/>
      </c>
      <c r="J29" s="101" t="str">
        <f>IFERROR(IF($B29="","",Chronieng!U$63),"")</f>
        <v/>
      </c>
      <c r="K29" s="101" t="str">
        <f>IFERROR(IF($B29="","",Chomkar!V$63),"")</f>
        <v/>
      </c>
      <c r="L29" s="101" t="str">
        <f>IFERROR(IF($B29="","",Thlok!V$63),"")</f>
        <v/>
      </c>
      <c r="M29" s="101" t="str">
        <f>IFERROR(IF($B29="","",PhomSrie!S$62),"")</f>
        <v/>
      </c>
      <c r="N29" s="47">
        <v>2</v>
      </c>
    </row>
    <row r="30" spans="1:14" s="46" customFormat="1" ht="23.25" customHeight="1" thickBot="1" x14ac:dyDescent="0.4">
      <c r="A30" s="344" t="s">
        <v>112</v>
      </c>
      <c r="B30" s="344"/>
      <c r="C30" s="344"/>
      <c r="D30" s="344"/>
      <c r="E30" s="344"/>
      <c r="F30" s="355">
        <f>SUM(F11:F29)</f>
        <v>2229673.7999999998</v>
      </c>
      <c r="G30" s="356"/>
      <c r="I30" s="47"/>
    </row>
    <row r="31" spans="1:14" s="46" customFormat="1" ht="23.5" thickBot="1" x14ac:dyDescent="0.4">
      <c r="A31" s="323" t="s">
        <v>113</v>
      </c>
      <c r="B31" s="323"/>
      <c r="C31" s="323"/>
      <c r="D31" s="323"/>
      <c r="E31" s="324">
        <f>ROUND(G30+F30,-2)</f>
        <v>2229700</v>
      </c>
      <c r="F31" s="324"/>
      <c r="G31" s="324"/>
    </row>
    <row r="32" spans="1:14" ht="21.5" customHeight="1" x14ac:dyDescent="0.35">
      <c r="A32" s="16" t="s">
        <v>52</v>
      </c>
      <c r="B32" s="54" t="s">
        <v>111</v>
      </c>
      <c r="C32" s="15"/>
      <c r="D32" s="70"/>
      <c r="E32" s="17"/>
      <c r="F32" s="17"/>
    </row>
    <row r="33" spans="1:7" s="48" customFormat="1" ht="21.5" customHeight="1" x14ac:dyDescent="0.35">
      <c r="A33" s="263" t="s">
        <v>234</v>
      </c>
      <c r="B33" s="263"/>
      <c r="C33" s="263"/>
      <c r="D33" s="263" t="s">
        <v>233</v>
      </c>
      <c r="E33" s="263"/>
      <c r="F33" s="263" t="s">
        <v>231</v>
      </c>
      <c r="G33" s="263"/>
    </row>
    <row r="34" spans="1:7" s="48" customFormat="1" ht="18" customHeight="1" x14ac:dyDescent="0.35">
      <c r="A34" s="263" t="s">
        <v>235</v>
      </c>
      <c r="B34" s="263"/>
      <c r="C34" s="263"/>
      <c r="D34" s="263" t="s">
        <v>114</v>
      </c>
      <c r="E34" s="263"/>
      <c r="F34" s="263" t="s">
        <v>232</v>
      </c>
      <c r="G34" s="263"/>
    </row>
    <row r="35" spans="1:7" ht="26.5" customHeight="1" x14ac:dyDescent="0.35">
      <c r="A35" s="204"/>
      <c r="B35" s="204"/>
      <c r="C35" s="204"/>
      <c r="D35" s="204"/>
      <c r="E35" s="204"/>
      <c r="F35" s="204"/>
    </row>
    <row r="36" spans="1:7" ht="19.5" customHeight="1" x14ac:dyDescent="0.35">
      <c r="A36" s="263" t="s">
        <v>115</v>
      </c>
      <c r="B36" s="263"/>
      <c r="C36" s="263"/>
      <c r="D36" s="319" t="s">
        <v>287</v>
      </c>
      <c r="E36" s="320"/>
      <c r="F36" s="316" t="s">
        <v>115</v>
      </c>
      <c r="G36" s="316"/>
    </row>
    <row r="37" spans="1:7" ht="17" customHeight="1" x14ac:dyDescent="0.35">
      <c r="A37" s="317" t="s">
        <v>236</v>
      </c>
      <c r="B37" s="317"/>
      <c r="C37" s="317"/>
      <c r="D37" s="352">
        <f>E7</f>
        <v>46112</v>
      </c>
      <c r="E37" s="352"/>
      <c r="F37" s="315" t="s">
        <v>236</v>
      </c>
      <c r="G37" s="315"/>
    </row>
    <row r="38" spans="1:7" s="38" customFormat="1" ht="20.5" customHeight="1" x14ac:dyDescent="0.7">
      <c r="A38" s="264"/>
      <c r="B38" s="264"/>
      <c r="C38" s="264"/>
      <c r="D38" s="264"/>
      <c r="E38" s="264"/>
      <c r="F38" s="264"/>
      <c r="G38" s="264"/>
    </row>
  </sheetData>
  <mergeCells count="47">
    <mergeCell ref="F26:G26"/>
    <mergeCell ref="F29:G29"/>
    <mergeCell ref="F30:G30"/>
    <mergeCell ref="F21:G21"/>
    <mergeCell ref="F22:G22"/>
    <mergeCell ref="F23:G23"/>
    <mergeCell ref="F24:G24"/>
    <mergeCell ref="F25:G25"/>
    <mergeCell ref="F27:G27"/>
    <mergeCell ref="F28:G28"/>
    <mergeCell ref="F16:G16"/>
    <mergeCell ref="F17:G17"/>
    <mergeCell ref="F18:G18"/>
    <mergeCell ref="F19:G19"/>
    <mergeCell ref="F20:G20"/>
    <mergeCell ref="F11:G11"/>
    <mergeCell ref="F12:G12"/>
    <mergeCell ref="F13:G13"/>
    <mergeCell ref="F14:G14"/>
    <mergeCell ref="F15:G15"/>
    <mergeCell ref="F9:G9"/>
    <mergeCell ref="C1:F1"/>
    <mergeCell ref="C2:F2"/>
    <mergeCell ref="A6:G6"/>
    <mergeCell ref="A7:D7"/>
    <mergeCell ref="E7:G7"/>
    <mergeCell ref="A8:B8"/>
    <mergeCell ref="A9:A10"/>
    <mergeCell ref="B9:B10"/>
    <mergeCell ref="C9:C10"/>
    <mergeCell ref="D9:E9"/>
    <mergeCell ref="A37:C37"/>
    <mergeCell ref="D37:E37"/>
    <mergeCell ref="F37:G37"/>
    <mergeCell ref="A38:G38"/>
    <mergeCell ref="A30:E30"/>
    <mergeCell ref="A31:D31"/>
    <mergeCell ref="E31:G31"/>
    <mergeCell ref="A33:C33"/>
    <mergeCell ref="D33:E33"/>
    <mergeCell ref="F33:G33"/>
    <mergeCell ref="A34:C34"/>
    <mergeCell ref="D34:E34"/>
    <mergeCell ref="F34:G34"/>
    <mergeCell ref="A36:C36"/>
    <mergeCell ref="D36:E36"/>
    <mergeCell ref="F36:G36"/>
  </mergeCells>
  <conditionalFormatting sqref="D11:D29">
    <cfRule type="expression" dxfId="17" priority="12">
      <formula>MOD($D11,1)&gt;0</formula>
    </cfRule>
  </conditionalFormatting>
  <conditionalFormatting sqref="G5">
    <cfRule type="expression" dxfId="16" priority="6">
      <formula>$C$8="លេន រន្ចា"</formula>
    </cfRule>
    <cfRule type="expression" dxfId="15" priority="7">
      <formula>$C$8="រំ ស្រីលីន"</formula>
    </cfRule>
  </conditionalFormatting>
  <conditionalFormatting sqref="B28:B29">
    <cfRule type="expression" dxfId="14" priority="5">
      <formula>$N28&lt;&gt;""</formula>
    </cfRule>
  </conditionalFormatting>
  <conditionalFormatting sqref="B11:B20">
    <cfRule type="expression" dxfId="13" priority="4">
      <formula>$N11&lt;&gt;""</formula>
    </cfRule>
  </conditionalFormatting>
  <conditionalFormatting sqref="B25:B28">
    <cfRule type="expression" dxfId="12" priority="3">
      <formula>$N25&lt;&gt;""</formula>
    </cfRule>
  </conditionalFormatting>
  <conditionalFormatting sqref="B21:B28">
    <cfRule type="expression" dxfId="11" priority="2">
      <formula>$N21&lt;&gt;""</formula>
    </cfRule>
  </conditionalFormatting>
  <conditionalFormatting sqref="B25:B28">
    <cfRule type="expression" dxfId="10" priority="1">
      <formula>$N25&lt;&gt;""</formula>
    </cfRule>
  </conditionalFormatting>
  <dataValidations count="4">
    <dataValidation type="list" allowBlank="1" showInputMessage="1" showErrorMessage="1" sqref="B11:B29" xr:uid="{DF7DFB8A-98CA-4082-8670-503E78F76A8D}">
      <formula1>មុខ</formula1>
    </dataValidation>
    <dataValidation type="list" allowBlank="1" showInputMessage="1" showErrorMessage="1" sqref="C4" xr:uid="{99507329-D8C5-400F-802B-0315C09BEEB2}">
      <formula1>ស្រីស្នំ</formula1>
    </dataValidation>
    <dataValidation type="list" allowBlank="1" showInputMessage="1" showErrorMessage="1" sqref="C3" xr:uid="{1C6D35DB-3A1F-4B78-8624-26948806A7D3}">
      <formula1>សៀមរាប</formula1>
    </dataValidation>
    <dataValidation type="list" allowBlank="1" showInputMessage="1" showErrorMessage="1" sqref="C8" xr:uid="{146A3309-F8FF-4DA9-92AB-5187237AA7F4}">
      <formula1>Name1</formula1>
    </dataValidation>
  </dataValidations>
  <printOptions horizontalCentered="1" verticalCentered="1"/>
  <pageMargins left="0" right="0" top="0.25" bottom="0" header="0" footer="0"/>
  <pageSetup paperSize="9" scale="98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98" r:id="rId4" name="Check Box 14">
              <controlPr defaultSize="0" autoFill="0" autoLine="0" autoPict="0">
                <anchor moveWithCells="1">
                  <from>
                    <xdr:col>6</xdr:col>
                    <xdr:colOff>558800</xdr:colOff>
                    <xdr:row>9</xdr:row>
                    <xdr:rowOff>285750</xdr:rowOff>
                  </from>
                  <to>
                    <xdr:col>6</xdr:col>
                    <xdr:colOff>971550</xdr:colOff>
                    <xdr:row>9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9" r:id="rId5" name="Check Box 15">
              <controlPr defaultSize="0" autoFill="0" autoLine="0" autoPict="0">
                <anchor moveWithCells="1">
                  <from>
                    <xdr:col>6</xdr:col>
                    <xdr:colOff>641350</xdr:colOff>
                    <xdr:row>9</xdr:row>
                    <xdr:rowOff>38100</xdr:rowOff>
                  </from>
                  <to>
                    <xdr:col>6</xdr:col>
                    <xdr:colOff>1066800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0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9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1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2" r:id="rId8" name="Button 18">
              <controlPr defaultSize="0" print="0" autoFill="0" autoPict="0" macro="[0]!Thlok">
                <anchor moveWithCells="1" sizeWithCells="1">
                  <from>
                    <xdr:col>13</xdr:col>
                    <xdr:colOff>171450</xdr:colOff>
                    <xdr:row>5</xdr:row>
                    <xdr:rowOff>215900</xdr:rowOff>
                  </from>
                  <to>
                    <xdr:col>14</xdr:col>
                    <xdr:colOff>431800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3" r:id="rId9" name="Check Box 19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31750</xdr:rowOff>
                  </from>
                  <to>
                    <xdr:col>5</xdr:col>
                    <xdr:colOff>552450</xdr:colOff>
                    <xdr:row>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4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184150</xdr:colOff>
                    <xdr:row>7</xdr:row>
                    <xdr:rowOff>76200</xdr:rowOff>
                  </from>
                  <to>
                    <xdr:col>14</xdr:col>
                    <xdr:colOff>425450</xdr:colOff>
                    <xdr:row>8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05" r:id="rId11" name="Button 21">
              <controlPr defaultSize="0" print="0" autoFill="0" autoPict="0" macro="[0]!tlok">
                <anchor moveWithCells="1" sizeWithCells="1">
                  <from>
                    <xdr:col>13</xdr:col>
                    <xdr:colOff>177800</xdr:colOff>
                    <xdr:row>9</xdr:row>
                    <xdr:rowOff>0</xdr:rowOff>
                  </from>
                  <to>
                    <xdr:col>14</xdr:col>
                    <xdr:colOff>438150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2DAB3FC-B8E4-4FB9-BA96-DE5F59E61848}">
          <x14:formula1>
            <xm:f>Seting!$C$3:$C$8</xm:f>
          </x14:formula1>
          <xm:sqref>H9:M9 C5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E6E5-5F59-4C45-B922-5F46197DECA6}">
  <sheetPr codeName="Sheet13">
    <tabColor rgb="FFFF0000"/>
  </sheetPr>
  <dimension ref="A1:XFC864"/>
  <sheetViews>
    <sheetView showGridLines="0" tabSelected="1" zoomScale="80" zoomScaleNormal="80" zoomScaleSheetLayoutView="80" workbookViewId="0">
      <pane xSplit="20" ySplit="8" topLeftCell="U9" activePane="bottomRight" state="frozen"/>
      <selection pane="topRight" activeCell="AJ1" sqref="AJ1"/>
      <selection pane="bottomLeft" activeCell="A9" sqref="A9"/>
      <selection pane="bottomRight" activeCell="P223" sqref="P223"/>
    </sheetView>
  </sheetViews>
  <sheetFormatPr defaultRowHeight="23" x14ac:dyDescent="0.95"/>
  <cols>
    <col min="1" max="1" width="8.1796875" style="418" customWidth="1"/>
    <col min="2" max="2" width="14.36328125" style="418" customWidth="1"/>
    <col min="3" max="3" width="0.453125" style="418" customWidth="1"/>
    <col min="4" max="4" width="9.54296875" style="418" customWidth="1"/>
    <col min="5" max="5" width="0.36328125" style="418" customWidth="1"/>
    <col min="6" max="6" width="9.81640625" style="418" customWidth="1"/>
    <col min="7" max="7" width="11.453125" style="418" customWidth="1"/>
    <col min="8" max="8" width="16.1796875" style="418" customWidth="1"/>
    <col min="9" max="9" width="3" style="438" customWidth="1"/>
    <col min="10" max="10" width="1.08984375" style="365" hidden="1" customWidth="1"/>
    <col min="11" max="11" width="1" style="367" hidden="1" customWidth="1"/>
    <col min="12" max="12" width="1.81640625" style="367" hidden="1" customWidth="1"/>
    <col min="13" max="13" width="3.36328125" style="450" customWidth="1"/>
    <col min="14" max="14" width="11.6328125" style="444" customWidth="1"/>
    <col min="15" max="15" width="3.1796875" style="464" hidden="1" customWidth="1"/>
    <col min="16" max="16" width="9.81640625" style="465" customWidth="1"/>
    <col min="17" max="19" width="1.1796875" style="465" customWidth="1"/>
    <col min="20" max="20" width="4.90625" style="466" customWidth="1"/>
    <col min="21" max="21" width="3.36328125" style="450" customWidth="1"/>
    <col min="22" max="22" width="11.6328125" style="444" customWidth="1"/>
    <col min="23" max="23" width="1.90625" style="434" hidden="1" customWidth="1"/>
    <col min="24" max="24" width="9.1796875" style="451" customWidth="1"/>
    <col min="25" max="27" width="1.81640625" style="451" customWidth="1"/>
    <col min="28" max="28" width="4.90625" style="451" customWidth="1"/>
    <col min="29" max="29" width="3.36328125" style="450" customWidth="1"/>
    <col min="30" max="30" width="11.6328125" style="444" customWidth="1"/>
    <col min="31" max="31" width="2.26953125" style="434" hidden="1" customWidth="1"/>
    <col min="32" max="32" width="9.54296875" style="451" customWidth="1"/>
    <col min="33" max="33" width="1.6328125" style="438" customWidth="1"/>
    <col min="34" max="34" width="1.26953125" style="438" customWidth="1"/>
    <col min="35" max="35" width="1.6328125" style="438" customWidth="1"/>
    <col min="36" max="36" width="4.90625" style="438" customWidth="1"/>
    <col min="37" max="37" width="3.36328125" style="452" customWidth="1"/>
    <col min="38" max="38" width="11.6328125" style="453" customWidth="1"/>
    <col min="39" max="39" width="1.90625" style="449" hidden="1" customWidth="1"/>
    <col min="40" max="40" width="11.36328125" style="438" customWidth="1"/>
    <col min="41" max="43" width="1.1796875" style="438" customWidth="1"/>
    <col min="44" max="44" width="4.90625" style="438" customWidth="1"/>
    <col min="45" max="45" width="8.7265625" style="438" hidden="1" customWidth="1"/>
    <col min="46" max="16384" width="8.7265625" style="438"/>
  </cols>
  <sheetData>
    <row r="1" spans="1:47" ht="22" customHeight="1" thickBot="1" x14ac:dyDescent="1">
      <c r="A1" s="394"/>
      <c r="B1" s="394"/>
      <c r="C1" s="395" t="s">
        <v>2</v>
      </c>
      <c r="D1" s="395"/>
      <c r="E1" s="395"/>
      <c r="F1" s="395"/>
      <c r="G1" s="395"/>
      <c r="H1" s="396" t="s">
        <v>266</v>
      </c>
      <c r="I1" s="436">
        <f>A7</f>
        <v>46110</v>
      </c>
      <c r="J1" s="361"/>
      <c r="K1" s="362"/>
      <c r="L1" s="363"/>
      <c r="M1" s="433" t="s">
        <v>38</v>
      </c>
      <c r="N1" s="547">
        <v>46113</v>
      </c>
      <c r="O1" s="390"/>
      <c r="P1" s="364" t="s">
        <v>81</v>
      </c>
      <c r="Q1" s="364"/>
      <c r="R1" s="364"/>
      <c r="S1" s="364"/>
      <c r="T1" s="364" t="s">
        <v>285</v>
      </c>
      <c r="U1" s="433" t="s">
        <v>38</v>
      </c>
      <c r="V1" s="477">
        <f>N1-1</f>
        <v>46112</v>
      </c>
      <c r="X1" s="364" t="s">
        <v>81</v>
      </c>
      <c r="Y1" s="364"/>
      <c r="Z1" s="364"/>
      <c r="AA1" s="364"/>
      <c r="AB1" s="364" t="s">
        <v>285</v>
      </c>
      <c r="AC1" s="433" t="s">
        <v>38</v>
      </c>
      <c r="AD1" s="478"/>
      <c r="AF1" s="364" t="s">
        <v>81</v>
      </c>
      <c r="AG1" s="364"/>
      <c r="AH1" s="364"/>
      <c r="AI1" s="364"/>
      <c r="AJ1" s="364" t="s">
        <v>285</v>
      </c>
      <c r="AK1" s="433" t="s">
        <v>38</v>
      </c>
      <c r="AL1" s="478"/>
      <c r="AM1" s="388"/>
      <c r="AN1" s="364" t="s">
        <v>81</v>
      </c>
      <c r="AO1" s="364"/>
      <c r="AP1" s="364"/>
      <c r="AQ1" s="364"/>
      <c r="AR1" s="364" t="s">
        <v>285</v>
      </c>
      <c r="AS1" s="365"/>
    </row>
    <row r="2" spans="1:47" ht="17.5" customHeight="1" thickTop="1" x14ac:dyDescent="0.95">
      <c r="A2" s="394"/>
      <c r="B2" s="394"/>
      <c r="C2" s="395" t="s">
        <v>79</v>
      </c>
      <c r="D2" s="395"/>
      <c r="E2" s="395"/>
      <c r="F2" s="395"/>
      <c r="G2" s="395"/>
      <c r="H2" s="394"/>
      <c r="I2" s="437"/>
      <c r="J2" s="361"/>
      <c r="K2" s="362"/>
      <c r="L2" s="363"/>
      <c r="M2" s="495">
        <f>N2</f>
        <v>46112</v>
      </c>
      <c r="N2" s="479">
        <f>V1</f>
        <v>46112</v>
      </c>
      <c r="O2" s="480" t="b">
        <v>1</v>
      </c>
      <c r="P2" s="481" t="s">
        <v>226</v>
      </c>
      <c r="Q2" s="482"/>
      <c r="R2" s="482"/>
      <c r="S2" s="482"/>
      <c r="T2" s="496">
        <v>4.2</v>
      </c>
      <c r="U2" s="493">
        <f>V2</f>
        <v>46114</v>
      </c>
      <c r="V2" s="479">
        <f>N2+2</f>
        <v>46114</v>
      </c>
      <c r="W2" s="483" t="b">
        <v>1</v>
      </c>
      <c r="X2" s="481" t="s">
        <v>226</v>
      </c>
      <c r="Y2" s="482"/>
      <c r="Z2" s="482"/>
      <c r="AA2" s="482"/>
      <c r="AB2" s="490">
        <v>3.9</v>
      </c>
      <c r="AC2" s="495">
        <f>AD2</f>
        <v>46116</v>
      </c>
      <c r="AD2" s="479">
        <f>V2+2</f>
        <v>46116</v>
      </c>
      <c r="AE2" s="483" t="b">
        <v>0</v>
      </c>
      <c r="AF2" s="481" t="s">
        <v>226</v>
      </c>
      <c r="AG2" s="482"/>
      <c r="AH2" s="482"/>
      <c r="AI2" s="482"/>
      <c r="AJ2" s="496">
        <v>3.9</v>
      </c>
      <c r="AK2" s="493">
        <f>AL2</f>
        <v>46118</v>
      </c>
      <c r="AL2" s="479">
        <f>AD2+2</f>
        <v>46118</v>
      </c>
      <c r="AM2" s="483" t="b">
        <v>0</v>
      </c>
      <c r="AN2" s="481" t="s">
        <v>226</v>
      </c>
      <c r="AO2" s="482"/>
      <c r="AP2" s="482"/>
      <c r="AQ2" s="482"/>
      <c r="AR2" s="484">
        <v>3.9</v>
      </c>
      <c r="AS2" s="476"/>
    </row>
    <row r="3" spans="1:47" s="473" customFormat="1" ht="17.5" customHeight="1" x14ac:dyDescent="0.8">
      <c r="A3" s="397" t="s">
        <v>258</v>
      </c>
      <c r="B3" s="397"/>
      <c r="C3" s="398" t="s">
        <v>240</v>
      </c>
      <c r="D3" s="398"/>
      <c r="E3" s="399"/>
      <c r="F3" s="399"/>
      <c r="G3" s="399"/>
      <c r="H3" s="400"/>
      <c r="I3" s="437"/>
      <c r="J3" s="366"/>
      <c r="K3" s="366"/>
      <c r="L3" s="362"/>
      <c r="M3" s="497"/>
      <c r="N3" s="435">
        <f>N2+7</f>
        <v>46119</v>
      </c>
      <c r="O3" s="391" t="b">
        <v>0</v>
      </c>
      <c r="P3" s="385" t="s">
        <v>44</v>
      </c>
      <c r="Q3" s="386"/>
      <c r="R3" s="386"/>
      <c r="S3" s="386"/>
      <c r="T3" s="498">
        <v>9.1</v>
      </c>
      <c r="U3" s="494"/>
      <c r="V3" s="435">
        <f t="shared" ref="V3:V6" si="0">N3+2</f>
        <v>46121</v>
      </c>
      <c r="W3" s="389" t="b">
        <v>0</v>
      </c>
      <c r="X3" s="385" t="s">
        <v>19</v>
      </c>
      <c r="Y3" s="386"/>
      <c r="Z3" s="386"/>
      <c r="AA3" s="386"/>
      <c r="AB3" s="491">
        <v>8.4</v>
      </c>
      <c r="AC3" s="497"/>
      <c r="AD3" s="435">
        <f t="shared" ref="AD3:AD6" si="1">V3+2</f>
        <v>46123</v>
      </c>
      <c r="AE3" s="389" t="b">
        <v>0</v>
      </c>
      <c r="AF3" s="385" t="s">
        <v>14</v>
      </c>
      <c r="AG3" s="386"/>
      <c r="AH3" s="386"/>
      <c r="AI3" s="386"/>
      <c r="AJ3" s="498">
        <v>1.7</v>
      </c>
      <c r="AK3" s="494"/>
      <c r="AL3" s="435">
        <f t="shared" ref="AL3:AL6" si="2">AD3+2</f>
        <v>46125</v>
      </c>
      <c r="AM3" s="389" t="b">
        <v>0</v>
      </c>
      <c r="AN3" s="385" t="s">
        <v>14</v>
      </c>
      <c r="AO3" s="386"/>
      <c r="AP3" s="386"/>
      <c r="AQ3" s="386"/>
      <c r="AR3" s="485">
        <v>1.7</v>
      </c>
      <c r="AS3" s="476"/>
    </row>
    <row r="4" spans="1:47" s="473" customFormat="1" ht="17.5" customHeight="1" x14ac:dyDescent="0.8">
      <c r="A4" s="397" t="s">
        <v>259</v>
      </c>
      <c r="B4" s="397"/>
      <c r="C4" s="398" t="s">
        <v>5</v>
      </c>
      <c r="D4" s="398"/>
      <c r="E4" s="401"/>
      <c r="F4" s="401"/>
      <c r="G4" s="396" t="s">
        <v>230</v>
      </c>
      <c r="H4" s="368" t="e">
        <f>IF($C5="ស្លែងស្ពាន",_xlfn.XLOOKUP($A7,Sleng!$A$31:$A$62,Sleng!$C$31:$C$62),IF($C5="ភ្នំដី",_xlfn.XLOOKUP($A7,PhomDey!$A$31:$A$62,PhomDey!$C$31:$C$62),IF($C5="ច្រនៀង",_xlfn.XLOOKUP($A7,Chronieng!$A$31:$A$62,Chronieng!$C$31:$C$62),IF($C5="ចំការចេក",_xlfn.XLOOKUP($A7,Chomkar!$A$31:$A$62,Chomkar!$C$31:$C$62),IF($C5="ធ្លកត្រាំកង់",_xlfn.XLOOKUP($A7,Thlok!$A$31:$A$62,Thlok!$C$31:$C$62),IF($C5="ភ្នំស្រីស្នំ",_xlfn.XLOOKUP($A7,PhomSrie!$A$31:$A$62,PhomSrie!$C$31:$C$62),IF($C5="ដង្កោរ",_xlfn.XLOOKUP($A7,Dongkaor!$A$31:$A$62,Dongkaor!$C$31:$C$62),IF($C5="សាលា",_xlfn.XLOOKUP($A7,Sala!$A$31:$A$62,Sala!$C$31:$C$62),IF($C5="ដូនសុខ",_xlfn.XLOOKUP($A7,Dunsok!$A$31:$A$62,Dunsok!$C$31:$C$62),IF($C5="រមៀត",_xlfn.XLOOKUP($A7,RMeat!$A$31:$A$62,RMeat!$C$31:$C$62),IF($C5="ចារ",_xlfn.XLOOKUP($A7,Char!$A$31:$A$62,Char!$C$31:$C$62),"")))))))))))</f>
        <v>#N/A</v>
      </c>
      <c r="I4" s="437"/>
      <c r="J4" s="366"/>
      <c r="K4" s="366"/>
      <c r="L4" s="369"/>
      <c r="M4" s="497"/>
      <c r="N4" s="435">
        <f t="shared" ref="N4:N6" si="3">N3+7</f>
        <v>46126</v>
      </c>
      <c r="O4" s="391" t="b">
        <v>0</v>
      </c>
      <c r="P4" s="385"/>
      <c r="Q4" s="386"/>
      <c r="R4" s="386"/>
      <c r="S4" s="386"/>
      <c r="T4" s="498"/>
      <c r="U4" s="494"/>
      <c r="V4" s="435">
        <f t="shared" si="0"/>
        <v>46128</v>
      </c>
      <c r="W4" s="389" t="b">
        <v>0</v>
      </c>
      <c r="X4" s="385"/>
      <c r="Y4" s="386"/>
      <c r="Z4" s="386"/>
      <c r="AA4" s="386"/>
      <c r="AB4" s="491"/>
      <c r="AC4" s="497"/>
      <c r="AD4" s="435">
        <f t="shared" si="1"/>
        <v>46130</v>
      </c>
      <c r="AE4" s="389" t="b">
        <v>0</v>
      </c>
      <c r="AF4" s="385" t="s">
        <v>66</v>
      </c>
      <c r="AG4" s="386"/>
      <c r="AH4" s="386"/>
      <c r="AI4" s="386"/>
      <c r="AJ4" s="498">
        <v>1.7</v>
      </c>
      <c r="AK4" s="494"/>
      <c r="AL4" s="435">
        <f t="shared" si="2"/>
        <v>46132</v>
      </c>
      <c r="AM4" s="389" t="b">
        <v>1</v>
      </c>
      <c r="AN4" s="385" t="s">
        <v>66</v>
      </c>
      <c r="AO4" s="386"/>
      <c r="AP4" s="386"/>
      <c r="AQ4" s="386"/>
      <c r="AR4" s="485">
        <v>1.7</v>
      </c>
      <c r="AS4" s="476"/>
    </row>
    <row r="5" spans="1:47" s="446" customFormat="1" ht="17.5" customHeight="1" x14ac:dyDescent="0.8">
      <c r="A5" s="397" t="s">
        <v>4</v>
      </c>
      <c r="B5" s="397"/>
      <c r="C5" s="398" t="s">
        <v>34</v>
      </c>
      <c r="D5" s="398"/>
      <c r="E5" s="402"/>
      <c r="F5" s="403"/>
      <c r="G5" s="401"/>
      <c r="H5" s="401"/>
      <c r="I5" s="437"/>
      <c r="J5" s="370" t="s">
        <v>176</v>
      </c>
      <c r="K5" s="371" t="s">
        <v>177</v>
      </c>
      <c r="L5" s="371"/>
      <c r="M5" s="497"/>
      <c r="N5" s="435">
        <f t="shared" si="3"/>
        <v>46133</v>
      </c>
      <c r="O5" s="391" t="b">
        <v>1</v>
      </c>
      <c r="P5" s="385"/>
      <c r="Q5" s="386"/>
      <c r="R5" s="386"/>
      <c r="S5" s="386"/>
      <c r="T5" s="498"/>
      <c r="U5" s="494"/>
      <c r="V5" s="435">
        <f t="shared" si="0"/>
        <v>46135</v>
      </c>
      <c r="W5" s="389" t="b">
        <v>1</v>
      </c>
      <c r="X5" s="385"/>
      <c r="Y5" s="386"/>
      <c r="Z5" s="386"/>
      <c r="AA5" s="386"/>
      <c r="AB5" s="491"/>
      <c r="AC5" s="497"/>
      <c r="AD5" s="435">
        <f t="shared" si="1"/>
        <v>46137</v>
      </c>
      <c r="AE5" s="389" t="b">
        <v>0</v>
      </c>
      <c r="AF5" s="385" t="s">
        <v>67</v>
      </c>
      <c r="AG5" s="386"/>
      <c r="AH5" s="386"/>
      <c r="AI5" s="386"/>
      <c r="AJ5" s="498">
        <v>1.7</v>
      </c>
      <c r="AK5" s="494"/>
      <c r="AL5" s="435">
        <f t="shared" si="2"/>
        <v>46139</v>
      </c>
      <c r="AM5" s="389" t="b">
        <v>1</v>
      </c>
      <c r="AN5" s="385" t="s">
        <v>67</v>
      </c>
      <c r="AO5" s="386"/>
      <c r="AP5" s="386"/>
      <c r="AQ5" s="386"/>
      <c r="AR5" s="485">
        <v>1.7</v>
      </c>
      <c r="AS5" s="476"/>
    </row>
    <row r="6" spans="1:47" ht="19.5" customHeight="1" x14ac:dyDescent="0.8">
      <c r="A6" s="402" t="s">
        <v>268</v>
      </c>
      <c r="B6" s="403"/>
      <c r="C6" s="403"/>
      <c r="D6" s="403"/>
      <c r="E6" s="403"/>
      <c r="F6" s="403"/>
      <c r="G6" s="403"/>
      <c r="H6" s="403"/>
      <c r="I6" s="437"/>
      <c r="J6" s="370" t="s">
        <v>176</v>
      </c>
      <c r="K6" s="371" t="s">
        <v>177</v>
      </c>
      <c r="L6" s="371"/>
      <c r="M6" s="497"/>
      <c r="N6" s="435">
        <f t="shared" si="3"/>
        <v>46140</v>
      </c>
      <c r="O6" s="391" t="b">
        <v>1</v>
      </c>
      <c r="P6" s="385"/>
      <c r="Q6" s="386"/>
      <c r="R6" s="386"/>
      <c r="S6" s="386"/>
      <c r="T6" s="498"/>
      <c r="U6" s="494"/>
      <c r="V6" s="435">
        <f t="shared" si="0"/>
        <v>46142</v>
      </c>
      <c r="W6" s="389" t="b">
        <v>0</v>
      </c>
      <c r="X6" s="385"/>
      <c r="Y6" s="386"/>
      <c r="Z6" s="386"/>
      <c r="AA6" s="386"/>
      <c r="AB6" s="491"/>
      <c r="AC6" s="497"/>
      <c r="AD6" s="435">
        <f t="shared" si="1"/>
        <v>46144</v>
      </c>
      <c r="AE6" s="389" t="b">
        <v>0</v>
      </c>
      <c r="AF6" s="385" t="s">
        <v>16</v>
      </c>
      <c r="AG6" s="386"/>
      <c r="AH6" s="386"/>
      <c r="AI6" s="386"/>
      <c r="AJ6" s="498">
        <v>1.7</v>
      </c>
      <c r="AK6" s="494"/>
      <c r="AL6" s="435">
        <f t="shared" si="2"/>
        <v>46146</v>
      </c>
      <c r="AM6" s="389" t="b">
        <v>0</v>
      </c>
      <c r="AN6" s="385" t="s">
        <v>16</v>
      </c>
      <c r="AO6" s="386"/>
      <c r="AP6" s="386"/>
      <c r="AQ6" s="386"/>
      <c r="AR6" s="485">
        <v>1.7</v>
      </c>
      <c r="AS6" s="476"/>
    </row>
    <row r="7" spans="1:47" ht="16" customHeight="1" x14ac:dyDescent="0.8">
      <c r="A7" s="404">
        <v>46110</v>
      </c>
      <c r="B7" s="404"/>
      <c r="C7" s="404"/>
      <c r="D7" s="404"/>
      <c r="E7" s="404"/>
      <c r="F7" s="404"/>
      <c r="G7" s="404"/>
      <c r="H7" s="404"/>
      <c r="I7" s="437"/>
      <c r="J7" s="370" t="s">
        <v>176</v>
      </c>
      <c r="K7" s="371" t="s">
        <v>177</v>
      </c>
      <c r="L7" s="371"/>
      <c r="M7" s="497"/>
      <c r="N7" s="435"/>
      <c r="O7" s="391"/>
      <c r="P7" s="385"/>
      <c r="Q7" s="386"/>
      <c r="R7" s="386"/>
      <c r="S7" s="386"/>
      <c r="T7" s="498"/>
      <c r="U7" s="494"/>
      <c r="V7" s="435"/>
      <c r="W7" s="389"/>
      <c r="X7" s="385"/>
      <c r="Y7" s="386"/>
      <c r="Z7" s="386"/>
      <c r="AA7" s="386"/>
      <c r="AB7" s="491"/>
      <c r="AC7" s="497"/>
      <c r="AD7" s="435"/>
      <c r="AE7" s="389"/>
      <c r="AF7" s="385" t="s">
        <v>72</v>
      </c>
      <c r="AG7" s="386"/>
      <c r="AH7" s="386"/>
      <c r="AI7" s="386"/>
      <c r="AJ7" s="498">
        <v>1.7</v>
      </c>
      <c r="AK7" s="494"/>
      <c r="AL7" s="435"/>
      <c r="AM7" s="389"/>
      <c r="AN7" s="385" t="s">
        <v>72</v>
      </c>
      <c r="AO7" s="386"/>
      <c r="AP7" s="386"/>
      <c r="AQ7" s="386"/>
      <c r="AR7" s="485">
        <v>1.7</v>
      </c>
      <c r="AS7" s="476"/>
    </row>
    <row r="8" spans="1:47" s="474" customFormat="1" ht="21" customHeight="1" x14ac:dyDescent="0.8">
      <c r="A8" s="392" t="s">
        <v>47</v>
      </c>
      <c r="B8" s="393" t="s">
        <v>48</v>
      </c>
      <c r="C8" s="393"/>
      <c r="D8" s="393"/>
      <c r="E8" s="393"/>
      <c r="F8" s="392" t="s">
        <v>49</v>
      </c>
      <c r="G8" s="392" t="s">
        <v>50</v>
      </c>
      <c r="H8" s="392" t="s">
        <v>51</v>
      </c>
      <c r="I8" s="437"/>
      <c r="J8" s="370" t="s">
        <v>176</v>
      </c>
      <c r="K8" s="372"/>
      <c r="L8" s="372"/>
      <c r="M8" s="497"/>
      <c r="N8" s="435"/>
      <c r="O8" s="391"/>
      <c r="P8" s="385"/>
      <c r="Q8" s="386"/>
      <c r="R8" s="386"/>
      <c r="S8" s="386"/>
      <c r="T8" s="498"/>
      <c r="U8" s="494"/>
      <c r="V8" s="435"/>
      <c r="W8" s="389"/>
      <c r="X8" s="385"/>
      <c r="Y8" s="386"/>
      <c r="Z8" s="386"/>
      <c r="AA8" s="386"/>
      <c r="AB8" s="491"/>
      <c r="AC8" s="497"/>
      <c r="AD8" s="435"/>
      <c r="AE8" s="389"/>
      <c r="AF8" s="385"/>
      <c r="AG8" s="386"/>
      <c r="AH8" s="386"/>
      <c r="AI8" s="386"/>
      <c r="AJ8" s="498"/>
      <c r="AK8" s="494"/>
      <c r="AL8" s="435"/>
      <c r="AM8" s="389"/>
      <c r="AN8" s="385"/>
      <c r="AO8" s="386"/>
      <c r="AP8" s="386"/>
      <c r="AQ8" s="386"/>
      <c r="AR8" s="485"/>
      <c r="AS8" s="476"/>
    </row>
    <row r="9" spans="1:47" s="475" customFormat="1" ht="20.5" customHeight="1" x14ac:dyDescent="0.8">
      <c r="A9" s="405">
        <v>1</v>
      </c>
      <c r="B9" s="406" t="str" cm="1">
        <f t="array" ref="B9:F18">IF(AM12=FALSE,"",IF(Rice="","",Rice))</f>
        <v>អង្ករចម្រុះ</v>
      </c>
      <c r="C9" s="407" t="str">
        <v/>
      </c>
      <c r="D9" s="407" t="str">
        <v/>
      </c>
      <c r="E9" s="407" t="str">
        <v/>
      </c>
      <c r="F9" s="408">
        <v>150</v>
      </c>
      <c r="G9" s="409">
        <f>IFERROR(IF(B9="","",IF($A7&lt;តម្លៃទំនិញ!$G$6,VLOOKUP(B9,តម្លៃទំនិញ!$B$8:$G$68,5,FALSE),VLOOKUP(B9,តម្លៃទំនិញ!$B$8:$G$68,6,FALSE))),"")</f>
        <v>2100</v>
      </c>
      <c r="H9" s="409">
        <f t="shared" ref="H9:H18" si="4">IF(B9="","",G9*F9)</f>
        <v>315000</v>
      </c>
      <c r="I9" s="437"/>
      <c r="J9" s="373"/>
      <c r="K9" s="374"/>
      <c r="L9" s="374"/>
      <c r="M9" s="497"/>
      <c r="N9" s="435"/>
      <c r="O9" s="391"/>
      <c r="P9" s="385"/>
      <c r="Q9" s="386"/>
      <c r="R9" s="386"/>
      <c r="S9" s="386"/>
      <c r="T9" s="498"/>
      <c r="U9" s="494"/>
      <c r="V9" s="435"/>
      <c r="W9" s="389"/>
      <c r="X9" s="385"/>
      <c r="Y9" s="386"/>
      <c r="Z9" s="386"/>
      <c r="AA9" s="386"/>
      <c r="AB9" s="491"/>
      <c r="AC9" s="497"/>
      <c r="AD9" s="435"/>
      <c r="AE9" s="389"/>
      <c r="AF9" s="385"/>
      <c r="AG9" s="386"/>
      <c r="AH9" s="386"/>
      <c r="AI9" s="386"/>
      <c r="AJ9" s="498"/>
      <c r="AK9" s="494"/>
      <c r="AL9" s="435"/>
      <c r="AM9" s="389"/>
      <c r="AN9" s="385"/>
      <c r="AO9" s="386"/>
      <c r="AP9" s="386"/>
      <c r="AQ9" s="386"/>
      <c r="AR9" s="485"/>
      <c r="AS9" s="476"/>
    </row>
    <row r="10" spans="1:47" s="475" customFormat="1" ht="20.5" customHeight="1" x14ac:dyDescent="0.8">
      <c r="A10" s="405">
        <v>2</v>
      </c>
      <c r="B10" s="406" t="str">
        <v>ប្រេងឆា</v>
      </c>
      <c r="C10" s="407" t="str">
        <v/>
      </c>
      <c r="D10" s="407" t="str">
        <v/>
      </c>
      <c r="E10" s="407" t="str">
        <v/>
      </c>
      <c r="F10" s="408">
        <v>7.7</v>
      </c>
      <c r="G10" s="409">
        <f>IFERROR(IF(B10="","",IF($A8&lt;តម្លៃទំនិញ!$G$6,VLOOKUP(B10,តម្លៃទំនិញ!$B$8:$G$68,5,FALSE),VLOOKUP(B10,តម្លៃទំនិញ!$B$8:$G$68,6,FALSE))),"")</f>
        <v>6499</v>
      </c>
      <c r="H10" s="409">
        <f t="shared" si="4"/>
        <v>50042.3</v>
      </c>
      <c r="I10" s="437"/>
      <c r="J10" s="373"/>
      <c r="K10" s="374"/>
      <c r="L10" s="374"/>
      <c r="M10" s="497"/>
      <c r="N10" s="435"/>
      <c r="O10" s="391"/>
      <c r="P10" s="385"/>
      <c r="Q10" s="386"/>
      <c r="R10" s="386"/>
      <c r="S10" s="386"/>
      <c r="T10" s="498"/>
      <c r="U10" s="494"/>
      <c r="V10" s="435"/>
      <c r="W10" s="389"/>
      <c r="X10" s="385"/>
      <c r="Y10" s="386"/>
      <c r="Z10" s="386"/>
      <c r="AA10" s="386"/>
      <c r="AB10" s="491"/>
      <c r="AC10" s="497"/>
      <c r="AD10" s="435"/>
      <c r="AE10" s="389"/>
      <c r="AF10" s="385"/>
      <c r="AG10" s="386"/>
      <c r="AH10" s="386"/>
      <c r="AI10" s="386"/>
      <c r="AJ10" s="498"/>
      <c r="AK10" s="494"/>
      <c r="AL10" s="435"/>
      <c r="AM10" s="389"/>
      <c r="AN10" s="385"/>
      <c r="AO10" s="386"/>
      <c r="AP10" s="386"/>
      <c r="AQ10" s="386"/>
      <c r="AR10" s="485"/>
      <c r="AS10" s="476"/>
    </row>
    <row r="11" spans="1:47" s="475" customFormat="1" ht="20.5" customHeight="1" thickBot="1" x14ac:dyDescent="0.85">
      <c r="A11" s="405">
        <v>3</v>
      </c>
      <c r="B11" s="406" t="str">
        <v>អំបិលអ៊ីយូត</v>
      </c>
      <c r="C11" s="407" t="str">
        <v/>
      </c>
      <c r="D11" s="407" t="str">
        <v/>
      </c>
      <c r="E11" s="407" t="str">
        <v/>
      </c>
      <c r="F11" s="408">
        <v>1</v>
      </c>
      <c r="G11" s="409">
        <f>IFERROR(IF(B11="","",IF($A9&lt;តម្លៃទំនិញ!$G$6,VLOOKUP(B11,តម្លៃទំនិញ!$B$8:$G$68,5,FALSE),VLOOKUP(B11,តម្លៃទំនិញ!$B$8:$G$68,6,FALSE))),"")</f>
        <v>1000</v>
      </c>
      <c r="H11" s="409">
        <f t="shared" si="4"/>
        <v>1000</v>
      </c>
      <c r="I11" s="437"/>
      <c r="J11" s="373"/>
      <c r="K11" s="374"/>
      <c r="L11" s="374"/>
      <c r="M11" s="499"/>
      <c r="N11" s="478"/>
      <c r="O11" s="500"/>
      <c r="P11" s="501"/>
      <c r="Q11" s="502"/>
      <c r="R11" s="502"/>
      <c r="S11" s="502"/>
      <c r="T11" s="534"/>
      <c r="U11" s="494"/>
      <c r="V11" s="478"/>
      <c r="W11" s="488"/>
      <c r="X11" s="486"/>
      <c r="Y11" s="487"/>
      <c r="Z11" s="487"/>
      <c r="AA11" s="487"/>
      <c r="AB11" s="492"/>
      <c r="AC11" s="499"/>
      <c r="AD11" s="478"/>
      <c r="AE11" s="503"/>
      <c r="AF11" s="501"/>
      <c r="AG11" s="502"/>
      <c r="AH11" s="502"/>
      <c r="AI11" s="502"/>
      <c r="AJ11" s="534"/>
      <c r="AK11" s="494"/>
      <c r="AL11" s="478"/>
      <c r="AM11" s="488"/>
      <c r="AN11" s="486"/>
      <c r="AO11" s="487"/>
      <c r="AP11" s="487"/>
      <c r="AQ11" s="487"/>
      <c r="AR11" s="489"/>
      <c r="AS11" s="476"/>
    </row>
    <row r="12" spans="1:47" s="475" customFormat="1" ht="20.5" customHeight="1" thickTop="1" x14ac:dyDescent="0.8">
      <c r="A12" s="405">
        <v>4</v>
      </c>
      <c r="B12" s="406" t="str">
        <v/>
      </c>
      <c r="C12" s="407" t="str">
        <v/>
      </c>
      <c r="D12" s="407" t="str">
        <v/>
      </c>
      <c r="E12" s="407" t="str">
        <v/>
      </c>
      <c r="F12" s="408" t="str">
        <v/>
      </c>
      <c r="G12" s="409" t="str">
        <f>IFERROR(IF(B12="","",IF($A10&lt;តម្លៃទំនិញ!$G$6,VLOOKUP(B12,តម្លៃទំនិញ!$B$8:$G$68,5,FALSE),VLOOKUP(B12,តម្លៃទំនិញ!$B$8:$G$68,6,FALSE))),"")</f>
        <v/>
      </c>
      <c r="H12" s="409" t="str">
        <f t="shared" si="4"/>
        <v/>
      </c>
      <c r="I12" s="437"/>
      <c r="J12" s="373"/>
      <c r="K12" s="374"/>
      <c r="L12" s="374"/>
      <c r="M12" s="525">
        <f>N12</f>
        <v>46113</v>
      </c>
      <c r="N12" s="537">
        <f>N2+1</f>
        <v>46113</v>
      </c>
      <c r="O12" s="505" t="b">
        <v>1</v>
      </c>
      <c r="P12" s="506" t="s">
        <v>193</v>
      </c>
      <c r="Q12" s="506"/>
      <c r="R12" s="506"/>
      <c r="S12" s="506"/>
      <c r="T12" s="535">
        <v>3.9</v>
      </c>
      <c r="U12" s="507">
        <f>V12</f>
        <v>46115</v>
      </c>
      <c r="V12" s="504">
        <f>N12+2</f>
        <v>46115</v>
      </c>
      <c r="W12" s="508" t="b">
        <v>1</v>
      </c>
      <c r="X12" s="506" t="s">
        <v>60</v>
      </c>
      <c r="Y12" s="506"/>
      <c r="Z12" s="506"/>
      <c r="AA12" s="506"/>
      <c r="AB12" s="535">
        <v>2.2999999999999998</v>
      </c>
      <c r="AC12" s="528">
        <f>AD12</f>
        <v>46117</v>
      </c>
      <c r="AD12" s="537">
        <f>V12+2</f>
        <v>46117</v>
      </c>
      <c r="AE12" s="508" t="b">
        <v>0</v>
      </c>
      <c r="AF12" s="506" t="s">
        <v>8</v>
      </c>
      <c r="AG12" s="506"/>
      <c r="AH12" s="506"/>
      <c r="AI12" s="506"/>
      <c r="AJ12" s="535">
        <v>47</v>
      </c>
      <c r="AK12" s="531" t="s">
        <v>347</v>
      </c>
      <c r="AL12" s="541">
        <f>A7</f>
        <v>46110</v>
      </c>
      <c r="AM12" s="509" t="b">
        <v>1</v>
      </c>
      <c r="AN12" s="510" t="s">
        <v>56</v>
      </c>
      <c r="AO12" s="510"/>
      <c r="AP12" s="510"/>
      <c r="AQ12" s="510"/>
      <c r="AR12" s="544">
        <v>150</v>
      </c>
      <c r="AS12" s="373"/>
    </row>
    <row r="13" spans="1:47" s="475" customFormat="1" ht="20.5" customHeight="1" x14ac:dyDescent="0.8">
      <c r="A13" s="405">
        <v>5</v>
      </c>
      <c r="B13" s="406" t="str">
        <v/>
      </c>
      <c r="C13" s="407" t="str">
        <v/>
      </c>
      <c r="D13" s="407" t="str">
        <v/>
      </c>
      <c r="E13" s="407" t="str">
        <v/>
      </c>
      <c r="F13" s="408" t="str">
        <v/>
      </c>
      <c r="G13" s="409" t="str">
        <f>IFERROR(IF(B13="","",IF($A11&lt;តម្លៃទំនិញ!$G$6,VLOOKUP(B13,តម្លៃទំនិញ!$B$8:$G$68,5,FALSE),VLOOKUP(B13,តម្លៃទំនិញ!$B$8:$G$68,6,FALSE))),"")</f>
        <v/>
      </c>
      <c r="H13" s="409" t="str">
        <f t="shared" si="4"/>
        <v/>
      </c>
      <c r="I13" s="437"/>
      <c r="J13" s="373"/>
      <c r="K13" s="374"/>
      <c r="L13" s="374"/>
      <c r="M13" s="526"/>
      <c r="N13" s="538">
        <f t="shared" ref="N13:N17" si="5">N3+1</f>
        <v>46120</v>
      </c>
      <c r="O13" s="512" t="b">
        <v>0</v>
      </c>
      <c r="P13" s="513" t="s">
        <v>14</v>
      </c>
      <c r="Q13" s="513"/>
      <c r="R13" s="513"/>
      <c r="S13" s="513"/>
      <c r="T13" s="387">
        <v>1.7</v>
      </c>
      <c r="U13" s="514"/>
      <c r="V13" s="511">
        <f t="shared" ref="V13:V17" si="6">N13+2</f>
        <v>46122</v>
      </c>
      <c r="W13" s="515" t="b">
        <v>0</v>
      </c>
      <c r="X13" s="513" t="s">
        <v>16</v>
      </c>
      <c r="Y13" s="513"/>
      <c r="Z13" s="513"/>
      <c r="AA13" s="513"/>
      <c r="AB13" s="387">
        <v>6.7</v>
      </c>
      <c r="AC13" s="529"/>
      <c r="AD13" s="538">
        <f t="shared" ref="AD13:AD17" si="7">V13+2</f>
        <v>46124</v>
      </c>
      <c r="AE13" s="515" t="b">
        <v>0</v>
      </c>
      <c r="AF13" s="513" t="s">
        <v>196</v>
      </c>
      <c r="AG13" s="513"/>
      <c r="AH13" s="513"/>
      <c r="AI13" s="513"/>
      <c r="AJ13" s="387">
        <v>6.7</v>
      </c>
      <c r="AK13" s="532"/>
      <c r="AL13" s="542"/>
      <c r="AM13" s="516"/>
      <c r="AN13" s="517" t="s">
        <v>58</v>
      </c>
      <c r="AO13" s="517"/>
      <c r="AP13" s="517"/>
      <c r="AQ13" s="517"/>
      <c r="AR13" s="545">
        <v>7.7</v>
      </c>
      <c r="AS13" s="365"/>
      <c r="AT13" s="438"/>
      <c r="AU13" s="438"/>
    </row>
    <row r="14" spans="1:47" s="475" customFormat="1" ht="20.5" customHeight="1" x14ac:dyDescent="0.8">
      <c r="A14" s="405">
        <v>6</v>
      </c>
      <c r="B14" s="406" t="str">
        <v/>
      </c>
      <c r="C14" s="407" t="str">
        <v/>
      </c>
      <c r="D14" s="407" t="str">
        <v/>
      </c>
      <c r="E14" s="407" t="str">
        <v/>
      </c>
      <c r="F14" s="408" t="str">
        <v/>
      </c>
      <c r="G14" s="409" t="str">
        <f>IFERROR(IF(B14="","",IF($A12&lt;តម្លៃទំនិញ!$G$6,VLOOKUP(B14,តម្លៃទំនិញ!$B$8:$G$68,5,FALSE),VLOOKUP(B14,តម្លៃទំនិញ!$B$8:$G$68,6,FALSE))),"")</f>
        <v/>
      </c>
      <c r="H14" s="409" t="str">
        <f t="shared" si="4"/>
        <v/>
      </c>
      <c r="I14" s="437"/>
      <c r="J14" s="373"/>
      <c r="K14" s="374"/>
      <c r="L14" s="374"/>
      <c r="M14" s="526"/>
      <c r="N14" s="538">
        <f t="shared" si="5"/>
        <v>46127</v>
      </c>
      <c r="O14" s="512" t="b">
        <v>0</v>
      </c>
      <c r="P14" s="513" t="s">
        <v>16</v>
      </c>
      <c r="Q14" s="513"/>
      <c r="R14" s="513"/>
      <c r="S14" s="513"/>
      <c r="T14" s="387">
        <v>1.7</v>
      </c>
      <c r="U14" s="514"/>
      <c r="V14" s="511">
        <f t="shared" si="6"/>
        <v>46129</v>
      </c>
      <c r="W14" s="515" t="b">
        <v>0</v>
      </c>
      <c r="X14" s="513"/>
      <c r="Y14" s="513"/>
      <c r="Z14" s="513"/>
      <c r="AA14" s="513"/>
      <c r="AB14" s="387"/>
      <c r="AC14" s="529"/>
      <c r="AD14" s="538">
        <f t="shared" si="7"/>
        <v>46131</v>
      </c>
      <c r="AE14" s="515" t="b">
        <v>1</v>
      </c>
      <c r="AF14" s="513" t="s">
        <v>75</v>
      </c>
      <c r="AG14" s="513"/>
      <c r="AH14" s="513"/>
      <c r="AI14" s="513"/>
      <c r="AJ14" s="387">
        <v>1.7</v>
      </c>
      <c r="AK14" s="532"/>
      <c r="AL14" s="542"/>
      <c r="AM14" s="516"/>
      <c r="AN14" s="517" t="s">
        <v>59</v>
      </c>
      <c r="AO14" s="517"/>
      <c r="AP14" s="517"/>
      <c r="AQ14" s="517"/>
      <c r="AR14" s="545">
        <v>1</v>
      </c>
      <c r="AS14" s="365"/>
      <c r="AT14" s="438"/>
      <c r="AU14" s="438"/>
    </row>
    <row r="15" spans="1:47" s="475" customFormat="1" ht="20.5" customHeight="1" x14ac:dyDescent="0.8">
      <c r="A15" s="405">
        <v>7</v>
      </c>
      <c r="B15" s="406" t="str">
        <v/>
      </c>
      <c r="C15" s="407" t="str">
        <v/>
      </c>
      <c r="D15" s="407" t="str">
        <v/>
      </c>
      <c r="E15" s="407" t="str">
        <v/>
      </c>
      <c r="F15" s="408" t="str">
        <v/>
      </c>
      <c r="G15" s="409" t="str">
        <f>IFERROR(IF(B15="","",IF($A13&lt;តម្លៃទំនិញ!$G$6,VLOOKUP(B15,តម្លៃទំនិញ!$B$8:$G$68,5,FALSE),VLOOKUP(B15,តម្លៃទំនិញ!$B$8:$G$68,6,FALSE))),"")</f>
        <v/>
      </c>
      <c r="H15" s="409" t="str">
        <f t="shared" si="4"/>
        <v/>
      </c>
      <c r="I15" s="437"/>
      <c r="J15" s="373"/>
      <c r="K15" s="374"/>
      <c r="L15" s="374"/>
      <c r="M15" s="526"/>
      <c r="N15" s="538">
        <f t="shared" si="5"/>
        <v>46134</v>
      </c>
      <c r="O15" s="512" t="b">
        <v>0</v>
      </c>
      <c r="P15" s="513" t="s">
        <v>195</v>
      </c>
      <c r="Q15" s="513"/>
      <c r="R15" s="513"/>
      <c r="S15" s="513"/>
      <c r="T15" s="387">
        <v>1.7</v>
      </c>
      <c r="U15" s="514"/>
      <c r="V15" s="511">
        <f t="shared" si="6"/>
        <v>46136</v>
      </c>
      <c r="W15" s="515" t="b">
        <v>1</v>
      </c>
      <c r="X15" s="513"/>
      <c r="Y15" s="513"/>
      <c r="Z15" s="513"/>
      <c r="AA15" s="513"/>
      <c r="AB15" s="387"/>
      <c r="AC15" s="529"/>
      <c r="AD15" s="538">
        <f t="shared" si="7"/>
        <v>46138</v>
      </c>
      <c r="AE15" s="515" t="b">
        <v>1</v>
      </c>
      <c r="AF15" s="513"/>
      <c r="AG15" s="513"/>
      <c r="AH15" s="513"/>
      <c r="AI15" s="513"/>
      <c r="AJ15" s="387"/>
      <c r="AK15" s="532"/>
      <c r="AL15" s="542"/>
      <c r="AM15" s="516"/>
      <c r="AN15" s="517"/>
      <c r="AO15" s="517"/>
      <c r="AP15" s="517"/>
      <c r="AQ15" s="517"/>
      <c r="AR15" s="545"/>
      <c r="AS15" s="365"/>
      <c r="AT15" s="438"/>
      <c r="AU15" s="438"/>
    </row>
    <row r="16" spans="1:47" s="475" customFormat="1" ht="20.5" customHeight="1" x14ac:dyDescent="0.8">
      <c r="A16" s="405">
        <v>8</v>
      </c>
      <c r="B16" s="406" t="str">
        <v/>
      </c>
      <c r="C16" s="407" t="str">
        <v/>
      </c>
      <c r="D16" s="407" t="str">
        <v/>
      </c>
      <c r="E16" s="407" t="str">
        <v/>
      </c>
      <c r="F16" s="408" t="str">
        <v/>
      </c>
      <c r="G16" s="409" t="str">
        <f>IFERROR(IF(B16="","",IF($A14&lt;តម្លៃទំនិញ!$G$6,VLOOKUP(B16,តម្លៃទំនិញ!$B$8:$G$68,5,FALSE),VLOOKUP(B16,តម្លៃទំនិញ!$B$8:$G$68,6,FALSE))),"")</f>
        <v/>
      </c>
      <c r="H16" s="409" t="str">
        <f t="shared" si="4"/>
        <v/>
      </c>
      <c r="I16" s="437"/>
      <c r="J16" s="373"/>
      <c r="K16" s="374"/>
      <c r="L16" s="374"/>
      <c r="M16" s="526"/>
      <c r="N16" s="538">
        <f t="shared" si="5"/>
        <v>46141</v>
      </c>
      <c r="O16" s="512" t="b">
        <v>0</v>
      </c>
      <c r="P16" s="513" t="s">
        <v>196</v>
      </c>
      <c r="Q16" s="513"/>
      <c r="R16" s="513"/>
      <c r="S16" s="513"/>
      <c r="T16" s="387">
        <v>1.7</v>
      </c>
      <c r="U16" s="514"/>
      <c r="V16" s="511">
        <f t="shared" si="6"/>
        <v>46143</v>
      </c>
      <c r="W16" s="515" t="b">
        <v>0</v>
      </c>
      <c r="X16" s="513"/>
      <c r="Y16" s="513"/>
      <c r="Z16" s="513"/>
      <c r="AA16" s="513"/>
      <c r="AB16" s="387"/>
      <c r="AC16" s="529"/>
      <c r="AD16" s="538">
        <f t="shared" si="7"/>
        <v>46145</v>
      </c>
      <c r="AE16" s="515" t="b">
        <v>0</v>
      </c>
      <c r="AF16" s="513"/>
      <c r="AG16" s="513"/>
      <c r="AH16" s="513"/>
      <c r="AI16" s="513"/>
      <c r="AJ16" s="387"/>
      <c r="AK16" s="532"/>
      <c r="AL16" s="542"/>
      <c r="AM16" s="516"/>
      <c r="AN16" s="517"/>
      <c r="AO16" s="517"/>
      <c r="AP16" s="517"/>
      <c r="AQ16" s="517"/>
      <c r="AR16" s="545"/>
      <c r="AS16" s="365"/>
      <c r="AT16" s="438"/>
      <c r="AU16" s="438"/>
    </row>
    <row r="17" spans="1:47" s="475" customFormat="1" ht="20.5" customHeight="1" x14ac:dyDescent="0.8">
      <c r="A17" s="405">
        <v>9</v>
      </c>
      <c r="B17" s="406" t="str">
        <v/>
      </c>
      <c r="C17" s="407" t="str">
        <v/>
      </c>
      <c r="D17" s="407" t="str">
        <v/>
      </c>
      <c r="E17" s="407" t="str">
        <v/>
      </c>
      <c r="F17" s="408" t="str">
        <v/>
      </c>
      <c r="G17" s="409" t="str">
        <f>IFERROR(IF(B17="","",IF($A15&lt;តម្លៃទំនិញ!$G$6,VLOOKUP(B17,តម្លៃទំនិញ!$B$8:$G$68,5,FALSE),VLOOKUP(B17,តម្លៃទំនិញ!$B$8:$G$68,6,FALSE))),"")</f>
        <v/>
      </c>
      <c r="H17" s="409" t="str">
        <f t="shared" si="4"/>
        <v/>
      </c>
      <c r="I17" s="437"/>
      <c r="J17" s="373"/>
      <c r="K17" s="374"/>
      <c r="L17" s="374"/>
      <c r="M17" s="526"/>
      <c r="N17" s="538">
        <f t="shared" si="5"/>
        <v>1</v>
      </c>
      <c r="O17" s="512" t="b">
        <v>0</v>
      </c>
      <c r="P17" s="513"/>
      <c r="Q17" s="513"/>
      <c r="R17" s="513"/>
      <c r="S17" s="513"/>
      <c r="T17" s="387">
        <v>1.7</v>
      </c>
      <c r="U17" s="514"/>
      <c r="V17" s="511">
        <f t="shared" si="6"/>
        <v>3</v>
      </c>
      <c r="W17" s="515" t="b">
        <v>0</v>
      </c>
      <c r="X17" s="513"/>
      <c r="Y17" s="513"/>
      <c r="Z17" s="513"/>
      <c r="AA17" s="513"/>
      <c r="AB17" s="387"/>
      <c r="AC17" s="529"/>
      <c r="AD17" s="538">
        <f t="shared" si="7"/>
        <v>5</v>
      </c>
      <c r="AE17" s="515"/>
      <c r="AF17" s="513"/>
      <c r="AG17" s="513"/>
      <c r="AH17" s="513"/>
      <c r="AI17" s="513"/>
      <c r="AJ17" s="387"/>
      <c r="AK17" s="532"/>
      <c r="AL17" s="542"/>
      <c r="AM17" s="516"/>
      <c r="AN17" s="517"/>
      <c r="AO17" s="517"/>
      <c r="AP17" s="517"/>
      <c r="AQ17" s="517"/>
      <c r="AR17" s="545"/>
      <c r="AS17" s="365"/>
      <c r="AT17" s="438"/>
      <c r="AU17" s="438"/>
    </row>
    <row r="18" spans="1:47" s="475" customFormat="1" ht="20.5" customHeight="1" x14ac:dyDescent="0.8">
      <c r="A18" s="405">
        <v>10</v>
      </c>
      <c r="B18" s="406" t="str">
        <v/>
      </c>
      <c r="C18" s="407" t="str">
        <v/>
      </c>
      <c r="D18" s="407" t="str">
        <v/>
      </c>
      <c r="E18" s="407" t="str">
        <v/>
      </c>
      <c r="F18" s="408" t="str">
        <v/>
      </c>
      <c r="G18" s="409" t="str">
        <f>IFERROR(IF(B18="","",IF($A16&lt;តម្លៃទំនិញ!$G$6,VLOOKUP(B18,តម្លៃទំនិញ!$B$8:$G$68,5,FALSE),VLOOKUP(B18,តម្លៃទំនិញ!$B$8:$G$68,6,FALSE))),"")</f>
        <v/>
      </c>
      <c r="H18" s="409" t="str">
        <f t="shared" si="4"/>
        <v/>
      </c>
      <c r="I18" s="437"/>
      <c r="J18" s="373"/>
      <c r="K18" s="374"/>
      <c r="L18" s="374"/>
      <c r="M18" s="526"/>
      <c r="N18" s="538"/>
      <c r="O18" s="512"/>
      <c r="P18" s="513"/>
      <c r="Q18" s="513"/>
      <c r="R18" s="513"/>
      <c r="S18" s="513"/>
      <c r="T18" s="387"/>
      <c r="U18" s="514"/>
      <c r="V18" s="511"/>
      <c r="W18" s="515"/>
      <c r="X18" s="513"/>
      <c r="Y18" s="513"/>
      <c r="Z18" s="513"/>
      <c r="AA18" s="513"/>
      <c r="AB18" s="387"/>
      <c r="AC18" s="529"/>
      <c r="AD18" s="538"/>
      <c r="AE18" s="515"/>
      <c r="AF18" s="513"/>
      <c r="AG18" s="513"/>
      <c r="AH18" s="513"/>
      <c r="AI18" s="513"/>
      <c r="AJ18" s="387"/>
      <c r="AK18" s="532"/>
      <c r="AL18" s="542"/>
      <c r="AM18" s="516"/>
      <c r="AN18" s="517"/>
      <c r="AO18" s="517"/>
      <c r="AP18" s="517"/>
      <c r="AQ18" s="517"/>
      <c r="AR18" s="545"/>
      <c r="AS18" s="365"/>
      <c r="AT18" s="438"/>
      <c r="AU18" s="438"/>
    </row>
    <row r="19" spans="1:47" s="475" customFormat="1" ht="21" customHeight="1" x14ac:dyDescent="0.8">
      <c r="A19" s="410" t="s">
        <v>99</v>
      </c>
      <c r="B19" s="410"/>
      <c r="C19" s="410"/>
      <c r="D19" s="410"/>
      <c r="E19" s="410"/>
      <c r="F19" s="411">
        <f>IF(B9="","",SUM(F9:F18))</f>
        <v>158.69999999999999</v>
      </c>
      <c r="G19" s="412"/>
      <c r="H19" s="413">
        <f>IF(H9="","",SUM(H9:H18))</f>
        <v>366042.3</v>
      </c>
      <c r="I19" s="437"/>
      <c r="J19" s="373"/>
      <c r="K19" s="374"/>
      <c r="L19" s="374"/>
      <c r="M19" s="526"/>
      <c r="N19" s="538"/>
      <c r="O19" s="512"/>
      <c r="P19" s="513"/>
      <c r="Q19" s="513"/>
      <c r="R19" s="513"/>
      <c r="S19" s="513"/>
      <c r="T19" s="387"/>
      <c r="U19" s="514"/>
      <c r="V19" s="511"/>
      <c r="W19" s="515"/>
      <c r="X19" s="513"/>
      <c r="Y19" s="513"/>
      <c r="Z19" s="513"/>
      <c r="AA19" s="513"/>
      <c r="AB19" s="387"/>
      <c r="AC19" s="529"/>
      <c r="AD19" s="538"/>
      <c r="AE19" s="515"/>
      <c r="AF19" s="513"/>
      <c r="AG19" s="513"/>
      <c r="AH19" s="513"/>
      <c r="AI19" s="513"/>
      <c r="AJ19" s="387"/>
      <c r="AK19" s="532"/>
      <c r="AL19" s="542"/>
      <c r="AM19" s="516"/>
      <c r="AN19" s="517"/>
      <c r="AO19" s="517"/>
      <c r="AP19" s="517"/>
      <c r="AQ19" s="517"/>
      <c r="AR19" s="545"/>
      <c r="AS19" s="365"/>
      <c r="AT19" s="438"/>
      <c r="AU19" s="438"/>
    </row>
    <row r="20" spans="1:47" ht="19.5" customHeight="1" thickBot="1" x14ac:dyDescent="0.85">
      <c r="A20" s="375" t="s">
        <v>52</v>
      </c>
      <c r="B20" s="376" t="s">
        <v>267</v>
      </c>
      <c r="C20" s="377"/>
      <c r="D20" s="377"/>
      <c r="E20" s="377"/>
      <c r="F20" s="378"/>
      <c r="G20" s="378"/>
      <c r="H20" s="378"/>
      <c r="I20" s="437"/>
      <c r="J20" s="373"/>
      <c r="K20" s="374"/>
      <c r="L20" s="374"/>
      <c r="M20" s="526"/>
      <c r="N20" s="538"/>
      <c r="O20" s="512"/>
      <c r="P20" s="513"/>
      <c r="Q20" s="513"/>
      <c r="R20" s="513"/>
      <c r="S20" s="513"/>
      <c r="T20" s="387"/>
      <c r="U20" s="514"/>
      <c r="V20" s="511"/>
      <c r="W20" s="515"/>
      <c r="X20" s="513"/>
      <c r="Y20" s="513"/>
      <c r="Z20" s="513"/>
      <c r="AA20" s="513"/>
      <c r="AB20" s="387"/>
      <c r="AC20" s="529"/>
      <c r="AD20" s="539"/>
      <c r="AE20" s="515"/>
      <c r="AF20" s="513"/>
      <c r="AG20" s="513"/>
      <c r="AH20" s="513"/>
      <c r="AI20" s="513"/>
      <c r="AJ20" s="387"/>
      <c r="AK20" s="532"/>
      <c r="AL20" s="542"/>
      <c r="AM20" s="516"/>
      <c r="AN20" s="517"/>
      <c r="AO20" s="517"/>
      <c r="AP20" s="517"/>
      <c r="AQ20" s="517"/>
      <c r="AR20" s="545"/>
      <c r="AS20" s="365"/>
    </row>
    <row r="21" spans="1:47" s="446" customFormat="1" ht="22.5" customHeight="1" thickTop="1" thickBot="1" x14ac:dyDescent="0.85">
      <c r="A21" s="414"/>
      <c r="B21" s="414"/>
      <c r="C21" s="414"/>
      <c r="D21" s="414"/>
      <c r="E21" s="414"/>
      <c r="F21" s="414"/>
      <c r="G21" s="414"/>
      <c r="H21" s="414"/>
      <c r="I21" s="437"/>
      <c r="J21" s="373"/>
      <c r="K21" s="374"/>
      <c r="L21" s="374"/>
      <c r="M21" s="527"/>
      <c r="N21" s="539"/>
      <c r="O21" s="519"/>
      <c r="P21" s="520"/>
      <c r="Q21" s="520"/>
      <c r="R21" s="520"/>
      <c r="S21" s="520"/>
      <c r="T21" s="536"/>
      <c r="U21" s="521"/>
      <c r="V21" s="518"/>
      <c r="W21" s="522"/>
      <c r="X21" s="520"/>
      <c r="Y21" s="520"/>
      <c r="Z21" s="520"/>
      <c r="AA21" s="520"/>
      <c r="AB21" s="536"/>
      <c r="AC21" s="530"/>
      <c r="AD21" s="540"/>
      <c r="AE21" s="522"/>
      <c r="AF21" s="520"/>
      <c r="AG21" s="520"/>
      <c r="AH21" s="520"/>
      <c r="AI21" s="520"/>
      <c r="AJ21" s="536"/>
      <c r="AK21" s="533"/>
      <c r="AL21" s="543"/>
      <c r="AM21" s="523"/>
      <c r="AN21" s="524"/>
      <c r="AO21" s="524"/>
      <c r="AP21" s="524"/>
      <c r="AQ21" s="524"/>
      <c r="AR21" s="546"/>
      <c r="AS21" s="365"/>
      <c r="AT21" s="438"/>
      <c r="AU21" s="438"/>
    </row>
    <row r="22" spans="1:47" s="446" customFormat="1" ht="45.5" customHeight="1" thickTop="1" x14ac:dyDescent="0.95">
      <c r="A22" s="414"/>
      <c r="B22" s="414"/>
      <c r="C22" s="414"/>
      <c r="D22" s="414"/>
      <c r="E22" s="415"/>
      <c r="F22" s="415"/>
      <c r="G22" s="416"/>
      <c r="H22" s="416"/>
      <c r="I22" s="437"/>
      <c r="J22" s="373"/>
      <c r="K22" s="374"/>
      <c r="L22" s="374"/>
      <c r="M22" s="439"/>
      <c r="N22" s="440"/>
      <c r="O22" s="441"/>
      <c r="P22" s="442"/>
      <c r="Q22" s="442"/>
      <c r="R22" s="442"/>
      <c r="S22" s="442"/>
      <c r="T22" s="442"/>
      <c r="U22" s="443"/>
      <c r="V22" s="444"/>
      <c r="W22" s="434"/>
      <c r="X22" s="445"/>
      <c r="Y22" s="445"/>
      <c r="Z22" s="445"/>
      <c r="AA22" s="445"/>
      <c r="AB22" s="445"/>
      <c r="AC22" s="443"/>
      <c r="AD22" s="444"/>
      <c r="AE22" s="434"/>
      <c r="AF22" s="445"/>
      <c r="AK22" s="447"/>
      <c r="AL22" s="448"/>
      <c r="AM22" s="449"/>
      <c r="AN22" s="438"/>
      <c r="AO22" s="438"/>
      <c r="AP22" s="438"/>
      <c r="AQ22" s="438"/>
      <c r="AR22" s="438"/>
      <c r="AS22" s="438"/>
      <c r="AT22" s="438"/>
      <c r="AU22" s="438"/>
    </row>
    <row r="23" spans="1:47" ht="21.5" customHeight="1" x14ac:dyDescent="0.95">
      <c r="A23" s="379"/>
      <c r="B23" s="177"/>
      <c r="C23" s="377"/>
      <c r="D23" s="377"/>
      <c r="E23" s="380"/>
      <c r="F23" s="380"/>
      <c r="G23" s="380"/>
      <c r="H23" s="380"/>
      <c r="I23" s="437"/>
      <c r="J23" s="373"/>
      <c r="K23" s="381"/>
      <c r="L23" s="374"/>
      <c r="M23" s="439"/>
      <c r="N23" s="440"/>
      <c r="O23" s="441"/>
      <c r="P23" s="442"/>
      <c r="Q23" s="442"/>
      <c r="R23" s="442"/>
      <c r="S23" s="442"/>
      <c r="T23" s="442"/>
    </row>
    <row r="24" spans="1:47" ht="20.5" customHeight="1" x14ac:dyDescent="0.95">
      <c r="A24" s="379"/>
      <c r="B24" s="379"/>
      <c r="C24" s="379"/>
      <c r="D24" s="379"/>
      <c r="E24" s="379"/>
      <c r="F24" s="379"/>
      <c r="G24" s="379"/>
      <c r="H24" s="379"/>
      <c r="I24" s="437"/>
      <c r="J24" s="373"/>
      <c r="K24" s="374"/>
      <c r="L24" s="374"/>
      <c r="M24" s="439"/>
      <c r="N24" s="440"/>
      <c r="O24" s="441"/>
      <c r="P24" s="442"/>
      <c r="Q24" s="442"/>
      <c r="R24" s="442"/>
      <c r="S24" s="442"/>
      <c r="T24" s="442"/>
    </row>
    <row r="25" spans="1:47" ht="22" customHeight="1" x14ac:dyDescent="0.95">
      <c r="A25" s="417"/>
      <c r="B25" s="417"/>
      <c r="C25" s="417"/>
      <c r="D25" s="417"/>
      <c r="E25" s="417"/>
      <c r="F25" s="417"/>
      <c r="G25" s="417"/>
      <c r="H25" s="417"/>
      <c r="I25" s="437"/>
      <c r="J25" s="373" t="s">
        <v>287</v>
      </c>
      <c r="K25" s="374"/>
      <c r="L25" s="374"/>
      <c r="M25" s="439"/>
      <c r="N25" s="440"/>
      <c r="O25" s="441"/>
      <c r="P25" s="442"/>
      <c r="Q25" s="442"/>
      <c r="R25" s="442"/>
      <c r="S25" s="442"/>
      <c r="T25" s="442"/>
    </row>
    <row r="26" spans="1:47" ht="18.5" customHeight="1" x14ac:dyDescent="0.95">
      <c r="I26" s="437"/>
      <c r="J26" s="373"/>
      <c r="K26" s="374"/>
      <c r="L26" s="374"/>
      <c r="M26" s="439"/>
      <c r="N26" s="440"/>
      <c r="O26" s="441"/>
      <c r="P26" s="442"/>
      <c r="Q26" s="442"/>
      <c r="R26" s="442"/>
      <c r="S26" s="442"/>
      <c r="T26" s="442"/>
    </row>
    <row r="27" spans="1:47" s="456" customFormat="1" ht="17.5" customHeight="1" x14ac:dyDescent="0.95">
      <c r="A27" s="419" t="s">
        <v>98</v>
      </c>
      <c r="B27" s="419"/>
      <c r="C27" s="419"/>
      <c r="D27" s="419"/>
      <c r="E27" s="419"/>
      <c r="F27" s="419"/>
      <c r="G27" s="419"/>
      <c r="H27" s="419"/>
      <c r="I27" s="437"/>
      <c r="J27" s="373"/>
      <c r="K27" s="374"/>
      <c r="L27" s="374"/>
      <c r="M27" s="439"/>
      <c r="N27" s="440"/>
      <c r="O27" s="441"/>
      <c r="P27" s="442"/>
      <c r="Q27" s="442"/>
      <c r="R27" s="442"/>
      <c r="S27" s="442"/>
      <c r="T27" s="442"/>
      <c r="U27" s="454"/>
      <c r="V27" s="444"/>
      <c r="W27" s="434"/>
      <c r="X27" s="455"/>
      <c r="Y27" s="455"/>
      <c r="Z27" s="455"/>
      <c r="AA27" s="455"/>
      <c r="AB27" s="455"/>
      <c r="AC27" s="454"/>
      <c r="AD27" s="444"/>
      <c r="AE27" s="434"/>
      <c r="AF27" s="455"/>
      <c r="AK27" s="457"/>
      <c r="AL27" s="458"/>
      <c r="AM27" s="459"/>
    </row>
    <row r="28" spans="1:47" ht="20.5" customHeight="1" x14ac:dyDescent="0.95">
      <c r="A28" s="394"/>
      <c r="B28" s="394"/>
      <c r="C28" s="395" t="s">
        <v>2</v>
      </c>
      <c r="D28" s="395"/>
      <c r="E28" s="395"/>
      <c r="F28" s="395"/>
      <c r="G28" s="395"/>
      <c r="H28" s="396" t="s">
        <v>266</v>
      </c>
      <c r="I28" s="436">
        <v>46113</v>
      </c>
      <c r="J28" s="373"/>
      <c r="K28" s="374"/>
      <c r="L28" s="374"/>
      <c r="M28" s="439"/>
      <c r="N28" s="440"/>
      <c r="O28" s="441"/>
      <c r="P28" s="442"/>
      <c r="Q28" s="442"/>
      <c r="R28" s="442"/>
      <c r="S28" s="442"/>
      <c r="T28" s="442"/>
    </row>
    <row r="29" spans="1:47" ht="19" customHeight="1" x14ac:dyDescent="0.95">
      <c r="A29" s="394"/>
      <c r="B29" s="394"/>
      <c r="C29" s="395" t="s">
        <v>79</v>
      </c>
      <c r="D29" s="395"/>
      <c r="E29" s="395"/>
      <c r="F29" s="395"/>
      <c r="G29" s="395"/>
      <c r="H29" s="394"/>
      <c r="I29" s="437"/>
      <c r="K29" s="382"/>
      <c r="L29" s="382"/>
      <c r="M29" s="460"/>
      <c r="N29" s="461"/>
      <c r="O29" s="462"/>
      <c r="P29" s="463"/>
      <c r="Q29" s="463"/>
      <c r="R29" s="463"/>
      <c r="S29" s="463"/>
      <c r="T29" s="463"/>
    </row>
    <row r="30" spans="1:47" ht="19" customHeight="1" x14ac:dyDescent="0.95">
      <c r="A30" s="397" t="s">
        <v>258</v>
      </c>
      <c r="B30" s="397"/>
      <c r="C30" s="420" t="str">
        <f>C3</f>
        <v>ស្រីស្នំ</v>
      </c>
      <c r="D30" s="420"/>
      <c r="E30" s="394"/>
      <c r="F30" s="394"/>
      <c r="G30" s="394"/>
      <c r="H30" s="421"/>
      <c r="I30" s="437"/>
      <c r="K30" s="382"/>
      <c r="L30" s="382"/>
      <c r="M30" s="460"/>
      <c r="N30" s="461"/>
      <c r="O30" s="462"/>
      <c r="P30" s="463"/>
      <c r="Q30" s="463"/>
      <c r="R30" s="463"/>
      <c r="S30" s="463"/>
      <c r="T30" s="463"/>
    </row>
    <row r="31" spans="1:47" ht="19" customHeight="1" x14ac:dyDescent="0.95">
      <c r="A31" s="397" t="s">
        <v>259</v>
      </c>
      <c r="B31" s="397"/>
      <c r="C31" s="420" t="str">
        <f>C4</f>
        <v>ស្លែងស្ពាន</v>
      </c>
      <c r="D31" s="420"/>
      <c r="E31" s="422"/>
      <c r="F31" s="422"/>
      <c r="G31" s="396" t="s">
        <v>230</v>
      </c>
      <c r="H31" s="368" t="e">
        <f>IF($C32="ស្លែងស្ពាន",_xlfn.XLOOKUP($A34,Sleng!$A$31:$A$62,Sleng!$C$31:$C$62),IF($C32="ភ្នំដី",_xlfn.XLOOKUP($A34,PhomDey!$A$31:$A$62,PhomDey!$C$31:$C$62),IF($C32="ច្រនៀង",_xlfn.XLOOKUP($A34,Chronieng!$A$31:$A$62,Chronieng!$C$31:$C$62),IF($C32="ចំការចេក",_xlfn.XLOOKUP($A34,Chomkar!$A$31:$A$62,Chomkar!$C$31:$C$62),IF($C32="ធ្លកត្រាំកង់",_xlfn.XLOOKUP($A34,Thlok!$A$31:$A$62,Thlok!$C$31:$C$62),IF($C32="ភ្នំស្រីស្នំ",_xlfn.XLOOKUP($A34,PhomSrie!$A$31:$A$62,PhomSrie!$C$31:$C$62),IF($C32="ដង្កោរ",_xlfn.XLOOKUP($A34,Dongkaor!$A$31:$A$62,Dongkaor!$C$31:$C$62),IF($C32="សាលា",_xlfn.XLOOKUP($A34,Sala!$A$31:$A$62,Sala!$C$31:$C$62),IF($C32="ដូនសុខ",_xlfn.XLOOKUP($A34,Dunsok!$A$31:$A$62,Dunsok!$C$31:$C$62),IF($C32="រមៀត",_xlfn.XLOOKUP($A34,RMeat!$A$31:$A$62,RMeat!$C$31:$C$62),IF($C32="ចារ",_xlfn.XLOOKUP($A34,Char!$A$31:$A$62,Char!$C$31:$C$62),"")))))))))))</f>
        <v>#N/A</v>
      </c>
      <c r="I31" s="437"/>
      <c r="K31" s="382"/>
      <c r="L31" s="382"/>
      <c r="M31" s="460"/>
      <c r="N31" s="461"/>
      <c r="O31" s="462"/>
      <c r="P31" s="463"/>
      <c r="Q31" s="463"/>
      <c r="R31" s="463"/>
      <c r="S31" s="463"/>
      <c r="T31" s="463"/>
      <c r="X31" s="451" t="str" cm="1">
        <f t="array" ref="X31">IF(O$7=TRUE,P2:T10,"")</f>
        <v/>
      </c>
    </row>
    <row r="32" spans="1:47" ht="19" customHeight="1" x14ac:dyDescent="0.95">
      <c r="A32" s="397" t="s">
        <v>4</v>
      </c>
      <c r="B32" s="397"/>
      <c r="C32" s="420" t="str">
        <f>C5</f>
        <v>សាលា</v>
      </c>
      <c r="D32" s="420"/>
      <c r="E32" s="423"/>
      <c r="F32" s="422"/>
      <c r="G32" s="422"/>
      <c r="H32" s="422"/>
      <c r="I32" s="437"/>
      <c r="K32" s="382"/>
      <c r="L32" s="382"/>
      <c r="M32" s="460"/>
      <c r="N32" s="461"/>
      <c r="O32" s="462"/>
      <c r="P32" s="463"/>
      <c r="Q32" s="463"/>
      <c r="R32" s="463"/>
      <c r="S32" s="463"/>
      <c r="T32" s="463"/>
    </row>
    <row r="33" spans="1:12" ht="17" customHeight="1" x14ac:dyDescent="0.95">
      <c r="A33" s="402" t="s">
        <v>268</v>
      </c>
      <c r="B33" s="403"/>
      <c r="C33" s="403"/>
      <c r="D33" s="403"/>
      <c r="E33" s="403"/>
      <c r="F33" s="403"/>
      <c r="G33" s="403"/>
      <c r="H33" s="403"/>
      <c r="I33" s="437"/>
      <c r="K33" s="382"/>
      <c r="L33" s="382"/>
    </row>
    <row r="34" spans="1:12" ht="19" customHeight="1" x14ac:dyDescent="0.95">
      <c r="A34" s="424">
        <f>N2</f>
        <v>46112</v>
      </c>
      <c r="B34" s="424"/>
      <c r="C34" s="424"/>
      <c r="D34" s="424"/>
      <c r="E34" s="424"/>
      <c r="F34" s="424"/>
      <c r="G34" s="424"/>
      <c r="H34" s="424"/>
      <c r="I34" s="437"/>
      <c r="K34" s="382"/>
      <c r="L34" s="382"/>
    </row>
    <row r="35" spans="1:12" ht="20.5" customHeight="1" x14ac:dyDescent="0.95">
      <c r="A35" s="392" t="s">
        <v>47</v>
      </c>
      <c r="B35" s="393" t="s">
        <v>48</v>
      </c>
      <c r="C35" s="393"/>
      <c r="D35" s="393"/>
      <c r="E35" s="393"/>
      <c r="F35" s="392" t="s">
        <v>49</v>
      </c>
      <c r="G35" s="392" t="s">
        <v>50</v>
      </c>
      <c r="H35" s="392" t="s">
        <v>51</v>
      </c>
      <c r="I35" s="437"/>
      <c r="K35" s="383"/>
      <c r="L35" s="383"/>
    </row>
    <row r="36" spans="1:12" ht="19" customHeight="1" x14ac:dyDescent="0.95">
      <c r="A36" s="405">
        <v>1</v>
      </c>
      <c r="B36" s="406" t="str" cm="1">
        <f t="array" ref="B36:F45">IF(O2=FALSE,"",IF(Vigetable1="","",Vigetable1))</f>
        <v>ត្រីរស់</v>
      </c>
      <c r="C36" s="407" t="str">
        <v/>
      </c>
      <c r="D36" s="407" t="str">
        <v/>
      </c>
      <c r="E36" s="407" t="str">
        <v/>
      </c>
      <c r="F36" s="408">
        <v>4.2</v>
      </c>
      <c r="G36" s="409">
        <f>IFERROR(IF(B36="","",IF($A$34&lt;តម្លៃទំនិញ!$G$6,VLOOKUP(B36,តម្លៃទំនិញ!$B$8:$G$68,5,FALSE),VLOOKUP(B36,តម្លៃទំនិញ!$B$8:$G$68,6,FALSE))),"")</f>
        <v>10000</v>
      </c>
      <c r="H36" s="409">
        <f>IFERROR(IF(B36="","",G36*F36),"")</f>
        <v>42000</v>
      </c>
      <c r="I36" s="437"/>
      <c r="K36" s="383"/>
      <c r="L36" s="383"/>
    </row>
    <row r="37" spans="1:12" ht="19" customHeight="1" x14ac:dyDescent="0.95">
      <c r="A37" s="405">
        <v>2</v>
      </c>
      <c r="B37" s="406" t="str">
        <v>ផ្លែត្រឡាច</v>
      </c>
      <c r="C37" s="407" t="str">
        <v/>
      </c>
      <c r="D37" s="407" t="str">
        <v/>
      </c>
      <c r="E37" s="407" t="str">
        <v/>
      </c>
      <c r="F37" s="408">
        <v>9.1</v>
      </c>
      <c r="G37" s="409">
        <f>IFERROR(IF(B37="","",IF($A$34&lt;តម្លៃទំនិញ!$G$6,VLOOKUP(B37,តម្លៃទំនិញ!$B$8:$G$68,5,FALSE),VLOOKUP(B37,តម្លៃទំនិញ!$B$8:$G$68,6,FALSE))),"")</f>
        <v>2450</v>
      </c>
      <c r="H37" s="409">
        <f t="shared" ref="H37:H45" si="8">IFERROR(IF(B37="","",G37*F37),"")</f>
        <v>22295</v>
      </c>
      <c r="I37" s="437"/>
      <c r="K37" s="382"/>
      <c r="L37" s="382"/>
    </row>
    <row r="38" spans="1:12" ht="19" customHeight="1" x14ac:dyDescent="0.95">
      <c r="A38" s="405">
        <v>3</v>
      </c>
      <c r="B38" s="406" t="str">
        <v/>
      </c>
      <c r="C38" s="407" t="str">
        <v/>
      </c>
      <c r="D38" s="407" t="str">
        <v/>
      </c>
      <c r="E38" s="407" t="str">
        <v/>
      </c>
      <c r="F38" s="408" t="str">
        <v/>
      </c>
      <c r="G38" s="409" t="str">
        <f>IFERROR(IF(B38="","",IF($A$34&lt;តម្លៃទំនិញ!$G$6,VLOOKUP(B38,តម្លៃទំនិញ!$B$8:$G$68,5,FALSE),VLOOKUP(B38,តម្លៃទំនិញ!$B$8:$G$68,6,FALSE))),"")</f>
        <v/>
      </c>
      <c r="H38" s="409" t="str">
        <f t="shared" si="8"/>
        <v/>
      </c>
      <c r="I38" s="437"/>
      <c r="K38" s="382"/>
      <c r="L38" s="382"/>
    </row>
    <row r="39" spans="1:12" ht="19" customHeight="1" x14ac:dyDescent="0.95">
      <c r="A39" s="405">
        <v>4</v>
      </c>
      <c r="B39" s="406" t="str">
        <v/>
      </c>
      <c r="C39" s="407" t="str">
        <v/>
      </c>
      <c r="D39" s="407" t="str">
        <v/>
      </c>
      <c r="E39" s="407" t="str">
        <v/>
      </c>
      <c r="F39" s="408" t="str">
        <v/>
      </c>
      <c r="G39" s="409" t="str">
        <f>IFERROR(IF(B39="","",IF($A$34&lt;តម្លៃទំនិញ!$G$6,VLOOKUP(B39,តម្លៃទំនិញ!$B$8:$G$68,5,FALSE),VLOOKUP(B39,តម្លៃទំនិញ!$B$8:$G$68,6,FALSE))),"")</f>
        <v/>
      </c>
      <c r="H39" s="409" t="str">
        <f t="shared" si="8"/>
        <v/>
      </c>
      <c r="I39" s="437"/>
      <c r="K39" s="382"/>
      <c r="L39" s="382"/>
    </row>
    <row r="40" spans="1:12" ht="19" customHeight="1" x14ac:dyDescent="0.95">
      <c r="A40" s="405">
        <v>5</v>
      </c>
      <c r="B40" s="406" t="str">
        <v/>
      </c>
      <c r="C40" s="407" t="str">
        <v/>
      </c>
      <c r="D40" s="407" t="str">
        <v/>
      </c>
      <c r="E40" s="407" t="str">
        <v/>
      </c>
      <c r="F40" s="408" t="str">
        <v/>
      </c>
      <c r="G40" s="409" t="str">
        <f>IFERROR(IF(B40="","",IF($A$34&lt;តម្លៃទំនិញ!$G$6,VLOOKUP(B40,តម្លៃទំនិញ!$B$8:$G$68,5,FALSE),VLOOKUP(B40,តម្លៃទំនិញ!$B$8:$G$68,6,FALSE))),"")</f>
        <v/>
      </c>
      <c r="H40" s="409" t="str">
        <f t="shared" si="8"/>
        <v/>
      </c>
      <c r="I40" s="437"/>
    </row>
    <row r="41" spans="1:12" ht="19" customHeight="1" x14ac:dyDescent="0.95">
      <c r="A41" s="405">
        <v>6</v>
      </c>
      <c r="B41" s="406" t="str">
        <v/>
      </c>
      <c r="C41" s="407" t="str">
        <v/>
      </c>
      <c r="D41" s="407" t="str">
        <v/>
      </c>
      <c r="E41" s="407" t="str">
        <v/>
      </c>
      <c r="F41" s="408" t="str">
        <v/>
      </c>
      <c r="G41" s="409" t="str">
        <f>IFERROR(IF(B41="","",IF($A$34&lt;តម្លៃទំនិញ!$G$6,VLOOKUP(B41,តម្លៃទំនិញ!$B$8:$G$68,5,FALSE),VLOOKUP(B41,តម្លៃទំនិញ!$B$8:$G$68,6,FALSE))),"")</f>
        <v/>
      </c>
      <c r="H41" s="409" t="str">
        <f t="shared" si="8"/>
        <v/>
      </c>
      <c r="I41" s="437"/>
    </row>
    <row r="42" spans="1:12" ht="19" customHeight="1" x14ac:dyDescent="0.95">
      <c r="A42" s="405">
        <v>7</v>
      </c>
      <c r="B42" s="406" t="str">
        <v/>
      </c>
      <c r="C42" s="407" t="str">
        <v/>
      </c>
      <c r="D42" s="407" t="str">
        <v/>
      </c>
      <c r="E42" s="407" t="str">
        <v/>
      </c>
      <c r="F42" s="408" t="str">
        <v/>
      </c>
      <c r="G42" s="409" t="str">
        <f>IFERROR(IF(B42="","",IF($A$34&lt;តម្លៃទំនិញ!$G$6,VLOOKUP(B42,តម្លៃទំនិញ!$B$8:$G$68,5,FALSE),VLOOKUP(B42,តម្លៃទំនិញ!$B$8:$G$68,6,FALSE))),"")</f>
        <v/>
      </c>
      <c r="H42" s="409" t="str">
        <f t="shared" si="8"/>
        <v/>
      </c>
      <c r="I42" s="437"/>
    </row>
    <row r="43" spans="1:12" ht="19" customHeight="1" x14ac:dyDescent="0.95">
      <c r="A43" s="405">
        <v>8</v>
      </c>
      <c r="B43" s="406" t="str">
        <v/>
      </c>
      <c r="C43" s="407" t="str">
        <v/>
      </c>
      <c r="D43" s="407" t="str">
        <v/>
      </c>
      <c r="E43" s="407" t="str">
        <v/>
      </c>
      <c r="F43" s="408" t="str">
        <v/>
      </c>
      <c r="G43" s="409" t="str">
        <f>IFERROR(IF(B43="","",IF($A$34&lt;តម្លៃទំនិញ!$G$6,VLOOKUP(B43,តម្លៃទំនិញ!$B$8:$G$68,5,FALSE),VLOOKUP(B43,តម្លៃទំនិញ!$B$8:$G$68,6,FALSE))),"")</f>
        <v/>
      </c>
      <c r="H43" s="409" t="str">
        <f t="shared" si="8"/>
        <v/>
      </c>
      <c r="I43" s="437"/>
    </row>
    <row r="44" spans="1:12" ht="19" customHeight="1" x14ac:dyDescent="0.95">
      <c r="A44" s="405">
        <v>9</v>
      </c>
      <c r="B44" s="406" t="str">
        <v/>
      </c>
      <c r="C44" s="407" t="str">
        <v/>
      </c>
      <c r="D44" s="407" t="str">
        <v/>
      </c>
      <c r="E44" s="407" t="str">
        <v/>
      </c>
      <c r="F44" s="408" t="str">
        <v/>
      </c>
      <c r="G44" s="409" t="str">
        <f>IFERROR(IF(B44="","",IF($A$34&lt;តម្លៃទំនិញ!$G$6,VLOOKUP(B44,តម្លៃទំនិញ!$B$8:$G$68,5,FALSE),VLOOKUP(B44,តម្លៃទំនិញ!$B$8:$G$68,6,FALSE))),"")</f>
        <v/>
      </c>
      <c r="H44" s="409" t="str">
        <f t="shared" si="8"/>
        <v/>
      </c>
      <c r="I44" s="437"/>
    </row>
    <row r="45" spans="1:12" ht="19" customHeight="1" x14ac:dyDescent="0.95">
      <c r="A45" s="405">
        <v>10</v>
      </c>
      <c r="B45" s="406" t="str">
        <v/>
      </c>
      <c r="C45" s="407" t="str">
        <v/>
      </c>
      <c r="D45" s="407" t="str">
        <v/>
      </c>
      <c r="E45" s="407" t="str">
        <v/>
      </c>
      <c r="F45" s="408" t="str">
        <v/>
      </c>
      <c r="G45" s="409" t="str">
        <f>IFERROR(IF(B45="","",IF($A$34&lt;តម្លៃទំនិញ!$G$6,VLOOKUP(B45,តម្លៃទំនិញ!$B$8:$G$68,5,FALSE),VLOOKUP(B45,តម្លៃទំនិញ!$B$8:$G$68,6,FALSE))),"")</f>
        <v/>
      </c>
      <c r="H45" s="409" t="str">
        <f t="shared" si="8"/>
        <v/>
      </c>
      <c r="I45" s="437"/>
    </row>
    <row r="46" spans="1:12" ht="19" customHeight="1" x14ac:dyDescent="0.95">
      <c r="A46" s="410" t="s">
        <v>99</v>
      </c>
      <c r="B46" s="410"/>
      <c r="C46" s="410"/>
      <c r="D46" s="410"/>
      <c r="E46" s="410"/>
      <c r="F46" s="425"/>
      <c r="G46" s="412"/>
      <c r="H46" s="426">
        <f>IF(H36="","",SUM(H36:H45))</f>
        <v>64295</v>
      </c>
      <c r="I46" s="437"/>
    </row>
    <row r="47" spans="1:12" x14ac:dyDescent="0.95">
      <c r="A47" s="375" t="s">
        <v>52</v>
      </c>
      <c r="B47" s="376" t="s">
        <v>267</v>
      </c>
      <c r="C47" s="377"/>
      <c r="D47" s="377"/>
      <c r="E47" s="377"/>
      <c r="F47" s="378"/>
      <c r="G47" s="378"/>
      <c r="H47" s="378"/>
      <c r="I47" s="437"/>
    </row>
    <row r="48" spans="1:12" ht="23.5" customHeight="1" x14ac:dyDescent="0.95">
      <c r="A48" s="427"/>
      <c r="B48" s="427"/>
      <c r="C48" s="427"/>
      <c r="D48" s="427"/>
      <c r="E48" s="427"/>
      <c r="F48" s="427"/>
      <c r="G48" s="427"/>
      <c r="H48" s="427"/>
      <c r="I48" s="437"/>
    </row>
    <row r="49" spans="1:9" ht="37.5" customHeight="1" x14ac:dyDescent="0.95">
      <c r="A49" s="427"/>
      <c r="B49" s="427"/>
      <c r="C49" s="427"/>
      <c r="D49" s="428"/>
      <c r="E49" s="428"/>
      <c r="F49" s="428"/>
      <c r="G49" s="427"/>
      <c r="H49" s="427"/>
      <c r="I49" s="437"/>
    </row>
    <row r="50" spans="1:9" ht="15.5" customHeight="1" x14ac:dyDescent="0.95">
      <c r="A50" s="379"/>
      <c r="B50" s="177"/>
      <c r="C50" s="377"/>
      <c r="D50" s="377"/>
      <c r="E50" s="380"/>
      <c r="F50" s="380"/>
      <c r="G50" s="380"/>
      <c r="H50" s="380"/>
      <c r="I50" s="437"/>
    </row>
    <row r="51" spans="1:9" x14ac:dyDescent="0.95">
      <c r="A51" s="379"/>
      <c r="B51" s="379"/>
      <c r="C51" s="379"/>
      <c r="D51" s="379"/>
      <c r="E51" s="379"/>
      <c r="F51" s="379"/>
      <c r="G51" s="379"/>
      <c r="H51" s="379"/>
      <c r="I51" s="437"/>
    </row>
    <row r="52" spans="1:9" ht="21" customHeight="1" x14ac:dyDescent="0.95">
      <c r="A52" s="417"/>
      <c r="B52" s="417"/>
      <c r="C52" s="417"/>
      <c r="D52" s="417"/>
      <c r="E52" s="417"/>
      <c r="F52" s="417"/>
      <c r="G52" s="417"/>
      <c r="H52" s="417"/>
      <c r="I52" s="437"/>
    </row>
    <row r="53" spans="1:9" ht="19" customHeight="1" x14ac:dyDescent="0.95">
      <c r="I53" s="437"/>
    </row>
    <row r="54" spans="1:9" ht="28.5" customHeight="1" x14ac:dyDescent="0.95">
      <c r="A54" s="384" t="s">
        <v>98</v>
      </c>
      <c r="B54" s="384"/>
      <c r="C54" s="384"/>
      <c r="D54" s="384"/>
      <c r="E54" s="384"/>
      <c r="F54" s="384"/>
      <c r="G54" s="384"/>
      <c r="H54" s="384"/>
      <c r="I54" s="437"/>
    </row>
    <row r="55" spans="1:9" ht="20.5" customHeight="1" x14ac:dyDescent="0.95">
      <c r="A55" s="394"/>
      <c r="B55" s="394"/>
      <c r="C55" s="395" t="s">
        <v>2</v>
      </c>
      <c r="D55" s="395"/>
      <c r="E55" s="395"/>
      <c r="F55" s="395"/>
      <c r="G55" s="395"/>
      <c r="H55" s="396" t="s">
        <v>266</v>
      </c>
      <c r="I55" s="436">
        <v>46114</v>
      </c>
    </row>
    <row r="56" spans="1:9" ht="20.5" customHeight="1" x14ac:dyDescent="0.95">
      <c r="A56" s="394"/>
      <c r="B56" s="394"/>
      <c r="C56" s="395" t="s">
        <v>79</v>
      </c>
      <c r="D56" s="395"/>
      <c r="E56" s="395"/>
      <c r="F56" s="395"/>
      <c r="G56" s="395"/>
      <c r="H56" s="394"/>
      <c r="I56" s="437"/>
    </row>
    <row r="57" spans="1:9" ht="20.5" customHeight="1" x14ac:dyDescent="0.95">
      <c r="A57" s="397" t="s">
        <v>258</v>
      </c>
      <c r="B57" s="397"/>
      <c r="C57" s="420" t="str">
        <f>C30</f>
        <v>ស្រីស្នំ</v>
      </c>
      <c r="D57" s="420"/>
      <c r="E57" s="394"/>
      <c r="F57" s="394"/>
      <c r="G57" s="394"/>
      <c r="H57" s="421"/>
      <c r="I57" s="437"/>
    </row>
    <row r="58" spans="1:9" ht="19" customHeight="1" x14ac:dyDescent="0.95">
      <c r="A58" s="397" t="s">
        <v>259</v>
      </c>
      <c r="B58" s="397"/>
      <c r="C58" s="420" t="str">
        <f>C31</f>
        <v>ស្លែងស្ពាន</v>
      </c>
      <c r="D58" s="420"/>
      <c r="E58" s="422"/>
      <c r="F58" s="422"/>
      <c r="G58" s="396" t="s">
        <v>230</v>
      </c>
      <c r="H58" s="368" t="e">
        <f>IF($C59="ស្លែងស្ពាន",_xlfn.XLOOKUP($A61,Sleng!$A$31:$A$62,Sleng!$C$31:$C$62),IF($C59="ភ្នំដី",_xlfn.XLOOKUP($A61,PhomDey!$A$31:$A$62,PhomDey!$C$31:$C$62),IF($C59="ច្រនៀង",_xlfn.XLOOKUP($A61,Chronieng!$A$31:$A$62,Chronieng!$C$31:$C$62),IF($C59="ចំការចេក",_xlfn.XLOOKUP($A61,Chomkar!$A$31:$A$62,Chomkar!$C$31:$C$62),IF($C59="ធ្លកត្រាំកង់",_xlfn.XLOOKUP($A61,Thlok!$A$31:$A$62,Thlok!$C$31:$C$62),IF($C59="ភ្នំស្រីស្នំ",_xlfn.XLOOKUP($A61,PhomSrie!$A$31:$A$62,PhomSrie!$C$31:$C$62),IF($C59="ដង្កោរ",_xlfn.XLOOKUP($A61,Dongkaor!$A$31:$A$62,Dongkaor!$C$31:$C$62),IF($C59="សាលា",_xlfn.XLOOKUP($A61,Sala!$A$31:$A$62,Sala!$C$31:$C$62),IF($C59="ដូនសុខ",_xlfn.XLOOKUP($A61,Dunsok!$A$31:$A$62,Dunsok!$C$31:$C$62),IF($C59="រមៀត",_xlfn.XLOOKUP($A61,RMeat!$A$31:$A$62,RMeat!$C$31:$C$62),IF($C59="ចារ",_xlfn.XLOOKUP($A61,Char!$A$31:$A$62,Char!$C$31:$C$62),"")))))))))))</f>
        <v>#N/A</v>
      </c>
      <c r="I58" s="437"/>
    </row>
    <row r="59" spans="1:9" ht="20.5" customHeight="1" x14ac:dyDescent="0.95">
      <c r="A59" s="397" t="s">
        <v>4</v>
      </c>
      <c r="B59" s="397"/>
      <c r="C59" s="420" t="str">
        <f>C32</f>
        <v>សាលា</v>
      </c>
      <c r="D59" s="420"/>
      <c r="E59" s="423"/>
      <c r="F59" s="422"/>
      <c r="G59" s="422"/>
      <c r="H59" s="422"/>
      <c r="I59" s="437"/>
    </row>
    <row r="60" spans="1:9" ht="18.5" customHeight="1" x14ac:dyDescent="0.95">
      <c r="A60" s="402" t="s">
        <v>268</v>
      </c>
      <c r="B60" s="403"/>
      <c r="C60" s="403"/>
      <c r="D60" s="403"/>
      <c r="E60" s="403"/>
      <c r="F60" s="403"/>
      <c r="G60" s="403"/>
      <c r="H60" s="403"/>
      <c r="I60" s="437"/>
    </row>
    <row r="61" spans="1:9" ht="19" customHeight="1" x14ac:dyDescent="0.95">
      <c r="A61" s="424">
        <f>A34+1</f>
        <v>46113</v>
      </c>
      <c r="B61" s="424"/>
      <c r="C61" s="424"/>
      <c r="D61" s="424"/>
      <c r="E61" s="424"/>
      <c r="F61" s="424"/>
      <c r="G61" s="424"/>
      <c r="H61" s="424"/>
      <c r="I61" s="437"/>
    </row>
    <row r="62" spans="1:9" ht="19" customHeight="1" x14ac:dyDescent="0.95">
      <c r="A62" s="392" t="s">
        <v>47</v>
      </c>
      <c r="B62" s="393" t="s">
        <v>48</v>
      </c>
      <c r="C62" s="393"/>
      <c r="D62" s="393"/>
      <c r="E62" s="393"/>
      <c r="F62" s="392" t="s">
        <v>49</v>
      </c>
      <c r="G62" s="392" t="s">
        <v>50</v>
      </c>
      <c r="H62" s="392" t="s">
        <v>51</v>
      </c>
      <c r="I62" s="437"/>
    </row>
    <row r="63" spans="1:9" ht="19" customHeight="1" x14ac:dyDescent="0.95">
      <c r="A63" s="405">
        <v>1</v>
      </c>
      <c r="B63" s="406" t="str" cm="1">
        <f t="array" ref="B63:F72">IF(O12=FALSE,"",IF(Vigetable2="","",Vigetable2))</f>
        <v>ត្រីអណ្តែង</v>
      </c>
      <c r="C63" s="407" t="str">
        <v/>
      </c>
      <c r="D63" s="407" t="str">
        <v/>
      </c>
      <c r="E63" s="407" t="str">
        <v/>
      </c>
      <c r="F63" s="408">
        <v>3.9</v>
      </c>
      <c r="G63" s="409">
        <f>IFERROR(IF(B63="","",IF($A61&lt;តម្លៃទំនិញ!$G$6,VLOOKUP(B63,តម្លៃទំនិញ!$B$8:$G$68,5,FALSE),VLOOKUP(B63,តម្លៃទំនិញ!$B$8:$G$68,6,FALSE))),"")</f>
        <v>7990</v>
      </c>
      <c r="H63" s="409">
        <f>IFERROR(IF(B63="","",G63*F63),"")</f>
        <v>31161</v>
      </c>
      <c r="I63" s="437"/>
    </row>
    <row r="64" spans="1:9" ht="19" customHeight="1" x14ac:dyDescent="0.95">
      <c r="A64" s="405">
        <v>2</v>
      </c>
      <c r="B64" s="406" t="str">
        <v>ស្លឹកបាស</v>
      </c>
      <c r="C64" s="407" t="str">
        <v/>
      </c>
      <c r="D64" s="407" t="str">
        <v/>
      </c>
      <c r="E64" s="407" t="str">
        <v/>
      </c>
      <c r="F64" s="408">
        <v>1.7</v>
      </c>
      <c r="G64" s="409">
        <f>IFERROR(IF(B64="","",IF($A62&lt;តម្លៃទំនិញ!$G$6,VLOOKUP(B64,តម្លៃទំនិញ!$B$8:$G$68,5,FALSE),VLOOKUP(B64,តម្លៃទំនិញ!$B$8:$G$68,6,FALSE))),"")</f>
        <v>3999</v>
      </c>
      <c r="H64" s="409">
        <f t="shared" ref="H64:H72" si="9">IFERROR(IF(B64="","",G64*F64),"")</f>
        <v>6798.3</v>
      </c>
      <c r="I64" s="437"/>
    </row>
    <row r="65" spans="1:9" ht="19" customHeight="1" x14ac:dyDescent="0.95">
      <c r="A65" s="405">
        <v>3</v>
      </c>
      <c r="B65" s="406" t="str">
        <v>ផ្លែល្ពៅ</v>
      </c>
      <c r="C65" s="407" t="str">
        <v/>
      </c>
      <c r="D65" s="407" t="str">
        <v/>
      </c>
      <c r="E65" s="407" t="str">
        <v/>
      </c>
      <c r="F65" s="408">
        <v>1.7</v>
      </c>
      <c r="G65" s="409">
        <f>IFERROR(IF(B65="","",IF($A63&lt;តម្លៃទំនិញ!$G$6,VLOOKUP(B65,តម្លៃទំនិញ!$B$8:$G$68,5,FALSE),VLOOKUP(B65,តម្លៃទំនិញ!$B$8:$G$68,6,FALSE))),"")</f>
        <v>2790</v>
      </c>
      <c r="H65" s="409">
        <f t="shared" si="9"/>
        <v>4743</v>
      </c>
      <c r="I65" s="437"/>
    </row>
    <row r="66" spans="1:9" ht="19" customHeight="1" x14ac:dyDescent="0.95">
      <c r="A66" s="405">
        <v>4</v>
      </c>
      <c r="B66" s="406" t="str">
        <v>ល្ហុងខ្ចី</v>
      </c>
      <c r="C66" s="407" t="str">
        <v/>
      </c>
      <c r="D66" s="407" t="str">
        <v/>
      </c>
      <c r="E66" s="407" t="str">
        <v/>
      </c>
      <c r="F66" s="408">
        <v>1.7</v>
      </c>
      <c r="G66" s="409">
        <f>IFERROR(IF(B66="","",IF($A64&lt;តម្លៃទំនិញ!$G$6,VLOOKUP(B66,តម្លៃទំនិញ!$B$8:$G$68,5,FALSE),VLOOKUP(B66,តម្លៃទំនិញ!$B$8:$G$68,6,FALSE))),"")</f>
        <v>1495</v>
      </c>
      <c r="H66" s="409">
        <f t="shared" si="9"/>
        <v>2541.5</v>
      </c>
      <c r="I66" s="437"/>
    </row>
    <row r="67" spans="1:9" ht="19" customHeight="1" x14ac:dyDescent="0.95">
      <c r="A67" s="405">
        <v>5</v>
      </c>
      <c r="B67" s="406" t="str">
        <v>សណ្តែកគួរ</v>
      </c>
      <c r="C67" s="407" t="str">
        <v/>
      </c>
      <c r="D67" s="407" t="str">
        <v/>
      </c>
      <c r="E67" s="407" t="str">
        <v/>
      </c>
      <c r="F67" s="408">
        <v>1.7</v>
      </c>
      <c r="G67" s="409">
        <f>IFERROR(IF(B67="","",IF($A65&lt;តម្លៃទំនិញ!$G$6,VLOOKUP(B67,តម្លៃទំនិញ!$B$8:$G$68,5,FALSE),VLOOKUP(B67,តម្លៃទំនិញ!$B$8:$G$68,6,FALSE))),"")</f>
        <v>3999</v>
      </c>
      <c r="H67" s="409">
        <f t="shared" si="9"/>
        <v>6798.3</v>
      </c>
      <c r="I67" s="437"/>
    </row>
    <row r="68" spans="1:9" ht="19" customHeight="1" x14ac:dyDescent="0.95">
      <c r="A68" s="405">
        <v>6</v>
      </c>
      <c r="B68" s="406" t="str">
        <v/>
      </c>
      <c r="C68" s="407" t="str">
        <v/>
      </c>
      <c r="D68" s="407" t="str">
        <v/>
      </c>
      <c r="E68" s="407" t="str">
        <v/>
      </c>
      <c r="F68" s="408">
        <v>1.7</v>
      </c>
      <c r="G68" s="409" t="str">
        <f>IFERROR(IF(B68="","",IF($A66&lt;តម្លៃទំនិញ!$G$6,VLOOKUP(B68,តម្លៃទំនិញ!$B$8:$G$68,5,FALSE),VLOOKUP(B68,តម្លៃទំនិញ!$B$8:$G$68,6,FALSE))),"")</f>
        <v/>
      </c>
      <c r="H68" s="409" t="str">
        <f t="shared" si="9"/>
        <v/>
      </c>
      <c r="I68" s="437"/>
    </row>
    <row r="69" spans="1:9" ht="19" customHeight="1" x14ac:dyDescent="0.95">
      <c r="A69" s="405">
        <v>7</v>
      </c>
      <c r="B69" s="406" t="str">
        <v/>
      </c>
      <c r="C69" s="407" t="str">
        <v/>
      </c>
      <c r="D69" s="407" t="str">
        <v/>
      </c>
      <c r="E69" s="407" t="str">
        <v/>
      </c>
      <c r="F69" s="408" t="str">
        <v/>
      </c>
      <c r="G69" s="409" t="str">
        <f>IFERROR(IF(B69="","",IF($A67&lt;តម្លៃទំនិញ!$G$6,VLOOKUP(B69,តម្លៃទំនិញ!$B$8:$G$68,5,FALSE),VLOOKUP(B69,តម្លៃទំនិញ!$B$8:$G$68,6,FALSE))),"")</f>
        <v/>
      </c>
      <c r="H69" s="409" t="str">
        <f t="shared" si="9"/>
        <v/>
      </c>
      <c r="I69" s="437"/>
    </row>
    <row r="70" spans="1:9" ht="19" customHeight="1" x14ac:dyDescent="0.95">
      <c r="A70" s="405">
        <v>8</v>
      </c>
      <c r="B70" s="406" t="str">
        <v/>
      </c>
      <c r="C70" s="407" t="str">
        <v/>
      </c>
      <c r="D70" s="407" t="str">
        <v/>
      </c>
      <c r="E70" s="407" t="str">
        <v/>
      </c>
      <c r="F70" s="408" t="str">
        <v/>
      </c>
      <c r="G70" s="409" t="str">
        <f>IFERROR(IF(B70="","",IF($A68&lt;តម្លៃទំនិញ!$G$6,VLOOKUP(B70,តម្លៃទំនិញ!$B$8:$G$68,5,FALSE),VLOOKUP(B70,តម្លៃទំនិញ!$B$8:$G$68,6,FALSE))),"")</f>
        <v/>
      </c>
      <c r="H70" s="409" t="str">
        <f t="shared" si="9"/>
        <v/>
      </c>
      <c r="I70" s="437"/>
    </row>
    <row r="71" spans="1:9" ht="19" customHeight="1" x14ac:dyDescent="0.95">
      <c r="A71" s="405">
        <v>9</v>
      </c>
      <c r="B71" s="406" t="str">
        <v/>
      </c>
      <c r="C71" s="407" t="str">
        <v/>
      </c>
      <c r="D71" s="407" t="str">
        <v/>
      </c>
      <c r="E71" s="407" t="str">
        <v/>
      </c>
      <c r="F71" s="408" t="str">
        <v/>
      </c>
      <c r="G71" s="409" t="str">
        <f>IFERROR(IF(B71="","",IF($A69&lt;តម្លៃទំនិញ!$G$6,VLOOKUP(B71,តម្លៃទំនិញ!$B$8:$G$68,5,FALSE),VLOOKUP(B71,តម្លៃទំនិញ!$B$8:$G$68,6,FALSE))),"")</f>
        <v/>
      </c>
      <c r="H71" s="409" t="str">
        <f t="shared" si="9"/>
        <v/>
      </c>
      <c r="I71" s="437"/>
    </row>
    <row r="72" spans="1:9" ht="19" customHeight="1" x14ac:dyDescent="0.95">
      <c r="A72" s="405">
        <v>10</v>
      </c>
      <c r="B72" s="406" t="str">
        <v/>
      </c>
      <c r="C72" s="407" t="str">
        <v/>
      </c>
      <c r="D72" s="407" t="str">
        <v/>
      </c>
      <c r="E72" s="407" t="str">
        <v/>
      </c>
      <c r="F72" s="408" t="str">
        <v/>
      </c>
      <c r="G72" s="409" t="str">
        <f>IFERROR(IF(B72="","",IF($A70&lt;តម្លៃទំនិញ!$G$6,VLOOKUP(B72,តម្លៃទំនិញ!$B$8:$G$68,5,FALSE),VLOOKUP(B72,តម្លៃទំនិញ!$B$8:$G$68,6,FALSE))),"")</f>
        <v/>
      </c>
      <c r="H72" s="409" t="str">
        <f t="shared" si="9"/>
        <v/>
      </c>
      <c r="I72" s="437"/>
    </row>
    <row r="73" spans="1:9" ht="19" customHeight="1" x14ac:dyDescent="0.95">
      <c r="A73" s="410" t="s">
        <v>99</v>
      </c>
      <c r="B73" s="410"/>
      <c r="C73" s="410"/>
      <c r="D73" s="410"/>
      <c r="E73" s="410"/>
      <c r="F73" s="425"/>
      <c r="G73" s="412"/>
      <c r="H73" s="426">
        <f>IF(H63="","",SUM(H63:H72))</f>
        <v>52042.100000000006</v>
      </c>
      <c r="I73" s="437"/>
    </row>
    <row r="74" spans="1:9" x14ac:dyDescent="0.95">
      <c r="A74" s="375" t="s">
        <v>52</v>
      </c>
      <c r="B74" s="376" t="s">
        <v>267</v>
      </c>
      <c r="C74" s="377"/>
      <c r="D74" s="377"/>
      <c r="E74" s="377"/>
      <c r="F74" s="378"/>
      <c r="G74" s="378"/>
      <c r="H74" s="378"/>
      <c r="I74" s="437"/>
    </row>
    <row r="75" spans="1:9" ht="22.5" customHeight="1" x14ac:dyDescent="0.95">
      <c r="A75" s="427"/>
      <c r="B75" s="427"/>
      <c r="C75" s="427"/>
      <c r="D75" s="427"/>
      <c r="E75" s="427"/>
      <c r="F75" s="427"/>
      <c r="G75" s="427"/>
      <c r="H75" s="427"/>
      <c r="I75" s="437"/>
    </row>
    <row r="76" spans="1:9" ht="30.5" customHeight="1" x14ac:dyDescent="0.95">
      <c r="A76" s="427"/>
      <c r="B76" s="427"/>
      <c r="C76" s="427"/>
      <c r="D76" s="428"/>
      <c r="E76" s="428"/>
      <c r="F76" s="428"/>
      <c r="G76" s="427"/>
      <c r="H76" s="427"/>
      <c r="I76" s="437"/>
    </row>
    <row r="77" spans="1:9" x14ac:dyDescent="0.95">
      <c r="A77" s="379"/>
      <c r="B77" s="177"/>
      <c r="C77" s="377"/>
      <c r="D77" s="377"/>
      <c r="E77" s="380"/>
      <c r="F77" s="380"/>
      <c r="G77" s="380"/>
      <c r="H77" s="380"/>
      <c r="I77" s="437"/>
    </row>
    <row r="78" spans="1:9" x14ac:dyDescent="0.95">
      <c r="A78" s="379"/>
      <c r="B78" s="379"/>
      <c r="C78" s="379"/>
      <c r="D78" s="379"/>
      <c r="E78" s="379"/>
      <c r="F78" s="379"/>
      <c r="G78" s="379"/>
      <c r="H78" s="379"/>
      <c r="I78" s="437"/>
    </row>
    <row r="79" spans="1:9" ht="21" customHeight="1" x14ac:dyDescent="0.95">
      <c r="A79" s="417"/>
      <c r="B79" s="417"/>
      <c r="C79" s="417"/>
      <c r="D79" s="417"/>
      <c r="E79" s="417"/>
      <c r="F79" s="417"/>
      <c r="G79" s="417"/>
      <c r="H79" s="417"/>
      <c r="I79" s="437"/>
    </row>
    <row r="80" spans="1:9" ht="19" customHeight="1" x14ac:dyDescent="0.95">
      <c r="I80" s="437"/>
    </row>
    <row r="81" spans="1:9" ht="19" customHeight="1" x14ac:dyDescent="0.95">
      <c r="A81" s="419" t="s">
        <v>98</v>
      </c>
      <c r="B81" s="419"/>
      <c r="C81" s="419"/>
      <c r="D81" s="419"/>
      <c r="E81" s="419"/>
      <c r="F81" s="419"/>
      <c r="G81" s="419"/>
      <c r="H81" s="419"/>
      <c r="I81" s="437"/>
    </row>
    <row r="82" spans="1:9" ht="20.5" customHeight="1" x14ac:dyDescent="0.95">
      <c r="A82" s="394"/>
      <c r="B82" s="394"/>
      <c r="C82" s="395" t="s">
        <v>2</v>
      </c>
      <c r="D82" s="395"/>
      <c r="E82" s="395"/>
      <c r="F82" s="395"/>
      <c r="G82" s="395"/>
      <c r="H82" s="396" t="s">
        <v>266</v>
      </c>
      <c r="I82" s="436">
        <v>46115</v>
      </c>
    </row>
    <row r="83" spans="1:9" ht="20.5" customHeight="1" x14ac:dyDescent="0.95">
      <c r="A83" s="394"/>
      <c r="B83" s="394"/>
      <c r="C83" s="395" t="s">
        <v>79</v>
      </c>
      <c r="D83" s="395"/>
      <c r="E83" s="395"/>
      <c r="F83" s="395"/>
      <c r="G83" s="395"/>
      <c r="H83" s="394"/>
      <c r="I83" s="437"/>
    </row>
    <row r="84" spans="1:9" ht="20.5" customHeight="1" x14ac:dyDescent="0.95">
      <c r="A84" s="397" t="s">
        <v>258</v>
      </c>
      <c r="B84" s="397"/>
      <c r="C84" s="420" t="str">
        <f>C57</f>
        <v>ស្រីស្នំ</v>
      </c>
      <c r="D84" s="420"/>
      <c r="E84" s="394"/>
      <c r="F84" s="394"/>
      <c r="G84" s="394"/>
      <c r="H84" s="421"/>
      <c r="I84" s="437"/>
    </row>
    <row r="85" spans="1:9" ht="19" customHeight="1" x14ac:dyDescent="0.95">
      <c r="A85" s="397" t="s">
        <v>259</v>
      </c>
      <c r="B85" s="397"/>
      <c r="C85" s="420" t="str">
        <f>C58</f>
        <v>ស្លែងស្ពាន</v>
      </c>
      <c r="D85" s="420"/>
      <c r="E85" s="422"/>
      <c r="F85" s="422"/>
      <c r="G85" s="396" t="s">
        <v>230</v>
      </c>
      <c r="H85" s="368" t="e">
        <f>IF($C86="ស្លែងស្ពាន",_xlfn.XLOOKUP($A88,Sleng!$A$31:$A$62,Sleng!$C$31:$C$62),IF($C86="ភ្នំដី",_xlfn.XLOOKUP($A88,PhomDey!$A$31:$A$62,PhomDey!$C$31:$C$62),IF($C86="ច្រនៀង",_xlfn.XLOOKUP($A88,Chronieng!$A$31:$A$62,Chronieng!$C$31:$C$62),IF($C86="ចំការចេក",_xlfn.XLOOKUP($A88,Chomkar!$A$31:$A$62,Chomkar!$C$31:$C$62),IF($C86="ធ្លកត្រាំកង់",_xlfn.XLOOKUP($A88,Thlok!$A$31:$A$62,Thlok!$C$31:$C$62),IF($C86="ភ្នំស្រីស្នំ",_xlfn.XLOOKUP($A88,PhomSrie!$A$31:$A$62,PhomSrie!$C$31:$C$62),IF($C86="ដង្កោរ",_xlfn.XLOOKUP($A88,Dongkaor!$A$31:$A$62,Dongkaor!$C$31:$C$62),IF($C86="សាលា",_xlfn.XLOOKUP($A88,Sala!$A$31:$A$62,Sala!$C$31:$C$62),IF($C86="ដូនសុខ",_xlfn.XLOOKUP($A88,Dunsok!$A$31:$A$62,Dunsok!$C$31:$C$62),IF($C86="រមៀត",_xlfn.XLOOKUP($A88,RMeat!$A$31:$A$62,RMeat!$C$31:$C$62),IF($C86="ចារ",_xlfn.XLOOKUP($A88,Char!$A$31:$A$62,Char!$C$31:$C$62),"")))))))))))</f>
        <v>#N/A</v>
      </c>
      <c r="I85" s="437"/>
    </row>
    <row r="86" spans="1:9" ht="20.5" customHeight="1" x14ac:dyDescent="0.95">
      <c r="A86" s="397" t="s">
        <v>4</v>
      </c>
      <c r="B86" s="397"/>
      <c r="C86" s="420" t="str">
        <f>C59</f>
        <v>សាលា</v>
      </c>
      <c r="D86" s="420"/>
      <c r="E86" s="423"/>
      <c r="F86" s="422"/>
      <c r="G86" s="422"/>
      <c r="H86" s="422"/>
      <c r="I86" s="437"/>
    </row>
    <row r="87" spans="1:9" ht="20.5" customHeight="1" x14ac:dyDescent="0.95">
      <c r="A87" s="402" t="s">
        <v>268</v>
      </c>
      <c r="B87" s="403"/>
      <c r="C87" s="403"/>
      <c r="D87" s="403"/>
      <c r="E87" s="403"/>
      <c r="F87" s="403"/>
      <c r="G87" s="403"/>
      <c r="H87" s="403"/>
      <c r="I87" s="437"/>
    </row>
    <row r="88" spans="1:9" ht="19" customHeight="1" x14ac:dyDescent="0.95">
      <c r="A88" s="424">
        <f>A61+1</f>
        <v>46114</v>
      </c>
      <c r="B88" s="424"/>
      <c r="C88" s="424"/>
      <c r="D88" s="424"/>
      <c r="E88" s="424"/>
      <c r="F88" s="424"/>
      <c r="G88" s="424"/>
      <c r="H88" s="424"/>
      <c r="I88" s="437"/>
    </row>
    <row r="89" spans="1:9" ht="19" customHeight="1" x14ac:dyDescent="0.95">
      <c r="A89" s="392" t="s">
        <v>47</v>
      </c>
      <c r="B89" s="393" t="s">
        <v>48</v>
      </c>
      <c r="C89" s="393"/>
      <c r="D89" s="393"/>
      <c r="E89" s="393"/>
      <c r="F89" s="392" t="s">
        <v>49</v>
      </c>
      <c r="G89" s="392" t="s">
        <v>50</v>
      </c>
      <c r="H89" s="392" t="s">
        <v>51</v>
      </c>
      <c r="I89" s="437"/>
    </row>
    <row r="90" spans="1:9" ht="19" customHeight="1" x14ac:dyDescent="0.95">
      <c r="A90" s="405">
        <v>1</v>
      </c>
      <c r="B90" s="406" t="str" cm="1">
        <f t="array" ref="B90:F99">IF(W2=FALSE,"",IF(Vigetable3="","",Vigetable3))</f>
        <v>ត្រីរស់</v>
      </c>
      <c r="C90" s="407" t="str">
        <v/>
      </c>
      <c r="D90" s="407" t="str">
        <v/>
      </c>
      <c r="E90" s="407" t="str">
        <v/>
      </c>
      <c r="F90" s="408">
        <v>3.9</v>
      </c>
      <c r="G90" s="409">
        <f>IFERROR(IF(B90="","",IF($A88&lt;តម្លៃទំនិញ!$G$6,VLOOKUP(B90,តម្លៃទំនិញ!$B$8:$G$68,5,FALSE),VLOOKUP(B90,តម្លៃទំនិញ!$B$8:$G$68,6,FALSE))),"")</f>
        <v>10000</v>
      </c>
      <c r="H90" s="409">
        <f>IFERROR(IF(B90="","",G90*F90),"")</f>
        <v>39000</v>
      </c>
      <c r="I90" s="437"/>
    </row>
    <row r="91" spans="1:9" ht="19" customHeight="1" x14ac:dyDescent="0.95">
      <c r="A91" s="405">
        <v>2</v>
      </c>
      <c r="B91" s="406" t="str">
        <v>ត្រកួន</v>
      </c>
      <c r="C91" s="407" t="str">
        <v/>
      </c>
      <c r="D91" s="407" t="str">
        <v/>
      </c>
      <c r="E91" s="407" t="str">
        <v/>
      </c>
      <c r="F91" s="408">
        <v>8.4</v>
      </c>
      <c r="G91" s="409">
        <f>IFERROR(IF(B91="","",IF($A89&lt;តម្លៃទំនិញ!$G$6,VLOOKUP(B91,តម្លៃទំនិញ!$B$8:$G$68,5,FALSE),VLOOKUP(B91,តម្លៃទំនិញ!$B$8:$G$68,6,FALSE))),"")</f>
        <v>2495</v>
      </c>
      <c r="H91" s="409">
        <f t="shared" ref="H91:H99" si="10">IFERROR(IF(B91="","",G91*F91),"")</f>
        <v>20958</v>
      </c>
      <c r="I91" s="437"/>
    </row>
    <row r="92" spans="1:9" ht="19" customHeight="1" x14ac:dyDescent="0.95">
      <c r="A92" s="405">
        <v>3</v>
      </c>
      <c r="B92" s="406" t="str">
        <v/>
      </c>
      <c r="C92" s="407" t="str">
        <v/>
      </c>
      <c r="D92" s="407" t="str">
        <v/>
      </c>
      <c r="E92" s="407" t="str">
        <v/>
      </c>
      <c r="F92" s="408" t="str">
        <v/>
      </c>
      <c r="G92" s="409" t="str">
        <f>IFERROR(IF(B92="","",IF($A90&lt;តម្លៃទំនិញ!$G$6,VLOOKUP(B92,តម្លៃទំនិញ!$B$8:$G$68,5,FALSE),VLOOKUP(B92,តម្លៃទំនិញ!$B$8:$G$68,6,FALSE))),"")</f>
        <v/>
      </c>
      <c r="H92" s="409" t="str">
        <f t="shared" si="10"/>
        <v/>
      </c>
      <c r="I92" s="437"/>
    </row>
    <row r="93" spans="1:9" ht="19" customHeight="1" x14ac:dyDescent="0.95">
      <c r="A93" s="405">
        <v>4</v>
      </c>
      <c r="B93" s="406" t="str">
        <v/>
      </c>
      <c r="C93" s="407" t="str">
        <v/>
      </c>
      <c r="D93" s="407" t="str">
        <v/>
      </c>
      <c r="E93" s="407" t="str">
        <v/>
      </c>
      <c r="F93" s="408" t="str">
        <v/>
      </c>
      <c r="G93" s="409" t="str">
        <f>IFERROR(IF(B93="","",IF($A91&lt;តម្លៃទំនិញ!$G$6,VLOOKUP(B93,តម្លៃទំនិញ!$B$8:$G$68,5,FALSE),VLOOKUP(B93,តម្លៃទំនិញ!$B$8:$G$68,6,FALSE))),"")</f>
        <v/>
      </c>
      <c r="H93" s="409" t="str">
        <f t="shared" si="10"/>
        <v/>
      </c>
      <c r="I93" s="437"/>
    </row>
    <row r="94" spans="1:9" ht="19" customHeight="1" x14ac:dyDescent="0.95">
      <c r="A94" s="405">
        <v>5</v>
      </c>
      <c r="B94" s="406" t="str">
        <v/>
      </c>
      <c r="C94" s="407" t="str">
        <v/>
      </c>
      <c r="D94" s="407" t="str">
        <v/>
      </c>
      <c r="E94" s="407" t="str">
        <v/>
      </c>
      <c r="F94" s="408" t="str">
        <v/>
      </c>
      <c r="G94" s="409" t="str">
        <f>IFERROR(IF(B94="","",IF($A92&lt;តម្លៃទំនិញ!$G$6,VLOOKUP(B94,តម្លៃទំនិញ!$B$8:$G$68,5,FALSE),VLOOKUP(B94,តម្លៃទំនិញ!$B$8:$G$68,6,FALSE))),"")</f>
        <v/>
      </c>
      <c r="H94" s="409" t="str">
        <f t="shared" si="10"/>
        <v/>
      </c>
      <c r="I94" s="437"/>
    </row>
    <row r="95" spans="1:9" ht="19" customHeight="1" x14ac:dyDescent="0.95">
      <c r="A95" s="405">
        <v>6</v>
      </c>
      <c r="B95" s="406" t="str">
        <v/>
      </c>
      <c r="C95" s="407" t="str">
        <v/>
      </c>
      <c r="D95" s="407" t="str">
        <v/>
      </c>
      <c r="E95" s="407" t="str">
        <v/>
      </c>
      <c r="F95" s="408" t="str">
        <v/>
      </c>
      <c r="G95" s="409" t="str">
        <f>IFERROR(IF(B95="","",IF($A93&lt;តម្លៃទំនិញ!$G$6,VLOOKUP(B95,តម្លៃទំនិញ!$B$8:$G$68,5,FALSE),VLOOKUP(B95,តម្លៃទំនិញ!$B$8:$G$68,6,FALSE))),"")</f>
        <v/>
      </c>
      <c r="H95" s="409" t="str">
        <f t="shared" si="10"/>
        <v/>
      </c>
      <c r="I95" s="437"/>
    </row>
    <row r="96" spans="1:9" ht="19" customHeight="1" x14ac:dyDescent="0.95">
      <c r="A96" s="405">
        <v>7</v>
      </c>
      <c r="B96" s="406" t="str">
        <v/>
      </c>
      <c r="C96" s="407" t="str">
        <v/>
      </c>
      <c r="D96" s="407" t="str">
        <v/>
      </c>
      <c r="E96" s="407" t="str">
        <v/>
      </c>
      <c r="F96" s="408" t="str">
        <v/>
      </c>
      <c r="G96" s="409" t="str">
        <f>IFERROR(IF(B96="","",IF($A94&lt;តម្លៃទំនិញ!$G$6,VLOOKUP(B96,តម្លៃទំនិញ!$B$8:$G$68,5,FALSE),VLOOKUP(B96,តម្លៃទំនិញ!$B$8:$G$68,6,FALSE))),"")</f>
        <v/>
      </c>
      <c r="H96" s="409" t="str">
        <f t="shared" si="10"/>
        <v/>
      </c>
      <c r="I96" s="437"/>
    </row>
    <row r="97" spans="1:9" ht="19" customHeight="1" x14ac:dyDescent="0.95">
      <c r="A97" s="405">
        <v>8</v>
      </c>
      <c r="B97" s="406" t="str">
        <v/>
      </c>
      <c r="C97" s="407" t="str">
        <v/>
      </c>
      <c r="D97" s="407" t="str">
        <v/>
      </c>
      <c r="E97" s="407" t="str">
        <v/>
      </c>
      <c r="F97" s="408" t="str">
        <v/>
      </c>
      <c r="G97" s="409" t="str">
        <f>IFERROR(IF(B97="","",IF($A95&lt;តម្លៃទំនិញ!$G$6,VLOOKUP(B97,តម្លៃទំនិញ!$B$8:$G$68,5,FALSE),VLOOKUP(B97,តម្លៃទំនិញ!$B$8:$G$68,6,FALSE))),"")</f>
        <v/>
      </c>
      <c r="H97" s="409" t="str">
        <f t="shared" si="10"/>
        <v/>
      </c>
      <c r="I97" s="437"/>
    </row>
    <row r="98" spans="1:9" ht="19" customHeight="1" x14ac:dyDescent="0.95">
      <c r="A98" s="405">
        <v>9</v>
      </c>
      <c r="B98" s="406" t="str">
        <v/>
      </c>
      <c r="C98" s="407" t="str">
        <v/>
      </c>
      <c r="D98" s="407" t="str">
        <v/>
      </c>
      <c r="E98" s="407" t="str">
        <v/>
      </c>
      <c r="F98" s="408" t="str">
        <v/>
      </c>
      <c r="G98" s="409" t="str">
        <f>IFERROR(IF(B98="","",IF($A96&lt;តម្លៃទំនិញ!$G$6,VLOOKUP(B98,តម្លៃទំនិញ!$B$8:$G$68,5,FALSE),VLOOKUP(B98,តម្លៃទំនិញ!$B$8:$G$68,6,FALSE))),"")</f>
        <v/>
      </c>
      <c r="H98" s="409" t="str">
        <f t="shared" si="10"/>
        <v/>
      </c>
      <c r="I98" s="437"/>
    </row>
    <row r="99" spans="1:9" ht="19" customHeight="1" x14ac:dyDescent="0.95">
      <c r="A99" s="405">
        <v>10</v>
      </c>
      <c r="B99" s="406" t="str">
        <v/>
      </c>
      <c r="C99" s="407" t="str">
        <v/>
      </c>
      <c r="D99" s="407" t="str">
        <v/>
      </c>
      <c r="E99" s="407" t="str">
        <v/>
      </c>
      <c r="F99" s="408" t="str">
        <v/>
      </c>
      <c r="G99" s="409" t="str">
        <f>IFERROR(IF(B99="","",IF($A97&lt;តម្លៃទំនិញ!$G$6,VLOOKUP(B99,តម្លៃទំនិញ!$B$8:$G$68,5,FALSE),VLOOKUP(B99,តម្លៃទំនិញ!$B$8:$G$68,6,FALSE))),"")</f>
        <v/>
      </c>
      <c r="H99" s="409" t="str">
        <f t="shared" si="10"/>
        <v/>
      </c>
      <c r="I99" s="437"/>
    </row>
    <row r="100" spans="1:9" ht="19" customHeight="1" x14ac:dyDescent="0.95">
      <c r="A100" s="410" t="s">
        <v>99</v>
      </c>
      <c r="B100" s="410"/>
      <c r="C100" s="410"/>
      <c r="D100" s="410"/>
      <c r="E100" s="410"/>
      <c r="F100" s="425"/>
      <c r="G100" s="412"/>
      <c r="H100" s="426">
        <f>IF(H90="","",SUM(H90:H99))</f>
        <v>59958</v>
      </c>
      <c r="I100" s="437"/>
    </row>
    <row r="101" spans="1:9" x14ac:dyDescent="0.95">
      <c r="A101" s="375" t="s">
        <v>52</v>
      </c>
      <c r="B101" s="376" t="s">
        <v>267</v>
      </c>
      <c r="C101" s="377"/>
      <c r="D101" s="377"/>
      <c r="E101" s="377"/>
      <c r="F101" s="378"/>
      <c r="G101" s="378"/>
      <c r="H101" s="378"/>
      <c r="I101" s="437"/>
    </row>
    <row r="102" spans="1:9" ht="22.5" customHeight="1" x14ac:dyDescent="0.95">
      <c r="A102" s="427"/>
      <c r="B102" s="427"/>
      <c r="C102" s="427"/>
      <c r="D102" s="427"/>
      <c r="E102" s="427"/>
      <c r="F102" s="427"/>
      <c r="G102" s="427"/>
      <c r="H102" s="427"/>
      <c r="I102" s="437"/>
    </row>
    <row r="103" spans="1:9" ht="30" customHeight="1" x14ac:dyDescent="0.95">
      <c r="A103" s="427"/>
      <c r="B103" s="427"/>
      <c r="C103" s="427"/>
      <c r="D103" s="428"/>
      <c r="E103" s="428"/>
      <c r="F103" s="428"/>
      <c r="G103" s="427"/>
      <c r="H103" s="427"/>
      <c r="I103" s="437"/>
    </row>
    <row r="104" spans="1:9" x14ac:dyDescent="0.95">
      <c r="A104" s="379"/>
      <c r="B104" s="177"/>
      <c r="C104" s="377"/>
      <c r="D104" s="377"/>
      <c r="E104" s="380"/>
      <c r="F104" s="380"/>
      <c r="G104" s="380"/>
      <c r="H104" s="380"/>
      <c r="I104" s="437"/>
    </row>
    <row r="105" spans="1:9" x14ac:dyDescent="0.95">
      <c r="A105" s="379"/>
      <c r="B105" s="379"/>
      <c r="C105" s="379"/>
      <c r="D105" s="379"/>
      <c r="E105" s="379"/>
      <c r="F105" s="379"/>
      <c r="G105" s="379"/>
      <c r="H105" s="379"/>
      <c r="I105" s="437"/>
    </row>
    <row r="106" spans="1:9" ht="21" customHeight="1" x14ac:dyDescent="0.95">
      <c r="A106" s="417"/>
      <c r="B106" s="417"/>
      <c r="C106" s="417"/>
      <c r="D106" s="417"/>
      <c r="E106" s="417"/>
      <c r="F106" s="417"/>
      <c r="G106" s="417"/>
      <c r="H106" s="417"/>
      <c r="I106" s="437"/>
    </row>
    <row r="107" spans="1:9" ht="19" customHeight="1" x14ac:dyDescent="0.95">
      <c r="I107" s="437"/>
    </row>
    <row r="108" spans="1:9" ht="29" customHeight="1" x14ac:dyDescent="0.95">
      <c r="A108" s="419" t="s">
        <v>98</v>
      </c>
      <c r="B108" s="419"/>
      <c r="C108" s="419"/>
      <c r="D108" s="419"/>
      <c r="E108" s="419"/>
      <c r="F108" s="419"/>
      <c r="G108" s="419"/>
      <c r="H108" s="419"/>
      <c r="I108" s="437"/>
    </row>
    <row r="109" spans="1:9" ht="20.5" customHeight="1" x14ac:dyDescent="0.95">
      <c r="A109" s="394"/>
      <c r="B109" s="394"/>
      <c r="C109" s="395" t="s">
        <v>2</v>
      </c>
      <c r="D109" s="395"/>
      <c r="E109" s="395"/>
      <c r="F109" s="395"/>
      <c r="G109" s="395"/>
      <c r="H109" s="396" t="s">
        <v>266</v>
      </c>
      <c r="I109" s="436">
        <v>46116</v>
      </c>
    </row>
    <row r="110" spans="1:9" ht="20.5" customHeight="1" x14ac:dyDescent="0.95">
      <c r="A110" s="394"/>
      <c r="B110" s="394"/>
      <c r="C110" s="395" t="s">
        <v>79</v>
      </c>
      <c r="D110" s="395"/>
      <c r="E110" s="395"/>
      <c r="F110" s="395"/>
      <c r="G110" s="395"/>
      <c r="H110" s="394"/>
      <c r="I110" s="437"/>
    </row>
    <row r="111" spans="1:9" ht="20.5" customHeight="1" x14ac:dyDescent="0.95">
      <c r="A111" s="397" t="s">
        <v>258</v>
      </c>
      <c r="B111" s="397"/>
      <c r="C111" s="420" t="str">
        <f>C84</f>
        <v>ស្រីស្នំ</v>
      </c>
      <c r="D111" s="420"/>
      <c r="E111" s="394"/>
      <c r="F111" s="394"/>
      <c r="G111" s="394"/>
      <c r="H111" s="421"/>
      <c r="I111" s="437"/>
    </row>
    <row r="112" spans="1:9" ht="19" customHeight="1" x14ac:dyDescent="0.95">
      <c r="A112" s="397" t="s">
        <v>259</v>
      </c>
      <c r="B112" s="397"/>
      <c r="C112" s="420" t="str">
        <f>C85</f>
        <v>ស្លែងស្ពាន</v>
      </c>
      <c r="D112" s="420"/>
      <c r="E112" s="422"/>
      <c r="F112" s="422"/>
      <c r="G112" s="396" t="s">
        <v>230</v>
      </c>
      <c r="H112" s="368" t="e">
        <f>IF($C113="ស្លែងស្ពាន",_xlfn.XLOOKUP($A115,Sleng!$A$31:$A$62,Sleng!$C$31:$C$62),IF($C113="ភ្នំដី",_xlfn.XLOOKUP($A115,PhomDey!$A$31:$A$62,PhomDey!$C$31:$C$62),IF($C113="ច្រនៀង",_xlfn.XLOOKUP($A115,Chronieng!$A$31:$A$62,Chronieng!$C$31:$C$62),IF($C113="ចំការចេក",_xlfn.XLOOKUP($A115,Chomkar!$A$31:$A$62,Chomkar!$C$31:$C$62),IF($C113="ធ្លកត្រាំកង់",_xlfn.XLOOKUP($A115,Thlok!$A$31:$A$62,Thlok!$C$31:$C$62),IF($C113="ភ្នំស្រីស្នំ",_xlfn.XLOOKUP($A115,PhomSrie!$A$31:$A$62,PhomSrie!$C$31:$C$62),IF($C113="ដង្កោរ",_xlfn.XLOOKUP($A115,Dongkaor!$A$31:$A$62,Dongkaor!$C$31:$C$62),IF($C113="សាលា",_xlfn.XLOOKUP($A115,Sala!$A$31:$A$62,Sala!$C$31:$C$62),IF($C113="ដូនសុខ",_xlfn.XLOOKUP($A115,Dunsok!$A$31:$A$62,Dunsok!$C$31:$C$62),IF($C113="រមៀត",_xlfn.XLOOKUP($A115,RMeat!$A$31:$A$62,RMeat!$C$31:$C$62),IF($C113="ចារ",_xlfn.XLOOKUP($A115,Char!$A$31:$A$62,Char!$C$31:$C$62),"")))))))))))</f>
        <v>#N/A</v>
      </c>
      <c r="I112" s="437"/>
    </row>
    <row r="113" spans="1:9" ht="20.5" customHeight="1" x14ac:dyDescent="0.95">
      <c r="A113" s="397" t="s">
        <v>4</v>
      </c>
      <c r="B113" s="397"/>
      <c r="C113" s="420" t="str">
        <f>C86</f>
        <v>សាលា</v>
      </c>
      <c r="D113" s="420"/>
      <c r="E113" s="423"/>
      <c r="F113" s="422"/>
      <c r="G113" s="422"/>
      <c r="H113" s="422"/>
      <c r="I113" s="437"/>
    </row>
    <row r="114" spans="1:9" ht="24.5" x14ac:dyDescent="0.95">
      <c r="A114" s="402" t="s">
        <v>268</v>
      </c>
      <c r="B114" s="403"/>
      <c r="C114" s="403"/>
      <c r="D114" s="403"/>
      <c r="E114" s="403"/>
      <c r="F114" s="403"/>
      <c r="G114" s="403"/>
      <c r="H114" s="403"/>
      <c r="I114" s="437"/>
    </row>
    <row r="115" spans="1:9" ht="19" customHeight="1" x14ac:dyDescent="0.95">
      <c r="A115" s="424">
        <f>A88+1</f>
        <v>46115</v>
      </c>
      <c r="B115" s="424"/>
      <c r="C115" s="424"/>
      <c r="D115" s="424"/>
      <c r="E115" s="424"/>
      <c r="F115" s="424"/>
      <c r="G115" s="424"/>
      <c r="H115" s="424"/>
      <c r="I115" s="437"/>
    </row>
    <row r="116" spans="1:9" ht="19" customHeight="1" x14ac:dyDescent="0.95">
      <c r="A116" s="392" t="s">
        <v>47</v>
      </c>
      <c r="B116" s="393" t="s">
        <v>48</v>
      </c>
      <c r="C116" s="393"/>
      <c r="D116" s="393"/>
      <c r="E116" s="393"/>
      <c r="F116" s="392" t="s">
        <v>49</v>
      </c>
      <c r="G116" s="392" t="s">
        <v>50</v>
      </c>
      <c r="H116" s="392" t="s">
        <v>51</v>
      </c>
      <c r="I116" s="437"/>
    </row>
    <row r="117" spans="1:9" ht="19" customHeight="1" x14ac:dyDescent="0.95">
      <c r="A117" s="405">
        <v>1</v>
      </c>
      <c r="B117" s="406" t="str" cm="1">
        <f t="array" ref="B117:F126">IF(W12=FALSE,"",IF(Vigetable4="","",Vigetable4))</f>
        <v>សាច់ជ្រូក៣ជាន់</v>
      </c>
      <c r="C117" s="407" t="str">
        <v/>
      </c>
      <c r="D117" s="407" t="str">
        <v/>
      </c>
      <c r="E117" s="407" t="str">
        <v/>
      </c>
      <c r="F117" s="408">
        <v>2.2999999999999998</v>
      </c>
      <c r="G117" s="409">
        <f>IFERROR(IF(B117="","",IF($A115&lt;តម្លៃទំនិញ!$G$6,VLOOKUP(B117,តម្លៃទំនិញ!$B$8:$G$68,5,FALSE),VLOOKUP(B117,តម្លៃទំនិញ!$B$8:$G$68,6,FALSE))),"")</f>
        <v>15950</v>
      </c>
      <c r="H117" s="409">
        <f>IFERROR(IF(B117="","",G117*F117),"")</f>
        <v>36685</v>
      </c>
      <c r="I117" s="437"/>
    </row>
    <row r="118" spans="1:9" ht="19" customHeight="1" x14ac:dyDescent="0.95">
      <c r="A118" s="405">
        <v>2</v>
      </c>
      <c r="B118" s="406" t="str">
        <v>ផ្លែល្ពៅ</v>
      </c>
      <c r="C118" s="407" t="str">
        <v/>
      </c>
      <c r="D118" s="407" t="str">
        <v/>
      </c>
      <c r="E118" s="407" t="str">
        <v/>
      </c>
      <c r="F118" s="408">
        <v>6.7</v>
      </c>
      <c r="G118" s="409">
        <f>IFERROR(IF(B118="","",IF($A116&lt;តម្លៃទំនិញ!$G$6,VLOOKUP(B118,តម្លៃទំនិញ!$B$8:$G$68,5,FALSE),VLOOKUP(B118,តម្លៃទំនិញ!$B$8:$G$68,6,FALSE))),"")</f>
        <v>2790</v>
      </c>
      <c r="H118" s="409">
        <f t="shared" ref="H118:H126" si="11">IFERROR(IF(B118="","",G118*F118),"")</f>
        <v>18693</v>
      </c>
      <c r="I118" s="437"/>
    </row>
    <row r="119" spans="1:9" ht="19" customHeight="1" x14ac:dyDescent="0.95">
      <c r="A119" s="405">
        <v>3</v>
      </c>
      <c r="B119" s="406" t="str">
        <v/>
      </c>
      <c r="C119" s="407" t="str">
        <v/>
      </c>
      <c r="D119" s="407" t="str">
        <v/>
      </c>
      <c r="E119" s="407" t="str">
        <v/>
      </c>
      <c r="F119" s="408" t="str">
        <v/>
      </c>
      <c r="G119" s="409" t="str">
        <f>IFERROR(IF(B119="","",IF($A117&lt;តម្លៃទំនិញ!$G$6,VLOOKUP(B119,តម្លៃទំនិញ!$B$8:$G$68,5,FALSE),VLOOKUP(B119,តម្លៃទំនិញ!$B$8:$G$68,6,FALSE))),"")</f>
        <v/>
      </c>
      <c r="H119" s="409" t="str">
        <f t="shared" si="11"/>
        <v/>
      </c>
      <c r="I119" s="437"/>
    </row>
    <row r="120" spans="1:9" ht="19" customHeight="1" x14ac:dyDescent="0.95">
      <c r="A120" s="405">
        <v>4</v>
      </c>
      <c r="B120" s="406" t="str">
        <v/>
      </c>
      <c r="C120" s="407" t="str">
        <v/>
      </c>
      <c r="D120" s="407" t="str">
        <v/>
      </c>
      <c r="E120" s="407" t="str">
        <v/>
      </c>
      <c r="F120" s="408" t="str">
        <v/>
      </c>
      <c r="G120" s="409" t="str">
        <f>IFERROR(IF(B120="","",IF($A118&lt;តម្លៃទំនិញ!$G$6,VLOOKUP(B120,តម្លៃទំនិញ!$B$8:$G$68,5,FALSE),VLOOKUP(B120,តម្លៃទំនិញ!$B$8:$G$68,6,FALSE))),"")</f>
        <v/>
      </c>
      <c r="H120" s="409" t="str">
        <f t="shared" si="11"/>
        <v/>
      </c>
      <c r="I120" s="437"/>
    </row>
    <row r="121" spans="1:9" ht="19" customHeight="1" x14ac:dyDescent="0.95">
      <c r="A121" s="405">
        <v>5</v>
      </c>
      <c r="B121" s="406" t="str">
        <v/>
      </c>
      <c r="C121" s="407" t="str">
        <v/>
      </c>
      <c r="D121" s="407" t="str">
        <v/>
      </c>
      <c r="E121" s="407" t="str">
        <v/>
      </c>
      <c r="F121" s="408" t="str">
        <v/>
      </c>
      <c r="G121" s="409" t="str">
        <f>IFERROR(IF(B121="","",IF($A119&lt;តម្លៃទំនិញ!$G$6,VLOOKUP(B121,តម្លៃទំនិញ!$B$8:$G$68,5,FALSE),VLOOKUP(B121,តម្លៃទំនិញ!$B$8:$G$68,6,FALSE))),"")</f>
        <v/>
      </c>
      <c r="H121" s="409" t="str">
        <f t="shared" si="11"/>
        <v/>
      </c>
      <c r="I121" s="437"/>
    </row>
    <row r="122" spans="1:9" ht="19" customHeight="1" x14ac:dyDescent="0.95">
      <c r="A122" s="405">
        <v>6</v>
      </c>
      <c r="B122" s="406" t="str">
        <v/>
      </c>
      <c r="C122" s="407" t="str">
        <v/>
      </c>
      <c r="D122" s="407" t="str">
        <v/>
      </c>
      <c r="E122" s="407" t="str">
        <v/>
      </c>
      <c r="F122" s="408" t="str">
        <v/>
      </c>
      <c r="G122" s="409" t="str">
        <f>IFERROR(IF(B122="","",IF($A120&lt;តម្លៃទំនិញ!$G$6,VLOOKUP(B122,តម្លៃទំនិញ!$B$8:$G$68,5,FALSE),VLOOKUP(B122,តម្លៃទំនិញ!$B$8:$G$68,6,FALSE))),"")</f>
        <v/>
      </c>
      <c r="H122" s="409" t="str">
        <f t="shared" si="11"/>
        <v/>
      </c>
      <c r="I122" s="437"/>
    </row>
    <row r="123" spans="1:9" ht="19" customHeight="1" x14ac:dyDescent="0.95">
      <c r="A123" s="405">
        <v>7</v>
      </c>
      <c r="B123" s="406" t="str">
        <v/>
      </c>
      <c r="C123" s="407" t="str">
        <v/>
      </c>
      <c r="D123" s="407" t="str">
        <v/>
      </c>
      <c r="E123" s="407" t="str">
        <v/>
      </c>
      <c r="F123" s="408" t="str">
        <v/>
      </c>
      <c r="G123" s="409" t="str">
        <f>IFERROR(IF(B123="","",IF($A121&lt;តម្លៃទំនិញ!$G$6,VLOOKUP(B123,តម្លៃទំនិញ!$B$8:$G$68,5,FALSE),VLOOKUP(B123,តម្លៃទំនិញ!$B$8:$G$68,6,FALSE))),"")</f>
        <v/>
      </c>
      <c r="H123" s="409" t="str">
        <f t="shared" si="11"/>
        <v/>
      </c>
      <c r="I123" s="437"/>
    </row>
    <row r="124" spans="1:9" ht="19" customHeight="1" x14ac:dyDescent="0.95">
      <c r="A124" s="405">
        <v>8</v>
      </c>
      <c r="B124" s="406" t="str">
        <v/>
      </c>
      <c r="C124" s="407" t="str">
        <v/>
      </c>
      <c r="D124" s="407" t="str">
        <v/>
      </c>
      <c r="E124" s="407" t="str">
        <v/>
      </c>
      <c r="F124" s="408" t="str">
        <v/>
      </c>
      <c r="G124" s="409" t="str">
        <f>IFERROR(IF(B124="","",IF($A122&lt;តម្លៃទំនិញ!$G$6,VLOOKUP(B124,តម្លៃទំនិញ!$B$8:$G$68,5,FALSE),VLOOKUP(B124,តម្លៃទំនិញ!$B$8:$G$68,6,FALSE))),"")</f>
        <v/>
      </c>
      <c r="H124" s="409" t="str">
        <f t="shared" si="11"/>
        <v/>
      </c>
      <c r="I124" s="437"/>
    </row>
    <row r="125" spans="1:9" ht="19" customHeight="1" x14ac:dyDescent="0.95">
      <c r="A125" s="405">
        <v>9</v>
      </c>
      <c r="B125" s="406" t="str">
        <v/>
      </c>
      <c r="C125" s="407" t="str">
        <v/>
      </c>
      <c r="D125" s="407" t="str">
        <v/>
      </c>
      <c r="E125" s="407" t="str">
        <v/>
      </c>
      <c r="F125" s="408" t="str">
        <v/>
      </c>
      <c r="G125" s="409" t="str">
        <f>IFERROR(IF(B125="","",IF($A123&lt;តម្លៃទំនិញ!$G$6,VLOOKUP(B125,តម្លៃទំនិញ!$B$8:$G$68,5,FALSE),VLOOKUP(B125,តម្លៃទំនិញ!$B$8:$G$68,6,FALSE))),"")</f>
        <v/>
      </c>
      <c r="H125" s="409" t="str">
        <f t="shared" si="11"/>
        <v/>
      </c>
      <c r="I125" s="437"/>
    </row>
    <row r="126" spans="1:9" ht="19" customHeight="1" x14ac:dyDescent="0.95">
      <c r="A126" s="405">
        <v>10</v>
      </c>
      <c r="B126" s="406" t="str">
        <v/>
      </c>
      <c r="C126" s="407" t="str">
        <v/>
      </c>
      <c r="D126" s="407" t="str">
        <v/>
      </c>
      <c r="E126" s="407" t="str">
        <v/>
      </c>
      <c r="F126" s="408" t="str">
        <v/>
      </c>
      <c r="G126" s="409" t="str">
        <f>IFERROR(IF(B126="","",IF($A124&lt;តម្លៃទំនិញ!$G$6,VLOOKUP(B126,តម្លៃទំនិញ!$B$8:$G$68,5,FALSE),VLOOKUP(B126,តម្លៃទំនិញ!$B$8:$G$68,6,FALSE))),"")</f>
        <v/>
      </c>
      <c r="H126" s="409" t="str">
        <f t="shared" si="11"/>
        <v/>
      </c>
      <c r="I126" s="437"/>
    </row>
    <row r="127" spans="1:9" ht="19" customHeight="1" x14ac:dyDescent="0.95">
      <c r="A127" s="410" t="s">
        <v>99</v>
      </c>
      <c r="B127" s="410"/>
      <c r="C127" s="410"/>
      <c r="D127" s="410"/>
      <c r="E127" s="410"/>
      <c r="F127" s="425"/>
      <c r="G127" s="412"/>
      <c r="H127" s="426">
        <f>IF(H117="","",SUM(H117:H126))</f>
        <v>55378</v>
      </c>
      <c r="I127" s="437"/>
    </row>
    <row r="128" spans="1:9" x14ac:dyDescent="0.95">
      <c r="A128" s="375" t="s">
        <v>52</v>
      </c>
      <c r="B128" s="376" t="s">
        <v>267</v>
      </c>
      <c r="C128" s="377"/>
      <c r="D128" s="377"/>
      <c r="E128" s="377"/>
      <c r="F128" s="378"/>
      <c r="G128" s="378"/>
      <c r="H128" s="378"/>
      <c r="I128" s="437"/>
    </row>
    <row r="129" spans="1:9" ht="20" customHeight="1" x14ac:dyDescent="0.95">
      <c r="A129" s="414"/>
      <c r="B129" s="414"/>
      <c r="C129" s="414"/>
      <c r="D129" s="414"/>
      <c r="E129" s="414"/>
      <c r="F129" s="414"/>
      <c r="G129" s="414"/>
      <c r="H129" s="414"/>
      <c r="I129" s="437"/>
    </row>
    <row r="130" spans="1:9" ht="40.5" customHeight="1" x14ac:dyDescent="0.95">
      <c r="A130" s="414"/>
      <c r="B130" s="414"/>
      <c r="C130" s="414"/>
      <c r="D130" s="414"/>
      <c r="E130" s="415"/>
      <c r="F130" s="415"/>
      <c r="G130" s="416"/>
      <c r="H130" s="416"/>
      <c r="I130" s="437"/>
    </row>
    <row r="131" spans="1:9" x14ac:dyDescent="0.95">
      <c r="A131" s="379"/>
      <c r="B131" s="177"/>
      <c r="C131" s="377"/>
      <c r="D131" s="377"/>
      <c r="E131" s="380"/>
      <c r="F131" s="380"/>
      <c r="G131" s="380"/>
      <c r="H131" s="380"/>
      <c r="I131" s="437"/>
    </row>
    <row r="132" spans="1:9" x14ac:dyDescent="0.95">
      <c r="A132" s="379"/>
      <c r="B132" s="379"/>
      <c r="C132" s="379"/>
      <c r="D132" s="379"/>
      <c r="E132" s="379"/>
      <c r="F132" s="379"/>
      <c r="G132" s="379"/>
      <c r="H132" s="379"/>
      <c r="I132" s="437"/>
    </row>
    <row r="133" spans="1:9" ht="21" customHeight="1" x14ac:dyDescent="0.95">
      <c r="A133" s="417"/>
      <c r="B133" s="417"/>
      <c r="C133" s="417"/>
      <c r="D133" s="417"/>
      <c r="E133" s="417"/>
      <c r="F133" s="417"/>
      <c r="G133" s="417"/>
      <c r="H133" s="417"/>
      <c r="I133" s="437"/>
    </row>
    <row r="134" spans="1:9" ht="19" customHeight="1" x14ac:dyDescent="0.95">
      <c r="I134" s="437"/>
    </row>
    <row r="135" spans="1:9" ht="19" customHeight="1" x14ac:dyDescent="0.95">
      <c r="A135" s="419" t="s">
        <v>98</v>
      </c>
      <c r="B135" s="419"/>
      <c r="C135" s="419"/>
      <c r="D135" s="419"/>
      <c r="E135" s="419"/>
      <c r="F135" s="419"/>
      <c r="G135" s="419"/>
      <c r="H135" s="419"/>
      <c r="I135" s="437"/>
    </row>
    <row r="136" spans="1:9" ht="20.5" customHeight="1" x14ac:dyDescent="0.95">
      <c r="A136" s="394"/>
      <c r="B136" s="394"/>
      <c r="C136" s="395" t="s">
        <v>2</v>
      </c>
      <c r="D136" s="395"/>
      <c r="E136" s="395"/>
      <c r="F136" s="395"/>
      <c r="G136" s="395"/>
      <c r="H136" s="396" t="s">
        <v>266</v>
      </c>
      <c r="I136" s="436">
        <v>46117</v>
      </c>
    </row>
    <row r="137" spans="1:9" ht="20.5" customHeight="1" x14ac:dyDescent="0.95">
      <c r="A137" s="394"/>
      <c r="B137" s="394"/>
      <c r="C137" s="395" t="s">
        <v>79</v>
      </c>
      <c r="D137" s="395"/>
      <c r="E137" s="395"/>
      <c r="F137" s="395"/>
      <c r="G137" s="395"/>
      <c r="H137" s="394"/>
      <c r="I137" s="437"/>
    </row>
    <row r="138" spans="1:9" ht="20.5" customHeight="1" x14ac:dyDescent="0.95">
      <c r="A138" s="397" t="s">
        <v>258</v>
      </c>
      <c r="B138" s="397"/>
      <c r="C138" s="420" t="str">
        <f>C111</f>
        <v>ស្រីស្នំ</v>
      </c>
      <c r="D138" s="420"/>
      <c r="E138" s="394"/>
      <c r="F138" s="394"/>
      <c r="G138" s="394"/>
      <c r="H138" s="421"/>
      <c r="I138" s="437"/>
    </row>
    <row r="139" spans="1:9" ht="19" customHeight="1" x14ac:dyDescent="0.95">
      <c r="A139" s="397" t="s">
        <v>259</v>
      </c>
      <c r="B139" s="397"/>
      <c r="C139" s="420" t="str">
        <f>C112</f>
        <v>ស្លែងស្ពាន</v>
      </c>
      <c r="D139" s="420"/>
      <c r="E139" s="422"/>
      <c r="F139" s="422"/>
      <c r="G139" s="396" t="s">
        <v>230</v>
      </c>
      <c r="H139" s="368" t="e">
        <f>IF($C140="ស្លែងស្ពាន",_xlfn.XLOOKUP($A142,Sleng!$A$31:$A$62,Sleng!$C$31:$C$62),IF($C140="ភ្នំដី",_xlfn.XLOOKUP($A142,PhomDey!$A$31:$A$62,PhomDey!$C$31:$C$62),IF($C140="ច្រនៀង",_xlfn.XLOOKUP($A142,Chronieng!$A$31:$A$62,Chronieng!$C$31:$C$62),IF($C140="ចំការចេក",_xlfn.XLOOKUP($A142,Chomkar!$A$31:$A$62,Chomkar!$C$31:$C$62),IF($C140="ធ្លកត្រាំកង់",_xlfn.XLOOKUP($A142,Thlok!$A$31:$A$62,Thlok!$C$31:$C$62),IF($C140="ភ្នំស្រីស្នំ",_xlfn.XLOOKUP($A142,PhomSrie!$A$31:$A$62,PhomSrie!$C$31:$C$62),IF($C140="ដង្កោរ",_xlfn.XLOOKUP($A142,Dongkaor!$A$31:$A$62,Dongkaor!$C$31:$C$62),IF($C140="សាលា",_xlfn.XLOOKUP($A142,Sala!$A$31:$A$62,Sala!$C$31:$C$62),IF($C140="ដូនសុខ",_xlfn.XLOOKUP($A142,Dunsok!$A$31:$A$62,Dunsok!$C$31:$C$62),IF($C140="រមៀត",_xlfn.XLOOKUP($A142,RMeat!$A$31:$A$62,RMeat!$C$31:$C$62),IF($C140="ចារ",_xlfn.XLOOKUP($A142,Char!$A$31:$A$62,Char!$C$31:$C$62),"")))))))))))</f>
        <v>#N/A</v>
      </c>
      <c r="I139" s="437"/>
    </row>
    <row r="140" spans="1:9" ht="20.5" customHeight="1" x14ac:dyDescent="0.95">
      <c r="A140" s="397" t="s">
        <v>4</v>
      </c>
      <c r="B140" s="397"/>
      <c r="C140" s="420" t="str">
        <f>C113</f>
        <v>សាលា</v>
      </c>
      <c r="D140" s="420"/>
      <c r="E140" s="423"/>
      <c r="F140" s="422"/>
      <c r="G140" s="422"/>
      <c r="H140" s="422"/>
      <c r="I140" s="437"/>
    </row>
    <row r="141" spans="1:9" ht="24.5" x14ac:dyDescent="0.95">
      <c r="A141" s="402" t="s">
        <v>268</v>
      </c>
      <c r="B141" s="403"/>
      <c r="C141" s="403"/>
      <c r="D141" s="403"/>
      <c r="E141" s="403"/>
      <c r="F141" s="403"/>
      <c r="G141" s="403"/>
      <c r="H141" s="403"/>
      <c r="I141" s="437"/>
    </row>
    <row r="142" spans="1:9" ht="19" customHeight="1" x14ac:dyDescent="0.95">
      <c r="A142" s="424">
        <f>A115+1</f>
        <v>46116</v>
      </c>
      <c r="B142" s="424"/>
      <c r="C142" s="424"/>
      <c r="D142" s="424"/>
      <c r="E142" s="424"/>
      <c r="F142" s="424"/>
      <c r="G142" s="424"/>
      <c r="H142" s="424"/>
      <c r="I142" s="437"/>
    </row>
    <row r="143" spans="1:9" ht="19" customHeight="1" x14ac:dyDescent="0.95">
      <c r="A143" s="392" t="s">
        <v>47</v>
      </c>
      <c r="B143" s="393" t="s">
        <v>48</v>
      </c>
      <c r="C143" s="393"/>
      <c r="D143" s="393"/>
      <c r="E143" s="393"/>
      <c r="F143" s="392" t="s">
        <v>49</v>
      </c>
      <c r="G143" s="392" t="s">
        <v>50</v>
      </c>
      <c r="H143" s="392" t="s">
        <v>51</v>
      </c>
      <c r="I143" s="437"/>
    </row>
    <row r="144" spans="1:9" ht="19" customHeight="1" x14ac:dyDescent="0.95">
      <c r="A144" s="405">
        <v>1</v>
      </c>
      <c r="B144" s="406" t="str" cm="1">
        <f t="array" ref="B144">IF(AE2=FALSE,"",IF(Vigetable5="","",Vigetable5))</f>
        <v/>
      </c>
      <c r="C144" s="407"/>
      <c r="D144" s="407"/>
      <c r="E144" s="407"/>
      <c r="F144" s="408"/>
      <c r="G144" s="409" t="str">
        <f>IFERROR(IF(B144="","",IF($A142&lt;តម្លៃទំនិញ!$G$6,VLOOKUP(B144,តម្លៃទំនិញ!$B$8:$G$68,5,FALSE),VLOOKUP(B144,តម្លៃទំនិញ!$B$8:$G$68,6,FALSE))),"")</f>
        <v/>
      </c>
      <c r="H144" s="409" t="str">
        <f>IFERROR(IF(B144="","",G144*F144),"")</f>
        <v/>
      </c>
      <c r="I144" s="437"/>
    </row>
    <row r="145" spans="1:9" ht="19" customHeight="1" x14ac:dyDescent="0.95">
      <c r="A145" s="405">
        <v>2</v>
      </c>
      <c r="B145" s="406"/>
      <c r="C145" s="407"/>
      <c r="D145" s="407"/>
      <c r="E145" s="407"/>
      <c r="F145" s="408"/>
      <c r="G145" s="409" t="str">
        <f>IFERROR(IF(B145="","",IF($A143&lt;តម្លៃទំនិញ!$G$6,VLOOKUP(B145,តម្លៃទំនិញ!$B$8:$G$68,5,FALSE),VLOOKUP(B145,តម្លៃទំនិញ!$B$8:$G$68,6,FALSE))),"")</f>
        <v/>
      </c>
      <c r="H145" s="409" t="str">
        <f t="shared" ref="H145:H153" si="12">IFERROR(IF(B145="","",G145*F145),"")</f>
        <v/>
      </c>
      <c r="I145" s="437"/>
    </row>
    <row r="146" spans="1:9" ht="19" customHeight="1" x14ac:dyDescent="0.95">
      <c r="A146" s="405">
        <v>3</v>
      </c>
      <c r="B146" s="406"/>
      <c r="C146" s="407"/>
      <c r="D146" s="407"/>
      <c r="E146" s="407"/>
      <c r="F146" s="408"/>
      <c r="G146" s="409" t="str">
        <f>IFERROR(IF(B146="","",IF($A144&lt;តម្លៃទំនិញ!$G$6,VLOOKUP(B146,តម្លៃទំនិញ!$B$8:$G$68,5,FALSE),VLOOKUP(B146,តម្លៃទំនិញ!$B$8:$G$68,6,FALSE))),"")</f>
        <v/>
      </c>
      <c r="H146" s="409" t="str">
        <f t="shared" si="12"/>
        <v/>
      </c>
      <c r="I146" s="437"/>
    </row>
    <row r="147" spans="1:9" ht="19" customHeight="1" x14ac:dyDescent="0.95">
      <c r="A147" s="405">
        <v>4</v>
      </c>
      <c r="B147" s="406"/>
      <c r="C147" s="407"/>
      <c r="D147" s="407"/>
      <c r="E147" s="407"/>
      <c r="F147" s="408"/>
      <c r="G147" s="409" t="str">
        <f>IFERROR(IF(B147="","",IF($A145&lt;តម្លៃទំនិញ!$G$6,VLOOKUP(B147,តម្លៃទំនិញ!$B$8:$G$68,5,FALSE),VLOOKUP(B147,តម្លៃទំនិញ!$B$8:$G$68,6,FALSE))),"")</f>
        <v/>
      </c>
      <c r="H147" s="409" t="str">
        <f t="shared" si="12"/>
        <v/>
      </c>
      <c r="I147" s="437"/>
    </row>
    <row r="148" spans="1:9" ht="19" customHeight="1" x14ac:dyDescent="0.95">
      <c r="A148" s="405">
        <v>5</v>
      </c>
      <c r="B148" s="406"/>
      <c r="C148" s="407"/>
      <c r="D148" s="407"/>
      <c r="E148" s="407"/>
      <c r="F148" s="408"/>
      <c r="G148" s="409" t="str">
        <f>IFERROR(IF(B148="","",IF($A146&lt;តម្លៃទំនិញ!$G$6,VLOOKUP(B148,តម្លៃទំនិញ!$B$8:$G$68,5,FALSE),VLOOKUP(B148,តម្លៃទំនិញ!$B$8:$G$68,6,FALSE))),"")</f>
        <v/>
      </c>
      <c r="H148" s="409" t="str">
        <f t="shared" si="12"/>
        <v/>
      </c>
      <c r="I148" s="437"/>
    </row>
    <row r="149" spans="1:9" ht="19" customHeight="1" x14ac:dyDescent="0.95">
      <c r="A149" s="405">
        <v>6</v>
      </c>
      <c r="B149" s="406"/>
      <c r="C149" s="407"/>
      <c r="D149" s="407"/>
      <c r="E149" s="407"/>
      <c r="F149" s="408"/>
      <c r="G149" s="409" t="str">
        <f>IFERROR(IF(B149="","",IF($A147&lt;តម្លៃទំនិញ!$G$6,VLOOKUP(B149,តម្លៃទំនិញ!$B$8:$G$68,5,FALSE),VLOOKUP(B149,តម្លៃទំនិញ!$B$8:$G$68,6,FALSE))),"")</f>
        <v/>
      </c>
      <c r="H149" s="409" t="str">
        <f t="shared" si="12"/>
        <v/>
      </c>
      <c r="I149" s="437"/>
    </row>
    <row r="150" spans="1:9" ht="19" customHeight="1" x14ac:dyDescent="0.95">
      <c r="A150" s="405">
        <v>7</v>
      </c>
      <c r="B150" s="406"/>
      <c r="C150" s="407"/>
      <c r="D150" s="407"/>
      <c r="E150" s="407"/>
      <c r="F150" s="408"/>
      <c r="G150" s="409" t="str">
        <f>IFERROR(IF(B150="","",IF($A148&lt;តម្លៃទំនិញ!$G$6,VLOOKUP(B150,តម្លៃទំនិញ!$B$8:$G$68,5,FALSE),VLOOKUP(B150,តម្លៃទំនិញ!$B$8:$G$68,6,FALSE))),"")</f>
        <v/>
      </c>
      <c r="H150" s="409" t="str">
        <f t="shared" si="12"/>
        <v/>
      </c>
      <c r="I150" s="437"/>
    </row>
    <row r="151" spans="1:9" ht="19" customHeight="1" x14ac:dyDescent="0.95">
      <c r="A151" s="405">
        <v>8</v>
      </c>
      <c r="B151" s="406"/>
      <c r="C151" s="407"/>
      <c r="D151" s="407"/>
      <c r="E151" s="407"/>
      <c r="F151" s="408"/>
      <c r="G151" s="409" t="str">
        <f>IFERROR(IF(B151="","",IF($A149&lt;តម្លៃទំនិញ!$G$6,VLOOKUP(B151,តម្លៃទំនិញ!$B$8:$G$68,5,FALSE),VLOOKUP(B151,តម្លៃទំនិញ!$B$8:$G$68,6,FALSE))),"")</f>
        <v/>
      </c>
      <c r="H151" s="409" t="str">
        <f t="shared" si="12"/>
        <v/>
      </c>
      <c r="I151" s="437"/>
    </row>
    <row r="152" spans="1:9" ht="19" customHeight="1" x14ac:dyDescent="0.95">
      <c r="A152" s="405">
        <v>9</v>
      </c>
      <c r="B152" s="406"/>
      <c r="C152" s="407"/>
      <c r="D152" s="407"/>
      <c r="E152" s="407"/>
      <c r="F152" s="408"/>
      <c r="G152" s="409" t="str">
        <f>IFERROR(IF(B152="","",IF($A150&lt;តម្លៃទំនិញ!$G$6,VLOOKUP(B152,តម្លៃទំនិញ!$B$8:$G$68,5,FALSE),VLOOKUP(B152,តម្លៃទំនិញ!$B$8:$G$68,6,FALSE))),"")</f>
        <v/>
      </c>
      <c r="H152" s="409" t="str">
        <f t="shared" si="12"/>
        <v/>
      </c>
      <c r="I152" s="437"/>
    </row>
    <row r="153" spans="1:9" ht="19" customHeight="1" x14ac:dyDescent="0.95">
      <c r="A153" s="405">
        <v>10</v>
      </c>
      <c r="B153" s="406"/>
      <c r="C153" s="407"/>
      <c r="D153" s="407"/>
      <c r="E153" s="407"/>
      <c r="F153" s="408"/>
      <c r="G153" s="409" t="str">
        <f>IFERROR(IF(B153="","",IF($A151&lt;តម្លៃទំនិញ!$G$6,VLOOKUP(B153,តម្លៃទំនិញ!$B$8:$G$68,5,FALSE),VLOOKUP(B153,តម្លៃទំនិញ!$B$8:$G$68,6,FALSE))),"")</f>
        <v/>
      </c>
      <c r="H153" s="409" t="str">
        <f t="shared" si="12"/>
        <v/>
      </c>
      <c r="I153" s="437"/>
    </row>
    <row r="154" spans="1:9" ht="19" customHeight="1" x14ac:dyDescent="0.95">
      <c r="A154" s="410" t="s">
        <v>99</v>
      </c>
      <c r="B154" s="410"/>
      <c r="C154" s="410"/>
      <c r="D154" s="410"/>
      <c r="E154" s="410"/>
      <c r="F154" s="425"/>
      <c r="G154" s="412"/>
      <c r="H154" s="426" t="str">
        <f>IF(H144="","",SUM(H144:H153))</f>
        <v/>
      </c>
      <c r="I154" s="437"/>
    </row>
    <row r="155" spans="1:9" x14ac:dyDescent="0.95">
      <c r="A155" s="375" t="s">
        <v>52</v>
      </c>
      <c r="B155" s="376" t="s">
        <v>267</v>
      </c>
      <c r="C155" s="377"/>
      <c r="D155" s="377"/>
      <c r="E155" s="377"/>
      <c r="F155" s="378"/>
      <c r="G155" s="378"/>
      <c r="H155" s="378"/>
      <c r="I155" s="437"/>
    </row>
    <row r="156" spans="1:9" ht="20" customHeight="1" x14ac:dyDescent="0.95">
      <c r="A156" s="414"/>
      <c r="B156" s="414"/>
      <c r="C156" s="414"/>
      <c r="D156" s="414"/>
      <c r="E156" s="414"/>
      <c r="F156" s="414"/>
      <c r="G156" s="414"/>
      <c r="H156" s="414"/>
      <c r="I156" s="437"/>
    </row>
    <row r="157" spans="1:9" ht="35.5" customHeight="1" x14ac:dyDescent="0.95">
      <c r="A157" s="414"/>
      <c r="B157" s="414"/>
      <c r="C157" s="414"/>
      <c r="D157" s="414"/>
      <c r="E157" s="415"/>
      <c r="F157" s="415"/>
      <c r="G157" s="416"/>
      <c r="H157" s="416"/>
      <c r="I157" s="437"/>
    </row>
    <row r="158" spans="1:9" x14ac:dyDescent="0.95">
      <c r="A158" s="379"/>
      <c r="B158" s="177"/>
      <c r="C158" s="377"/>
      <c r="D158" s="377"/>
      <c r="E158" s="380"/>
      <c r="F158" s="380"/>
      <c r="G158" s="380"/>
      <c r="H158" s="380"/>
      <c r="I158" s="437"/>
    </row>
    <row r="159" spans="1:9" x14ac:dyDescent="0.95">
      <c r="A159" s="379"/>
      <c r="B159" s="379"/>
      <c r="C159" s="379"/>
      <c r="D159" s="379"/>
      <c r="E159" s="379"/>
      <c r="F159" s="379"/>
      <c r="G159" s="379"/>
      <c r="H159" s="379"/>
      <c r="I159" s="437"/>
    </row>
    <row r="160" spans="1:9" ht="21" customHeight="1" x14ac:dyDescent="0.95">
      <c r="A160" s="417"/>
      <c r="B160" s="417"/>
      <c r="C160" s="417"/>
      <c r="D160" s="417"/>
      <c r="E160" s="417"/>
      <c r="F160" s="417"/>
      <c r="G160" s="417"/>
      <c r="H160" s="417"/>
      <c r="I160" s="437"/>
    </row>
    <row r="161" spans="1:9" ht="19" customHeight="1" x14ac:dyDescent="0.95">
      <c r="I161" s="437"/>
    </row>
    <row r="162" spans="1:9" ht="20.5" customHeight="1" x14ac:dyDescent="0.95">
      <c r="A162" s="419" t="s">
        <v>98</v>
      </c>
      <c r="B162" s="419"/>
      <c r="C162" s="419"/>
      <c r="D162" s="419"/>
      <c r="E162" s="419"/>
      <c r="F162" s="419"/>
      <c r="G162" s="419"/>
      <c r="H162" s="419"/>
      <c r="I162" s="437"/>
    </row>
    <row r="163" spans="1:9" ht="20.5" customHeight="1" x14ac:dyDescent="0.95">
      <c r="A163" s="394"/>
      <c r="B163" s="394"/>
      <c r="C163" s="395" t="s">
        <v>2</v>
      </c>
      <c r="D163" s="395"/>
      <c r="E163" s="395"/>
      <c r="F163" s="395"/>
      <c r="G163" s="395"/>
      <c r="H163" s="396" t="s">
        <v>266</v>
      </c>
      <c r="I163" s="436">
        <v>46118</v>
      </c>
    </row>
    <row r="164" spans="1:9" ht="20.5" customHeight="1" x14ac:dyDescent="0.95">
      <c r="A164" s="394"/>
      <c r="B164" s="394"/>
      <c r="C164" s="395" t="s">
        <v>79</v>
      </c>
      <c r="D164" s="395"/>
      <c r="E164" s="395"/>
      <c r="F164" s="395"/>
      <c r="G164" s="395"/>
      <c r="H164" s="394"/>
      <c r="I164" s="437"/>
    </row>
    <row r="165" spans="1:9" ht="20.5" customHeight="1" x14ac:dyDescent="0.95">
      <c r="A165" s="397" t="s">
        <v>258</v>
      </c>
      <c r="B165" s="397"/>
      <c r="C165" s="420" t="str">
        <f>C138</f>
        <v>ស្រីស្នំ</v>
      </c>
      <c r="D165" s="420"/>
      <c r="E165" s="394"/>
      <c r="F165" s="394"/>
      <c r="G165" s="394"/>
      <c r="H165" s="421"/>
      <c r="I165" s="437"/>
    </row>
    <row r="166" spans="1:9" ht="20.5" customHeight="1" x14ac:dyDescent="0.95">
      <c r="A166" s="397" t="s">
        <v>259</v>
      </c>
      <c r="B166" s="397"/>
      <c r="C166" s="420" t="str">
        <f>C139</f>
        <v>ស្លែងស្ពាន</v>
      </c>
      <c r="D166" s="420"/>
      <c r="E166" s="422"/>
      <c r="F166" s="422"/>
      <c r="G166" s="396" t="s">
        <v>230</v>
      </c>
      <c r="H166" s="368" t="e">
        <f>IF($C167="ស្លែងស្ពាន",_xlfn.XLOOKUP($A169,Sleng!$A$31:$A$62,Sleng!$C$31:$C$62),IF($C167="ភ្នំដី",_xlfn.XLOOKUP($A169,PhomDey!$A$31:$A$62,PhomDey!$C$31:$C$62),IF($C167="ច្រនៀង",_xlfn.XLOOKUP($A169,Chronieng!$A$31:$A$62,Chronieng!$C$31:$C$62),IF($C167="ចំការចេក",_xlfn.XLOOKUP($A169,Chomkar!$A$31:$A$62,Chomkar!$C$31:$C$62),IF($C167="ធ្លកត្រាំកង់",_xlfn.XLOOKUP($A169,Thlok!$A$31:$A$62,Thlok!$C$31:$C$62),IF($C167="ភ្នំស្រីស្នំ",_xlfn.XLOOKUP($A169,PhomSrie!$A$31:$A$62,PhomSrie!$C$31:$C$62),IF($C167="ដង្កោរ",_xlfn.XLOOKUP($A169,Dongkaor!$A$31:$A$62,Dongkaor!$C$31:$C$62),IF($C167="សាលា",_xlfn.XLOOKUP($A169,Sala!$A$31:$A$62,Sala!$C$31:$C$62),IF($C167="ដូនសុខ",_xlfn.XLOOKUP($A169,Dunsok!$A$31:$A$62,Dunsok!$C$31:$C$62),IF($C167="រមៀត",_xlfn.XLOOKUP($A169,RMeat!$A$31:$A$62,RMeat!$C$31:$C$62),IF($C167="ចារ",_xlfn.XLOOKUP($A169,Char!$A$31:$A$62,Char!$C$31:$C$62),"")))))))))))</f>
        <v>#N/A</v>
      </c>
      <c r="I166" s="437"/>
    </row>
    <row r="167" spans="1:9" ht="20.5" customHeight="1" x14ac:dyDescent="0.95">
      <c r="A167" s="397" t="s">
        <v>4</v>
      </c>
      <c r="B167" s="397"/>
      <c r="C167" s="420" t="str">
        <f>C140</f>
        <v>សាលា</v>
      </c>
      <c r="D167" s="420"/>
      <c r="E167" s="423"/>
      <c r="F167" s="422"/>
      <c r="G167" s="422"/>
      <c r="H167" s="422"/>
      <c r="I167" s="437"/>
    </row>
    <row r="168" spans="1:9" ht="20.5" customHeight="1" x14ac:dyDescent="0.95">
      <c r="A168" s="402" t="s">
        <v>268</v>
      </c>
      <c r="B168" s="403"/>
      <c r="C168" s="403"/>
      <c r="D168" s="403"/>
      <c r="E168" s="403"/>
      <c r="F168" s="403"/>
      <c r="G168" s="403"/>
      <c r="H168" s="403"/>
      <c r="I168" s="437"/>
    </row>
    <row r="169" spans="1:9" ht="20.5" customHeight="1" x14ac:dyDescent="0.95">
      <c r="A169" s="424">
        <f>A142+1</f>
        <v>46117</v>
      </c>
      <c r="B169" s="424"/>
      <c r="C169" s="424"/>
      <c r="D169" s="424"/>
      <c r="E169" s="424"/>
      <c r="F169" s="424"/>
      <c r="G169" s="424"/>
      <c r="H169" s="424"/>
      <c r="I169" s="437"/>
    </row>
    <row r="170" spans="1:9" ht="20.5" customHeight="1" x14ac:dyDescent="0.95">
      <c r="A170" s="392" t="s">
        <v>47</v>
      </c>
      <c r="B170" s="393" t="s">
        <v>48</v>
      </c>
      <c r="C170" s="393"/>
      <c r="D170" s="393"/>
      <c r="E170" s="393"/>
      <c r="F170" s="392" t="s">
        <v>49</v>
      </c>
      <c r="G170" s="392" t="s">
        <v>50</v>
      </c>
      <c r="H170" s="392" t="s">
        <v>51</v>
      </c>
      <c r="I170" s="437"/>
    </row>
    <row r="171" spans="1:9" ht="20.5" customHeight="1" x14ac:dyDescent="0.95">
      <c r="A171" s="405">
        <v>1</v>
      </c>
      <c r="B171" s="406" t="str" cm="1">
        <f t="array" ref="B171">IF(AE12=FALSE,"",IF(Vigetable6="","",Vigetable6))</f>
        <v/>
      </c>
      <c r="C171" s="407"/>
      <c r="D171" s="407"/>
      <c r="E171" s="407"/>
      <c r="F171" s="408"/>
      <c r="G171" s="409" t="str">
        <f>IFERROR(IF(B171="","",IF($A169&lt;តម្លៃទំនិញ!$G$6,VLOOKUP(B171,តម្លៃទំនិញ!$B$8:$G$68,5,FALSE),VLOOKUP(B171,តម្លៃទំនិញ!$B$8:$G$68,6,FALSE))),"")</f>
        <v/>
      </c>
      <c r="H171" s="409" t="str">
        <f>IFERROR(IF(B171="","",G171*F171),"")</f>
        <v/>
      </c>
      <c r="I171" s="437"/>
    </row>
    <row r="172" spans="1:9" ht="20.5" customHeight="1" x14ac:dyDescent="0.95">
      <c r="A172" s="405">
        <v>2</v>
      </c>
      <c r="B172" s="406"/>
      <c r="C172" s="407"/>
      <c r="D172" s="407"/>
      <c r="E172" s="407"/>
      <c r="F172" s="408"/>
      <c r="G172" s="409" t="str">
        <f>IFERROR(IF(B172="","",IF($A170&lt;តម្លៃទំនិញ!$G$6,VLOOKUP(B172,តម្លៃទំនិញ!$B$8:$G$68,5,FALSE),VLOOKUP(B172,តម្លៃទំនិញ!$B$8:$G$68,6,FALSE))),"")</f>
        <v/>
      </c>
      <c r="H172" s="409" t="str">
        <f t="shared" ref="H172:H180" si="13">IFERROR(IF(B172="","",G172*F172),"")</f>
        <v/>
      </c>
      <c r="I172" s="437"/>
    </row>
    <row r="173" spans="1:9" ht="20.5" customHeight="1" x14ac:dyDescent="0.95">
      <c r="A173" s="405">
        <v>3</v>
      </c>
      <c r="B173" s="406"/>
      <c r="C173" s="407"/>
      <c r="D173" s="407"/>
      <c r="E173" s="407"/>
      <c r="F173" s="408"/>
      <c r="G173" s="409" t="str">
        <f>IFERROR(IF(B173="","",IF($A171&lt;តម្លៃទំនិញ!$G$6,VLOOKUP(B173,តម្លៃទំនិញ!$B$8:$G$68,5,FALSE),VLOOKUP(B173,តម្លៃទំនិញ!$B$8:$G$68,6,FALSE))),"")</f>
        <v/>
      </c>
      <c r="H173" s="409" t="str">
        <f t="shared" si="13"/>
        <v/>
      </c>
      <c r="I173" s="437"/>
    </row>
    <row r="174" spans="1:9" ht="20.5" customHeight="1" x14ac:dyDescent="0.95">
      <c r="A174" s="405">
        <v>4</v>
      </c>
      <c r="B174" s="406"/>
      <c r="C174" s="407"/>
      <c r="D174" s="407"/>
      <c r="E174" s="407"/>
      <c r="F174" s="408"/>
      <c r="G174" s="409" t="str">
        <f>IFERROR(IF(B174="","",IF($A172&lt;តម្លៃទំនិញ!$G$6,VLOOKUP(B174,តម្លៃទំនិញ!$B$8:$G$68,5,FALSE),VLOOKUP(B174,តម្លៃទំនិញ!$B$8:$G$68,6,FALSE))),"")</f>
        <v/>
      </c>
      <c r="H174" s="409" t="str">
        <f t="shared" si="13"/>
        <v/>
      </c>
      <c r="I174" s="437"/>
    </row>
    <row r="175" spans="1:9" ht="20.5" customHeight="1" x14ac:dyDescent="0.95">
      <c r="A175" s="405">
        <v>5</v>
      </c>
      <c r="B175" s="406"/>
      <c r="C175" s="407"/>
      <c r="D175" s="407"/>
      <c r="E175" s="407"/>
      <c r="F175" s="408"/>
      <c r="G175" s="409" t="str">
        <f>IFERROR(IF(B175="","",IF($A173&lt;តម្លៃទំនិញ!$G$6,VLOOKUP(B175,តម្លៃទំនិញ!$B$8:$G$68,5,FALSE),VLOOKUP(B175,តម្លៃទំនិញ!$B$8:$G$68,6,FALSE))),"")</f>
        <v/>
      </c>
      <c r="H175" s="409" t="str">
        <f t="shared" si="13"/>
        <v/>
      </c>
      <c r="I175" s="437"/>
    </row>
    <row r="176" spans="1:9" ht="20.5" customHeight="1" x14ac:dyDescent="0.95">
      <c r="A176" s="405">
        <v>6</v>
      </c>
      <c r="B176" s="406"/>
      <c r="C176" s="407"/>
      <c r="D176" s="407"/>
      <c r="E176" s="407"/>
      <c r="F176" s="408"/>
      <c r="G176" s="409" t="str">
        <f>IFERROR(IF(B176="","",IF($A174&lt;តម្លៃទំនិញ!$G$6,VLOOKUP(B176,តម្លៃទំនិញ!$B$8:$G$68,5,FALSE),VLOOKUP(B176,តម្លៃទំនិញ!$B$8:$G$68,6,FALSE))),"")</f>
        <v/>
      </c>
      <c r="H176" s="409" t="str">
        <f t="shared" si="13"/>
        <v/>
      </c>
      <c r="I176" s="437"/>
    </row>
    <row r="177" spans="1:9" ht="20.5" customHeight="1" x14ac:dyDescent="0.95">
      <c r="A177" s="405">
        <v>7</v>
      </c>
      <c r="B177" s="406"/>
      <c r="C177" s="407"/>
      <c r="D177" s="407"/>
      <c r="E177" s="407"/>
      <c r="F177" s="408"/>
      <c r="G177" s="409" t="str">
        <f>IFERROR(IF(B177="","",IF($A175&lt;តម្លៃទំនិញ!$G$6,VLOOKUP(B177,តម្លៃទំនិញ!$B$8:$G$68,5,FALSE),VLOOKUP(B177,តម្លៃទំនិញ!$B$8:$G$68,6,FALSE))),"")</f>
        <v/>
      </c>
      <c r="H177" s="409" t="str">
        <f t="shared" si="13"/>
        <v/>
      </c>
      <c r="I177" s="437"/>
    </row>
    <row r="178" spans="1:9" ht="20.5" customHeight="1" x14ac:dyDescent="0.95">
      <c r="A178" s="405">
        <v>8</v>
      </c>
      <c r="B178" s="406"/>
      <c r="C178" s="407"/>
      <c r="D178" s="407"/>
      <c r="E178" s="407"/>
      <c r="F178" s="408"/>
      <c r="G178" s="409" t="str">
        <f>IFERROR(IF(B178="","",IF($A176&lt;តម្លៃទំនិញ!$G$6,VLOOKUP(B178,តម្លៃទំនិញ!$B$8:$G$68,5,FALSE),VLOOKUP(B178,តម្លៃទំនិញ!$B$8:$G$68,6,FALSE))),"")</f>
        <v/>
      </c>
      <c r="H178" s="409" t="str">
        <f t="shared" si="13"/>
        <v/>
      </c>
      <c r="I178" s="437"/>
    </row>
    <row r="179" spans="1:9" ht="20.5" customHeight="1" x14ac:dyDescent="0.95">
      <c r="A179" s="405">
        <v>9</v>
      </c>
      <c r="B179" s="406"/>
      <c r="C179" s="407"/>
      <c r="D179" s="407"/>
      <c r="E179" s="407"/>
      <c r="F179" s="408"/>
      <c r="G179" s="409" t="str">
        <f>IFERROR(IF(B179="","",IF($A177&lt;តម្លៃទំនិញ!$G$6,VLOOKUP(B179,តម្លៃទំនិញ!$B$8:$G$68,5,FALSE),VLOOKUP(B179,តម្លៃទំនិញ!$B$8:$G$68,6,FALSE))),"")</f>
        <v/>
      </c>
      <c r="H179" s="409" t="str">
        <f t="shared" si="13"/>
        <v/>
      </c>
      <c r="I179" s="437"/>
    </row>
    <row r="180" spans="1:9" ht="20.5" customHeight="1" x14ac:dyDescent="0.95">
      <c r="A180" s="405">
        <v>10</v>
      </c>
      <c r="B180" s="406"/>
      <c r="C180" s="407"/>
      <c r="D180" s="407"/>
      <c r="E180" s="407"/>
      <c r="F180" s="408"/>
      <c r="G180" s="409" t="str">
        <f>IFERROR(IF(B180="","",IF($A178&lt;តម្លៃទំនិញ!$G$6,VLOOKUP(B180,តម្លៃទំនិញ!$B$8:$G$68,5,FALSE),VLOOKUP(B180,តម្លៃទំនិញ!$B$8:$G$68,6,FALSE))),"")</f>
        <v/>
      </c>
      <c r="H180" s="409" t="str">
        <f t="shared" si="13"/>
        <v/>
      </c>
      <c r="I180" s="437"/>
    </row>
    <row r="181" spans="1:9" ht="20.5" customHeight="1" x14ac:dyDescent="0.95">
      <c r="A181" s="410" t="s">
        <v>99</v>
      </c>
      <c r="B181" s="410"/>
      <c r="C181" s="410"/>
      <c r="D181" s="410"/>
      <c r="E181" s="410"/>
      <c r="F181" s="425"/>
      <c r="G181" s="412"/>
      <c r="H181" s="426" t="str">
        <f>IF(H171="","",SUM(H171:H180))</f>
        <v/>
      </c>
      <c r="I181" s="437"/>
    </row>
    <row r="182" spans="1:9" ht="20.5" customHeight="1" x14ac:dyDescent="0.95">
      <c r="A182" s="375" t="s">
        <v>52</v>
      </c>
      <c r="B182" s="376" t="s">
        <v>267</v>
      </c>
      <c r="C182" s="377"/>
      <c r="D182" s="377"/>
      <c r="E182" s="377"/>
      <c r="F182" s="378"/>
      <c r="G182" s="378"/>
      <c r="H182" s="378"/>
      <c r="I182" s="437"/>
    </row>
    <row r="183" spans="1:9" ht="20.5" customHeight="1" x14ac:dyDescent="0.95">
      <c r="A183" s="414"/>
      <c r="B183" s="414"/>
      <c r="C183" s="414"/>
      <c r="D183" s="414"/>
      <c r="E183" s="414"/>
      <c r="F183" s="414"/>
      <c r="G183" s="414"/>
      <c r="H183" s="414"/>
      <c r="I183" s="437"/>
    </row>
    <row r="184" spans="1:9" ht="20.5" customHeight="1" x14ac:dyDescent="0.95">
      <c r="A184" s="414"/>
      <c r="B184" s="414"/>
      <c r="C184" s="414"/>
      <c r="D184" s="414"/>
      <c r="E184" s="415"/>
      <c r="F184" s="415"/>
      <c r="G184" s="416"/>
      <c r="H184" s="416"/>
      <c r="I184" s="437"/>
    </row>
    <row r="185" spans="1:9" ht="20.5" customHeight="1" x14ac:dyDescent="0.95">
      <c r="A185" s="379"/>
      <c r="B185" s="177"/>
      <c r="C185" s="377"/>
      <c r="D185" s="377"/>
      <c r="E185" s="380"/>
      <c r="F185" s="380"/>
      <c r="G185" s="380"/>
      <c r="H185" s="380"/>
      <c r="I185" s="437"/>
    </row>
    <row r="186" spans="1:9" ht="20.5" customHeight="1" x14ac:dyDescent="0.95">
      <c r="A186" s="379"/>
      <c r="B186" s="379"/>
      <c r="C186" s="379"/>
      <c r="D186" s="379"/>
      <c r="E186" s="379"/>
      <c r="F186" s="379"/>
      <c r="G186" s="379"/>
      <c r="H186" s="379"/>
      <c r="I186" s="437"/>
    </row>
    <row r="187" spans="1:9" ht="20.5" customHeight="1" x14ac:dyDescent="0.95">
      <c r="A187" s="417"/>
      <c r="B187" s="417"/>
      <c r="C187" s="417"/>
      <c r="D187" s="417"/>
      <c r="E187" s="417"/>
      <c r="F187" s="417"/>
      <c r="G187" s="417"/>
      <c r="H187" s="417"/>
      <c r="I187" s="437"/>
    </row>
    <row r="188" spans="1:9" ht="20.5" customHeight="1" x14ac:dyDescent="0.95">
      <c r="I188" s="437"/>
    </row>
    <row r="189" spans="1:9" ht="20.5" customHeight="1" x14ac:dyDescent="0.95">
      <c r="A189" s="419" t="s">
        <v>98</v>
      </c>
      <c r="B189" s="419"/>
      <c r="C189" s="419"/>
      <c r="D189" s="419"/>
      <c r="E189" s="419"/>
      <c r="F189" s="419"/>
      <c r="G189" s="419"/>
      <c r="H189" s="419"/>
      <c r="I189" s="437"/>
    </row>
    <row r="190" spans="1:9" ht="20.5" customHeight="1" x14ac:dyDescent="0.95">
      <c r="A190" s="394"/>
      <c r="B190" s="394"/>
      <c r="C190" s="395" t="s">
        <v>2</v>
      </c>
      <c r="D190" s="395"/>
      <c r="E190" s="395"/>
      <c r="F190" s="395"/>
      <c r="G190" s="395"/>
      <c r="H190" s="396" t="s">
        <v>266</v>
      </c>
      <c r="I190" s="436">
        <v>46119</v>
      </c>
    </row>
    <row r="191" spans="1:9" ht="20.5" customHeight="1" x14ac:dyDescent="0.95">
      <c r="A191" s="394"/>
      <c r="B191" s="394"/>
      <c r="C191" s="395" t="s">
        <v>79</v>
      </c>
      <c r="D191" s="395"/>
      <c r="E191" s="395"/>
      <c r="F191" s="395"/>
      <c r="G191" s="395"/>
      <c r="H191" s="394"/>
      <c r="I191" s="437"/>
    </row>
    <row r="192" spans="1:9" ht="20.5" customHeight="1" x14ac:dyDescent="0.95">
      <c r="A192" s="397" t="s">
        <v>258</v>
      </c>
      <c r="B192" s="397"/>
      <c r="C192" s="420" t="str">
        <f>C138</f>
        <v>ស្រីស្នំ</v>
      </c>
      <c r="D192" s="420"/>
      <c r="E192" s="394"/>
      <c r="F192" s="394"/>
      <c r="G192" s="394"/>
      <c r="H192" s="421"/>
      <c r="I192" s="437"/>
    </row>
    <row r="193" spans="1:9" ht="19" customHeight="1" x14ac:dyDescent="0.95">
      <c r="A193" s="397" t="s">
        <v>259</v>
      </c>
      <c r="B193" s="397"/>
      <c r="C193" s="420" t="str">
        <f>C139</f>
        <v>ស្លែងស្ពាន</v>
      </c>
      <c r="D193" s="420"/>
      <c r="E193" s="422"/>
      <c r="F193" s="422"/>
      <c r="G193" s="396" t="s">
        <v>230</v>
      </c>
      <c r="H193" s="368" t="e">
        <f>IF($C194="ស្លែងស្ពាន",_xlfn.XLOOKUP($A196,Sleng!$A$31:$A$62,Sleng!$C$31:$C$62),IF($C194="ភ្នំដី",_xlfn.XLOOKUP($A196,PhomDey!$A$31:$A$62,PhomDey!$C$31:$C$62),IF($C194="ច្រនៀង",_xlfn.XLOOKUP($A196,Chronieng!$A$31:$A$62,Chronieng!$C$31:$C$62),IF($C194="ចំការចេក",_xlfn.XLOOKUP($A196,Chomkar!$A$31:$A$62,Chomkar!$C$31:$C$62),IF($C194="ធ្លកត្រាំកង់",_xlfn.XLOOKUP($A196,Thlok!$A$31:$A$62,Thlok!$C$31:$C$62),IF($C194="ភ្នំស្រីស្នំ",_xlfn.XLOOKUP($A196,PhomSrie!$A$31:$A$62,PhomSrie!$C$31:$C$62),IF($C194="ដង្កោរ",_xlfn.XLOOKUP($A196,Dongkaor!$A$31:$A$62,Dongkaor!$C$31:$C$62),IF($C194="សាលា",_xlfn.XLOOKUP($A196,Sala!$A$31:$A$62,Sala!$C$31:$C$62),IF($C194="ដូនសុខ",_xlfn.XLOOKUP($A196,Dunsok!$A$31:$A$62,Dunsok!$C$31:$C$62),IF($C194="រមៀត",_xlfn.XLOOKUP($A196,RMeat!$A$31:$A$62,RMeat!$C$31:$C$62),IF($C194="ចារ",_xlfn.XLOOKUP($A196,Char!$A$31:$A$62,Char!$C$31:$C$62),"")))))))))))</f>
        <v>#N/A</v>
      </c>
      <c r="I193" s="437"/>
    </row>
    <row r="194" spans="1:9" ht="20.5" customHeight="1" x14ac:dyDescent="0.95">
      <c r="A194" s="397" t="s">
        <v>4</v>
      </c>
      <c r="B194" s="397"/>
      <c r="C194" s="420" t="str">
        <f>C140</f>
        <v>សាលា</v>
      </c>
      <c r="D194" s="420"/>
      <c r="E194" s="423"/>
      <c r="F194" s="422"/>
      <c r="G194" s="422"/>
      <c r="H194" s="422"/>
      <c r="I194" s="437"/>
    </row>
    <row r="195" spans="1:9" ht="19.5" customHeight="1" x14ac:dyDescent="0.95">
      <c r="A195" s="402" t="s">
        <v>268</v>
      </c>
      <c r="B195" s="403"/>
      <c r="C195" s="403"/>
      <c r="D195" s="403"/>
      <c r="E195" s="403"/>
      <c r="F195" s="403"/>
      <c r="G195" s="403"/>
      <c r="H195" s="403"/>
      <c r="I195" s="437"/>
    </row>
    <row r="196" spans="1:9" ht="19" customHeight="1" x14ac:dyDescent="0.95">
      <c r="A196" s="424">
        <f>A142+2</f>
        <v>46118</v>
      </c>
      <c r="B196" s="424"/>
      <c r="C196" s="424"/>
      <c r="D196" s="424"/>
      <c r="E196" s="424"/>
      <c r="F196" s="424"/>
      <c r="G196" s="424"/>
      <c r="H196" s="424"/>
      <c r="I196" s="437"/>
    </row>
    <row r="197" spans="1:9" ht="19" customHeight="1" x14ac:dyDescent="0.95">
      <c r="A197" s="392" t="s">
        <v>47</v>
      </c>
      <c r="B197" s="393" t="s">
        <v>48</v>
      </c>
      <c r="C197" s="393"/>
      <c r="D197" s="393"/>
      <c r="E197" s="393"/>
      <c r="F197" s="392" t="s">
        <v>49</v>
      </c>
      <c r="G197" s="392" t="s">
        <v>50</v>
      </c>
      <c r="H197" s="392" t="s">
        <v>51</v>
      </c>
      <c r="I197" s="437"/>
    </row>
    <row r="198" spans="1:9" ht="19" customHeight="1" x14ac:dyDescent="0.95">
      <c r="A198" s="405">
        <v>1</v>
      </c>
      <c r="B198" s="406" t="str" cm="1">
        <f t="array" ref="B198">IF(AM2=FALSE,"",IF(Vigetable7="","",Vigetable7))</f>
        <v/>
      </c>
      <c r="C198" s="407"/>
      <c r="D198" s="407"/>
      <c r="E198" s="407"/>
      <c r="F198" s="408"/>
      <c r="G198" s="409" t="str">
        <f>IFERROR(IF(B198="","",IF($A196&lt;តម្លៃទំនិញ!$G$6,VLOOKUP(B198,តម្លៃទំនិញ!$B$8:$G$68,5,FALSE),VLOOKUP(B198,តម្លៃទំនិញ!$B$8:$G$68,6,FALSE))),"")</f>
        <v/>
      </c>
      <c r="H198" s="409" t="str">
        <f>IFERROR(IF(B198="","",G198*F198),"")</f>
        <v/>
      </c>
      <c r="I198" s="437"/>
    </row>
    <row r="199" spans="1:9" ht="19" customHeight="1" x14ac:dyDescent="0.95">
      <c r="A199" s="405">
        <v>2</v>
      </c>
      <c r="B199" s="406"/>
      <c r="C199" s="407"/>
      <c r="D199" s="407"/>
      <c r="E199" s="407"/>
      <c r="F199" s="408"/>
      <c r="G199" s="409" t="str">
        <f>IFERROR(IF(B199="","",IF($A197&lt;តម្លៃទំនិញ!$G$6,VLOOKUP(B199,តម្លៃទំនិញ!$B$8:$G$68,5,FALSE),VLOOKUP(B199,តម្លៃទំនិញ!$B$8:$G$68,6,FALSE))),"")</f>
        <v/>
      </c>
      <c r="H199" s="409" t="str">
        <f t="shared" ref="H199:H207" si="14">IFERROR(IF(B199="","",G199*F199),"")</f>
        <v/>
      </c>
      <c r="I199" s="437"/>
    </row>
    <row r="200" spans="1:9" ht="19" customHeight="1" x14ac:dyDescent="0.95">
      <c r="A200" s="405">
        <v>3</v>
      </c>
      <c r="B200" s="406"/>
      <c r="C200" s="407"/>
      <c r="D200" s="407"/>
      <c r="E200" s="407"/>
      <c r="F200" s="408"/>
      <c r="G200" s="409" t="str">
        <f>IFERROR(IF(B200="","",IF($A198&lt;តម្លៃទំនិញ!$G$6,VLOOKUP(B200,តម្លៃទំនិញ!$B$8:$G$68,5,FALSE),VLOOKUP(B200,តម្លៃទំនិញ!$B$8:$G$68,6,FALSE))),"")</f>
        <v/>
      </c>
      <c r="H200" s="409" t="str">
        <f t="shared" si="14"/>
        <v/>
      </c>
      <c r="I200" s="437"/>
    </row>
    <row r="201" spans="1:9" ht="19" customHeight="1" x14ac:dyDescent="0.95">
      <c r="A201" s="405">
        <v>4</v>
      </c>
      <c r="B201" s="406"/>
      <c r="C201" s="407"/>
      <c r="D201" s="407"/>
      <c r="E201" s="407"/>
      <c r="F201" s="408"/>
      <c r="G201" s="409" t="str">
        <f>IFERROR(IF(B201="","",IF($A199&lt;តម្លៃទំនិញ!$G$6,VLOOKUP(B201,តម្លៃទំនិញ!$B$8:$G$68,5,FALSE),VLOOKUP(B201,តម្លៃទំនិញ!$B$8:$G$68,6,FALSE))),"")</f>
        <v/>
      </c>
      <c r="H201" s="409" t="str">
        <f t="shared" si="14"/>
        <v/>
      </c>
      <c r="I201" s="437"/>
    </row>
    <row r="202" spans="1:9" ht="19" customHeight="1" x14ac:dyDescent="0.95">
      <c r="A202" s="405">
        <v>5</v>
      </c>
      <c r="B202" s="406"/>
      <c r="C202" s="407"/>
      <c r="D202" s="407"/>
      <c r="E202" s="407"/>
      <c r="F202" s="408"/>
      <c r="G202" s="409" t="str">
        <f>IFERROR(IF(B202="","",IF($A200&lt;តម្លៃទំនិញ!$G$6,VLOOKUP(B202,តម្លៃទំនិញ!$B$8:$G$68,5,FALSE),VLOOKUP(B202,តម្លៃទំនិញ!$B$8:$G$68,6,FALSE))),"")</f>
        <v/>
      </c>
      <c r="H202" s="409" t="str">
        <f t="shared" si="14"/>
        <v/>
      </c>
      <c r="I202" s="437"/>
    </row>
    <row r="203" spans="1:9" ht="19" customHeight="1" x14ac:dyDescent="0.95">
      <c r="A203" s="405">
        <v>6</v>
      </c>
      <c r="B203" s="406"/>
      <c r="C203" s="407"/>
      <c r="D203" s="407"/>
      <c r="E203" s="407"/>
      <c r="F203" s="408"/>
      <c r="G203" s="409" t="str">
        <f>IFERROR(IF(B203="","",IF($A201&lt;តម្លៃទំនិញ!$G$6,VLOOKUP(B203,តម្លៃទំនិញ!$B$8:$G$68,5,FALSE),VLOOKUP(B203,តម្លៃទំនិញ!$B$8:$G$68,6,FALSE))),"")</f>
        <v/>
      </c>
      <c r="H203" s="409" t="str">
        <f t="shared" si="14"/>
        <v/>
      </c>
      <c r="I203" s="437"/>
    </row>
    <row r="204" spans="1:9" ht="19" customHeight="1" x14ac:dyDescent="0.95">
      <c r="A204" s="405">
        <v>7</v>
      </c>
      <c r="B204" s="406"/>
      <c r="C204" s="407"/>
      <c r="D204" s="407"/>
      <c r="E204" s="407"/>
      <c r="F204" s="408"/>
      <c r="G204" s="409" t="str">
        <f>IFERROR(IF(B204="","",IF($A202&lt;តម្លៃទំនិញ!$G$6,VLOOKUP(B204,តម្លៃទំនិញ!$B$8:$G$68,5,FALSE),VLOOKUP(B204,តម្លៃទំនិញ!$B$8:$G$68,6,FALSE))),"")</f>
        <v/>
      </c>
      <c r="H204" s="409" t="str">
        <f t="shared" si="14"/>
        <v/>
      </c>
      <c r="I204" s="437"/>
    </row>
    <row r="205" spans="1:9" ht="19" customHeight="1" x14ac:dyDescent="0.95">
      <c r="A205" s="405">
        <v>8</v>
      </c>
      <c r="B205" s="406"/>
      <c r="C205" s="407"/>
      <c r="D205" s="407"/>
      <c r="E205" s="407"/>
      <c r="F205" s="408"/>
      <c r="G205" s="409" t="str">
        <f>IFERROR(IF(B205="","",IF($A203&lt;តម្លៃទំនិញ!$G$6,VLOOKUP(B205,តម្លៃទំនិញ!$B$8:$G$68,5,FALSE),VLOOKUP(B205,តម្លៃទំនិញ!$B$8:$G$68,6,FALSE))),"")</f>
        <v/>
      </c>
      <c r="H205" s="409" t="str">
        <f t="shared" si="14"/>
        <v/>
      </c>
      <c r="I205" s="437"/>
    </row>
    <row r="206" spans="1:9" ht="19" customHeight="1" x14ac:dyDescent="0.95">
      <c r="A206" s="405">
        <v>9</v>
      </c>
      <c r="B206" s="406"/>
      <c r="C206" s="407"/>
      <c r="D206" s="407"/>
      <c r="E206" s="407"/>
      <c r="F206" s="408"/>
      <c r="G206" s="409" t="str">
        <f>IFERROR(IF(B206="","",IF($A204&lt;តម្លៃទំនិញ!$G$6,VLOOKUP(B206,តម្លៃទំនិញ!$B$8:$G$68,5,FALSE),VLOOKUP(B206,តម្លៃទំនិញ!$B$8:$G$68,6,FALSE))),"")</f>
        <v/>
      </c>
      <c r="H206" s="409" t="str">
        <f t="shared" si="14"/>
        <v/>
      </c>
      <c r="I206" s="437"/>
    </row>
    <row r="207" spans="1:9" ht="19" customHeight="1" x14ac:dyDescent="0.95">
      <c r="A207" s="429">
        <v>10</v>
      </c>
      <c r="B207" s="406"/>
      <c r="C207" s="407"/>
      <c r="D207" s="407"/>
      <c r="E207" s="407"/>
      <c r="F207" s="408"/>
      <c r="G207" s="409" t="str">
        <f>IFERROR(IF(B207="","",IF($A205&lt;តម្លៃទំនិញ!$G$6,VLOOKUP(B207,តម្លៃទំនិញ!$B$8:$G$68,5,FALSE),VLOOKUP(B207,តម្លៃទំនិញ!$B$8:$G$68,6,FALSE))),"")</f>
        <v/>
      </c>
      <c r="H207" s="409" t="str">
        <f t="shared" si="14"/>
        <v/>
      </c>
      <c r="I207" s="437"/>
    </row>
    <row r="208" spans="1:9" ht="19" customHeight="1" x14ac:dyDescent="0.95">
      <c r="A208" s="410" t="s">
        <v>99</v>
      </c>
      <c r="B208" s="410"/>
      <c r="C208" s="410"/>
      <c r="D208" s="410"/>
      <c r="E208" s="410"/>
      <c r="F208" s="425"/>
      <c r="G208" s="412"/>
      <c r="H208" s="426" t="str">
        <f>IF(H198="","",SUM(H198:H207))</f>
        <v/>
      </c>
      <c r="I208" s="437"/>
    </row>
    <row r="209" spans="1:20" x14ac:dyDescent="0.95">
      <c r="A209" s="375" t="s">
        <v>52</v>
      </c>
      <c r="B209" s="376" t="s">
        <v>267</v>
      </c>
      <c r="C209" s="377"/>
      <c r="D209" s="377"/>
      <c r="E209" s="377"/>
      <c r="F209" s="378"/>
      <c r="G209" s="378"/>
      <c r="H209" s="378"/>
      <c r="I209" s="437"/>
    </row>
    <row r="210" spans="1:20" ht="22.5" customHeight="1" x14ac:dyDescent="0.95">
      <c r="A210" s="427"/>
      <c r="B210" s="427"/>
      <c r="C210" s="427"/>
      <c r="D210" s="427"/>
      <c r="E210" s="427"/>
      <c r="F210" s="427"/>
      <c r="G210" s="427"/>
      <c r="H210" s="427"/>
      <c r="I210" s="437"/>
    </row>
    <row r="211" spans="1:20" ht="30" customHeight="1" x14ac:dyDescent="0.95">
      <c r="A211" s="427"/>
      <c r="B211" s="427"/>
      <c r="C211" s="427"/>
      <c r="D211" s="428"/>
      <c r="E211" s="428"/>
      <c r="F211" s="428"/>
      <c r="G211" s="427"/>
      <c r="H211" s="427"/>
      <c r="I211" s="437"/>
    </row>
    <row r="212" spans="1:20" x14ac:dyDescent="0.95">
      <c r="A212" s="379"/>
      <c r="B212" s="177"/>
      <c r="C212" s="377"/>
      <c r="D212" s="377"/>
      <c r="E212" s="380"/>
      <c r="F212" s="380"/>
      <c r="G212" s="380"/>
      <c r="H212" s="380"/>
      <c r="I212" s="437"/>
    </row>
    <row r="213" spans="1:20" x14ac:dyDescent="0.95">
      <c r="A213" s="379"/>
      <c r="B213" s="379"/>
      <c r="C213" s="379"/>
      <c r="D213" s="379"/>
      <c r="E213" s="379"/>
      <c r="F213" s="379"/>
      <c r="G213" s="379"/>
      <c r="H213" s="379"/>
      <c r="I213" s="437"/>
    </row>
    <row r="214" spans="1:20" ht="21" customHeight="1" x14ac:dyDescent="0.95">
      <c r="A214" s="417"/>
      <c r="B214" s="417"/>
      <c r="C214" s="417"/>
      <c r="D214" s="417"/>
      <c r="E214" s="417"/>
      <c r="F214" s="417"/>
      <c r="G214" s="417"/>
      <c r="H214" s="417"/>
      <c r="I214" s="437"/>
    </row>
    <row r="215" spans="1:20" ht="19" customHeight="1" x14ac:dyDescent="0.95">
      <c r="I215" s="437"/>
    </row>
    <row r="216" spans="1:20" ht="30" customHeight="1" x14ac:dyDescent="0.95">
      <c r="A216" s="419" t="s">
        <v>98</v>
      </c>
      <c r="B216" s="419"/>
      <c r="C216" s="419"/>
      <c r="D216" s="419"/>
      <c r="E216" s="419"/>
      <c r="F216" s="419"/>
      <c r="G216" s="419"/>
      <c r="H216" s="419"/>
      <c r="I216" s="437"/>
    </row>
    <row r="217" spans="1:20" ht="20.5" customHeight="1" x14ac:dyDescent="0.95">
      <c r="A217" s="394"/>
      <c r="B217" s="394"/>
      <c r="C217" s="395" t="s">
        <v>2</v>
      </c>
      <c r="D217" s="395"/>
      <c r="E217" s="395"/>
      <c r="F217" s="395"/>
      <c r="G217" s="395"/>
      <c r="H217" s="396" t="s">
        <v>266</v>
      </c>
      <c r="I217" s="436">
        <v>46120</v>
      </c>
      <c r="J217" s="373"/>
      <c r="K217" s="374"/>
      <c r="L217" s="374"/>
      <c r="M217" s="439"/>
      <c r="O217" s="441"/>
      <c r="P217" s="442"/>
      <c r="Q217" s="442"/>
      <c r="R217" s="442"/>
      <c r="S217" s="442"/>
      <c r="T217" s="467"/>
    </row>
    <row r="218" spans="1:20" ht="19" customHeight="1" x14ac:dyDescent="0.95">
      <c r="A218" s="394"/>
      <c r="B218" s="394"/>
      <c r="C218" s="395" t="s">
        <v>79</v>
      </c>
      <c r="D218" s="395"/>
      <c r="E218" s="395"/>
      <c r="F218" s="395"/>
      <c r="G218" s="395"/>
      <c r="H218" s="394"/>
      <c r="I218" s="437"/>
      <c r="K218" s="382"/>
      <c r="L218" s="382"/>
      <c r="M218" s="460"/>
      <c r="O218" s="462"/>
      <c r="P218" s="442"/>
      <c r="Q218" s="442"/>
      <c r="R218" s="442"/>
      <c r="S218" s="442"/>
      <c r="T218" s="467"/>
    </row>
    <row r="219" spans="1:20" ht="19" customHeight="1" x14ac:dyDescent="0.95">
      <c r="A219" s="397" t="s">
        <v>258</v>
      </c>
      <c r="B219" s="397"/>
      <c r="C219" s="420" t="str">
        <f>C192</f>
        <v>ស្រីស្នំ</v>
      </c>
      <c r="D219" s="420"/>
      <c r="E219" s="394"/>
      <c r="F219" s="394"/>
      <c r="G219" s="394"/>
      <c r="H219" s="421"/>
      <c r="I219" s="437"/>
      <c r="K219" s="382"/>
      <c r="L219" s="382"/>
      <c r="M219" s="460"/>
      <c r="O219" s="462"/>
      <c r="P219" s="463"/>
      <c r="Q219" s="463"/>
      <c r="R219" s="463"/>
      <c r="S219" s="463"/>
      <c r="T219" s="468"/>
    </row>
    <row r="220" spans="1:20" ht="19" customHeight="1" x14ac:dyDescent="0.95">
      <c r="A220" s="397" t="s">
        <v>259</v>
      </c>
      <c r="B220" s="397"/>
      <c r="C220" s="420" t="str">
        <f>C193</f>
        <v>ស្លែងស្ពាន</v>
      </c>
      <c r="D220" s="420"/>
      <c r="E220" s="422"/>
      <c r="F220" s="422"/>
      <c r="G220" s="396" t="s">
        <v>230</v>
      </c>
      <c r="H220" s="368" t="e">
        <f>IF($C221="ស្លែងស្ពាន",_xlfn.XLOOKUP($A223,Sleng!$A$31:$A$62,Sleng!$C$31:$C$62),IF($C221="ភ្នំដី",_xlfn.XLOOKUP($A223,PhomDey!$A$31:$A$62,PhomDey!$C$31:$C$62),IF($C221="ច្រនៀង",_xlfn.XLOOKUP($A223,Chronieng!$A$31:$A$62,Chronieng!$C$31:$C$62),IF($C221="ចំការចេក",_xlfn.XLOOKUP($A223,Chomkar!$A$31:$A$62,Chomkar!$C$31:$C$62),IF($C221="ធ្លកត្រាំកង់",_xlfn.XLOOKUP($A223,Thlok!$A$31:$A$62,Thlok!$C$31:$C$62),IF($C221="ភ្នំស្រីស្នំ",_xlfn.XLOOKUP($A223,PhomSrie!$A$31:$A$62,PhomSrie!$C$31:$C$62),IF($C221="ដង្កោរ",_xlfn.XLOOKUP($A223,Dongkaor!$A$31:$A$62,Dongkaor!$C$31:$C$62),IF($C221="សាលា",_xlfn.XLOOKUP($A223,Sala!$A$31:$A$62,Sala!$C$31:$C$62),IF($C221="ដូនសុខ",_xlfn.XLOOKUP($A223,Dunsok!$A$31:$A$62,Dunsok!$C$31:$C$62),IF($C221="រមៀត",_xlfn.XLOOKUP($A223,RMeat!$A$31:$A$62,RMeat!$C$31:$C$62),IF($C221="ចារ",_xlfn.XLOOKUP($A223,Char!$A$31:$A$62,Char!$C$31:$C$62),"")))))))))))</f>
        <v>#N/A</v>
      </c>
      <c r="I220" s="437"/>
      <c r="K220" s="382"/>
      <c r="L220" s="382"/>
      <c r="M220" s="460"/>
      <c r="O220" s="462"/>
      <c r="P220" s="463"/>
      <c r="Q220" s="463"/>
      <c r="R220" s="463"/>
      <c r="S220" s="463"/>
      <c r="T220" s="468"/>
    </row>
    <row r="221" spans="1:20" ht="16" customHeight="1" x14ac:dyDescent="0.95">
      <c r="A221" s="397" t="s">
        <v>4</v>
      </c>
      <c r="B221" s="397"/>
      <c r="C221" s="420" t="str">
        <f>C194</f>
        <v>សាលា</v>
      </c>
      <c r="D221" s="420"/>
      <c r="E221" s="423"/>
      <c r="F221" s="422"/>
      <c r="G221" s="422"/>
      <c r="H221" s="422"/>
      <c r="I221" s="437"/>
      <c r="K221" s="382"/>
      <c r="L221" s="382"/>
      <c r="M221" s="460"/>
      <c r="O221" s="462"/>
      <c r="P221" s="463"/>
      <c r="Q221" s="463"/>
      <c r="R221" s="463"/>
      <c r="S221" s="463"/>
      <c r="T221" s="468"/>
    </row>
    <row r="222" spans="1:20" ht="16" customHeight="1" x14ac:dyDescent="0.95">
      <c r="A222" s="402" t="s">
        <v>268</v>
      </c>
      <c r="B222" s="403"/>
      <c r="C222" s="403"/>
      <c r="D222" s="403"/>
      <c r="E222" s="403"/>
      <c r="F222" s="403"/>
      <c r="G222" s="403"/>
      <c r="H222" s="403"/>
      <c r="I222" s="437"/>
      <c r="K222" s="382"/>
      <c r="L222" s="382"/>
    </row>
    <row r="223" spans="1:20" ht="19" customHeight="1" x14ac:dyDescent="0.95">
      <c r="A223" s="424">
        <f>A196+1</f>
        <v>46119</v>
      </c>
      <c r="B223" s="424"/>
      <c r="C223" s="424"/>
      <c r="D223" s="424"/>
      <c r="E223" s="424"/>
      <c r="F223" s="424"/>
      <c r="G223" s="424"/>
      <c r="H223" s="424"/>
      <c r="I223" s="437"/>
      <c r="K223" s="382"/>
      <c r="L223" s="382"/>
    </row>
    <row r="224" spans="1:20" ht="20.5" customHeight="1" x14ac:dyDescent="0.95">
      <c r="A224" s="392" t="s">
        <v>47</v>
      </c>
      <c r="B224" s="393" t="s">
        <v>48</v>
      </c>
      <c r="C224" s="393"/>
      <c r="D224" s="393"/>
      <c r="E224" s="393"/>
      <c r="F224" s="392" t="s">
        <v>49</v>
      </c>
      <c r="G224" s="392" t="s">
        <v>50</v>
      </c>
      <c r="H224" s="392" t="s">
        <v>51</v>
      </c>
      <c r="I224" s="437"/>
      <c r="K224" s="383"/>
      <c r="L224" s="383"/>
    </row>
    <row r="225" spans="1:12" ht="19" customHeight="1" x14ac:dyDescent="0.95">
      <c r="A225" s="405">
        <v>1</v>
      </c>
      <c r="B225" s="406" t="str" cm="1">
        <f t="array" ref="B225">IF(O3=FALSE,"",IF(Vigetable1="","",Vigetable1))</f>
        <v/>
      </c>
      <c r="C225" s="407"/>
      <c r="D225" s="407"/>
      <c r="E225" s="407"/>
      <c r="F225" s="408"/>
      <c r="G225" s="409" t="str">
        <f>IFERROR(IF(B225="","",IF($A223&lt;តម្លៃទំនិញ!$G$6,VLOOKUP(B225,តម្លៃទំនិញ!$B$8:$G$68,5,FALSE),VLOOKUP(B225,តម្លៃទំនិញ!$B$8:$G$68,6,FALSE))),"")</f>
        <v/>
      </c>
      <c r="H225" s="409" t="str">
        <f>IFERROR(IF(B225="","",G225*F225),"")</f>
        <v/>
      </c>
      <c r="I225" s="437"/>
      <c r="K225" s="383"/>
      <c r="L225" s="383"/>
    </row>
    <row r="226" spans="1:12" ht="19" customHeight="1" x14ac:dyDescent="0.95">
      <c r="A226" s="405">
        <v>2</v>
      </c>
      <c r="B226" s="406"/>
      <c r="C226" s="407"/>
      <c r="D226" s="407"/>
      <c r="E226" s="407"/>
      <c r="F226" s="408"/>
      <c r="G226" s="409" t="str">
        <f>IFERROR(IF(B226="","",IF($A224&lt;តម្លៃទំនិញ!$G$6,VLOOKUP(B226,តម្លៃទំនិញ!$B$8:$G$68,5,FALSE),VLOOKUP(B226,តម្លៃទំនិញ!$B$8:$G$68,6,FALSE))),"")</f>
        <v/>
      </c>
      <c r="H226" s="409" t="str">
        <f t="shared" ref="H226:H234" si="15">IFERROR(IF(B226="","",G226*F226),"")</f>
        <v/>
      </c>
      <c r="I226" s="437"/>
      <c r="K226" s="382"/>
      <c r="L226" s="382"/>
    </row>
    <row r="227" spans="1:12" ht="19" customHeight="1" x14ac:dyDescent="0.95">
      <c r="A227" s="405">
        <v>3</v>
      </c>
      <c r="B227" s="406"/>
      <c r="C227" s="407"/>
      <c r="D227" s="407"/>
      <c r="E227" s="407"/>
      <c r="F227" s="408"/>
      <c r="G227" s="409" t="str">
        <f>IFERROR(IF(B227="","",IF($A225&lt;តម្លៃទំនិញ!$G$6,VLOOKUP(B227,តម្លៃទំនិញ!$B$8:$G$68,5,FALSE),VLOOKUP(B227,តម្លៃទំនិញ!$B$8:$G$68,6,FALSE))),"")</f>
        <v/>
      </c>
      <c r="H227" s="409" t="str">
        <f t="shared" si="15"/>
        <v/>
      </c>
      <c r="I227" s="437"/>
      <c r="K227" s="382"/>
      <c r="L227" s="382"/>
    </row>
    <row r="228" spans="1:12" ht="19" customHeight="1" x14ac:dyDescent="0.95">
      <c r="A228" s="405">
        <v>4</v>
      </c>
      <c r="B228" s="406"/>
      <c r="C228" s="407"/>
      <c r="D228" s="407"/>
      <c r="E228" s="407"/>
      <c r="F228" s="408"/>
      <c r="G228" s="409" t="str">
        <f>IFERROR(IF(B228="","",IF($A226&lt;តម្លៃទំនិញ!$G$6,VLOOKUP(B228,តម្លៃទំនិញ!$B$8:$G$68,5,FALSE),VLOOKUP(B228,តម្លៃទំនិញ!$B$8:$G$68,6,FALSE))),"")</f>
        <v/>
      </c>
      <c r="H228" s="409" t="str">
        <f t="shared" si="15"/>
        <v/>
      </c>
      <c r="I228" s="437"/>
      <c r="K228" s="382"/>
      <c r="L228" s="382"/>
    </row>
    <row r="229" spans="1:12" ht="19" customHeight="1" x14ac:dyDescent="0.95">
      <c r="A229" s="405">
        <v>5</v>
      </c>
      <c r="B229" s="406"/>
      <c r="C229" s="407"/>
      <c r="D229" s="407"/>
      <c r="E229" s="407"/>
      <c r="F229" s="408"/>
      <c r="G229" s="409" t="str">
        <f>IFERROR(IF(B229="","",IF($A227&lt;តម្លៃទំនិញ!$G$6,VLOOKUP(B229,តម្លៃទំនិញ!$B$8:$G$68,5,FALSE),VLOOKUP(B229,តម្លៃទំនិញ!$B$8:$G$68,6,FALSE))),"")</f>
        <v/>
      </c>
      <c r="H229" s="409" t="str">
        <f t="shared" si="15"/>
        <v/>
      </c>
      <c r="I229" s="437"/>
    </row>
    <row r="230" spans="1:12" ht="19" customHeight="1" x14ac:dyDescent="0.95">
      <c r="A230" s="405">
        <v>6</v>
      </c>
      <c r="B230" s="406"/>
      <c r="C230" s="407"/>
      <c r="D230" s="407"/>
      <c r="E230" s="407"/>
      <c r="F230" s="408"/>
      <c r="G230" s="409" t="str">
        <f>IFERROR(IF(B230="","",IF($A228&lt;តម្លៃទំនិញ!$G$6,VLOOKUP(B230,តម្លៃទំនិញ!$B$8:$G$68,5,FALSE),VLOOKUP(B230,តម្លៃទំនិញ!$B$8:$G$68,6,FALSE))),"")</f>
        <v/>
      </c>
      <c r="H230" s="409" t="str">
        <f t="shared" si="15"/>
        <v/>
      </c>
      <c r="I230" s="437"/>
    </row>
    <row r="231" spans="1:12" ht="19" customHeight="1" x14ac:dyDescent="0.95">
      <c r="A231" s="405">
        <v>7</v>
      </c>
      <c r="B231" s="406"/>
      <c r="C231" s="407"/>
      <c r="D231" s="407"/>
      <c r="E231" s="407"/>
      <c r="F231" s="408"/>
      <c r="G231" s="409" t="str">
        <f>IFERROR(IF(B231="","",IF($A229&lt;តម្លៃទំនិញ!$G$6,VLOOKUP(B231,តម្លៃទំនិញ!$B$8:$G$68,5,FALSE),VLOOKUP(B231,តម្លៃទំនិញ!$B$8:$G$68,6,FALSE))),"")</f>
        <v/>
      </c>
      <c r="H231" s="409" t="str">
        <f t="shared" si="15"/>
        <v/>
      </c>
      <c r="I231" s="437"/>
    </row>
    <row r="232" spans="1:12" ht="19" customHeight="1" x14ac:dyDescent="0.95">
      <c r="A232" s="405">
        <v>8</v>
      </c>
      <c r="B232" s="406"/>
      <c r="C232" s="407"/>
      <c r="D232" s="407"/>
      <c r="E232" s="407"/>
      <c r="F232" s="408"/>
      <c r="G232" s="409" t="str">
        <f>IFERROR(IF(B232="","",IF($A230&lt;តម្លៃទំនិញ!$G$6,VLOOKUP(B232,តម្លៃទំនិញ!$B$8:$G$68,5,FALSE),VLOOKUP(B232,តម្លៃទំនិញ!$B$8:$G$68,6,FALSE))),"")</f>
        <v/>
      </c>
      <c r="H232" s="409" t="str">
        <f t="shared" si="15"/>
        <v/>
      </c>
      <c r="I232" s="437"/>
    </row>
    <row r="233" spans="1:12" ht="19" customHeight="1" x14ac:dyDescent="0.95">
      <c r="A233" s="405">
        <v>9</v>
      </c>
      <c r="B233" s="406"/>
      <c r="C233" s="407"/>
      <c r="D233" s="407"/>
      <c r="E233" s="407"/>
      <c r="F233" s="408"/>
      <c r="G233" s="409" t="str">
        <f>IFERROR(IF(B233="","",IF($A231&lt;តម្លៃទំនិញ!$G$6,VLOOKUP(B233,តម្លៃទំនិញ!$B$8:$G$68,5,FALSE),VLOOKUP(B233,តម្លៃទំនិញ!$B$8:$G$68,6,FALSE))),"")</f>
        <v/>
      </c>
      <c r="H233" s="409" t="str">
        <f t="shared" si="15"/>
        <v/>
      </c>
      <c r="I233" s="437"/>
    </row>
    <row r="234" spans="1:12" ht="19" customHeight="1" x14ac:dyDescent="0.95">
      <c r="A234" s="405">
        <v>10</v>
      </c>
      <c r="B234" s="406"/>
      <c r="C234" s="407"/>
      <c r="D234" s="407"/>
      <c r="E234" s="407"/>
      <c r="F234" s="408"/>
      <c r="G234" s="409" t="str">
        <f>IFERROR(IF(B234="","",IF($A232&lt;តម្លៃទំនិញ!$G$6,VLOOKUP(B234,តម្លៃទំនិញ!$B$8:$G$68,5,FALSE),VLOOKUP(B234,តម្លៃទំនិញ!$B$8:$G$68,6,FALSE))),"")</f>
        <v/>
      </c>
      <c r="H234" s="409" t="str">
        <f t="shared" si="15"/>
        <v/>
      </c>
      <c r="I234" s="437"/>
    </row>
    <row r="235" spans="1:12" ht="19" customHeight="1" x14ac:dyDescent="0.95">
      <c r="A235" s="410" t="s">
        <v>99</v>
      </c>
      <c r="B235" s="410"/>
      <c r="C235" s="410"/>
      <c r="D235" s="410"/>
      <c r="E235" s="410"/>
      <c r="F235" s="425"/>
      <c r="G235" s="412"/>
      <c r="H235" s="426" t="str">
        <f>IF(H225="","",SUM(H225:H234))</f>
        <v/>
      </c>
      <c r="I235" s="437"/>
    </row>
    <row r="236" spans="1:12" x14ac:dyDescent="0.95">
      <c r="A236" s="375" t="s">
        <v>52</v>
      </c>
      <c r="B236" s="376" t="s">
        <v>267</v>
      </c>
      <c r="C236" s="377"/>
      <c r="D236" s="377"/>
      <c r="E236" s="377"/>
      <c r="F236" s="378"/>
      <c r="G236" s="378"/>
      <c r="H236" s="378"/>
      <c r="I236" s="437"/>
    </row>
    <row r="237" spans="1:12" ht="23.5" customHeight="1" x14ac:dyDescent="0.95">
      <c r="A237" s="427"/>
      <c r="B237" s="427"/>
      <c r="C237" s="427"/>
      <c r="D237" s="427"/>
      <c r="E237" s="427"/>
      <c r="F237" s="427"/>
      <c r="G237" s="427"/>
      <c r="H237" s="427"/>
      <c r="I237" s="437"/>
    </row>
    <row r="238" spans="1:12" ht="47.5" customHeight="1" x14ac:dyDescent="0.95">
      <c r="A238" s="427"/>
      <c r="B238" s="427"/>
      <c r="C238" s="427"/>
      <c r="D238" s="428"/>
      <c r="E238" s="428"/>
      <c r="F238" s="428"/>
      <c r="G238" s="427"/>
      <c r="H238" s="427"/>
      <c r="I238" s="437"/>
    </row>
    <row r="239" spans="1:12" ht="17.5" customHeight="1" x14ac:dyDescent="0.95">
      <c r="A239" s="379"/>
      <c r="B239" s="177"/>
      <c r="C239" s="377"/>
      <c r="D239" s="377"/>
      <c r="E239" s="380"/>
      <c r="F239" s="380"/>
      <c r="G239" s="380"/>
      <c r="H239" s="380"/>
      <c r="I239" s="437"/>
    </row>
    <row r="240" spans="1:12" x14ac:dyDescent="0.95">
      <c r="A240" s="379"/>
      <c r="B240" s="379"/>
      <c r="C240" s="379"/>
      <c r="D240" s="379"/>
      <c r="E240" s="379"/>
      <c r="F240" s="379"/>
      <c r="G240" s="379"/>
      <c r="H240" s="379"/>
      <c r="I240" s="437"/>
    </row>
    <row r="241" spans="1:9" ht="21" customHeight="1" x14ac:dyDescent="0.95">
      <c r="A241" s="417"/>
      <c r="B241" s="417"/>
      <c r="C241" s="417"/>
      <c r="D241" s="417"/>
      <c r="E241" s="417"/>
      <c r="F241" s="417"/>
      <c r="G241" s="417"/>
      <c r="H241" s="417"/>
      <c r="I241" s="437"/>
    </row>
    <row r="242" spans="1:9" ht="19" customHeight="1" x14ac:dyDescent="0.95">
      <c r="I242" s="437"/>
    </row>
    <row r="243" spans="1:9" ht="28.5" customHeight="1" x14ac:dyDescent="0.95">
      <c r="A243" s="419" t="s">
        <v>98</v>
      </c>
      <c r="B243" s="419"/>
      <c r="C243" s="419"/>
      <c r="D243" s="419"/>
      <c r="E243" s="419"/>
      <c r="F243" s="419"/>
      <c r="G243" s="419"/>
      <c r="H243" s="419"/>
      <c r="I243" s="437"/>
    </row>
    <row r="244" spans="1:9" ht="20.5" customHeight="1" x14ac:dyDescent="0.95">
      <c r="A244" s="394"/>
      <c r="B244" s="394"/>
      <c r="C244" s="395" t="s">
        <v>2</v>
      </c>
      <c r="D244" s="395"/>
      <c r="E244" s="395"/>
      <c r="F244" s="395"/>
      <c r="G244" s="395"/>
      <c r="H244" s="396" t="s">
        <v>266</v>
      </c>
      <c r="I244" s="436">
        <v>46121</v>
      </c>
    </row>
    <row r="245" spans="1:9" ht="20.5" customHeight="1" x14ac:dyDescent="0.95">
      <c r="A245" s="394"/>
      <c r="B245" s="394"/>
      <c r="C245" s="395" t="s">
        <v>79</v>
      </c>
      <c r="D245" s="395"/>
      <c r="E245" s="395"/>
      <c r="F245" s="395"/>
      <c r="G245" s="395"/>
      <c r="H245" s="394"/>
      <c r="I245" s="437"/>
    </row>
    <row r="246" spans="1:9" ht="20.5" customHeight="1" x14ac:dyDescent="0.95">
      <c r="A246" s="397" t="s">
        <v>258</v>
      </c>
      <c r="B246" s="397"/>
      <c r="C246" s="420" t="str">
        <f>C219</f>
        <v>ស្រីស្នំ</v>
      </c>
      <c r="D246" s="420"/>
      <c r="E246" s="394"/>
      <c r="F246" s="394"/>
      <c r="G246" s="394"/>
      <c r="H246" s="421"/>
      <c r="I246" s="437"/>
    </row>
    <row r="247" spans="1:9" ht="19" customHeight="1" x14ac:dyDescent="0.95">
      <c r="A247" s="397" t="s">
        <v>259</v>
      </c>
      <c r="B247" s="397"/>
      <c r="C247" s="420" t="str">
        <f>C220</f>
        <v>ស្លែងស្ពាន</v>
      </c>
      <c r="D247" s="420"/>
      <c r="E247" s="422"/>
      <c r="F247" s="422"/>
      <c r="G247" s="396" t="s">
        <v>230</v>
      </c>
      <c r="H247" s="368" t="e">
        <f>IF($C248="ស្លែងស្ពាន",_xlfn.XLOOKUP($A250,Sleng!$A$31:$A$62,Sleng!$C$31:$C$62),IF($C248="ភ្នំដី",_xlfn.XLOOKUP($A250,PhomDey!$A$31:$A$62,PhomDey!$C$31:$C$62),IF($C248="ច្រនៀង",_xlfn.XLOOKUP($A250,Chronieng!$A$31:$A$62,Chronieng!$C$31:$C$62),IF($C248="ចំការចេក",_xlfn.XLOOKUP($A250,Chomkar!$A$31:$A$62,Chomkar!$C$31:$C$62),IF($C248="ធ្លកត្រាំកង់",_xlfn.XLOOKUP($A250,Thlok!$A$31:$A$62,Thlok!$C$31:$C$62),IF($C248="ភ្នំស្រីស្នំ",_xlfn.XLOOKUP($A250,PhomSrie!$A$31:$A$62,PhomSrie!$C$31:$C$62),IF($C248="ដង្កោរ",_xlfn.XLOOKUP($A250,Dongkaor!$A$31:$A$62,Dongkaor!$C$31:$C$62),IF($C248="សាលា",_xlfn.XLOOKUP($A250,Sala!$A$31:$A$62,Sala!$C$31:$C$62),IF($C248="ដូនសុខ",_xlfn.XLOOKUP($A250,Dunsok!$A$31:$A$62,Dunsok!$C$31:$C$62),IF($C248="រមៀត",_xlfn.XLOOKUP($A250,RMeat!$A$31:$A$62,RMeat!$C$31:$C$62),IF($C248="ចារ",_xlfn.XLOOKUP($A250,Char!$A$31:$A$62,Char!$C$31:$C$62),"")))))))))))</f>
        <v>#N/A</v>
      </c>
      <c r="I247" s="437"/>
    </row>
    <row r="248" spans="1:9" ht="20.5" customHeight="1" x14ac:dyDescent="0.95">
      <c r="A248" s="397" t="s">
        <v>4</v>
      </c>
      <c r="B248" s="397"/>
      <c r="C248" s="420" t="str">
        <f>C221</f>
        <v>សាលា</v>
      </c>
      <c r="D248" s="420"/>
      <c r="E248" s="423"/>
      <c r="F248" s="422"/>
      <c r="G248" s="422"/>
      <c r="H248" s="422"/>
      <c r="I248" s="437"/>
    </row>
    <row r="249" spans="1:9" ht="24.5" x14ac:dyDescent="0.95">
      <c r="A249" s="402" t="s">
        <v>268</v>
      </c>
      <c r="B249" s="403"/>
      <c r="C249" s="403"/>
      <c r="D249" s="403"/>
      <c r="E249" s="403"/>
      <c r="F249" s="403"/>
      <c r="G249" s="403"/>
      <c r="H249" s="403"/>
      <c r="I249" s="437"/>
    </row>
    <row r="250" spans="1:9" ht="19" customHeight="1" x14ac:dyDescent="0.95">
      <c r="A250" s="424">
        <f>A223+1</f>
        <v>46120</v>
      </c>
      <c r="B250" s="424"/>
      <c r="C250" s="424"/>
      <c r="D250" s="424"/>
      <c r="E250" s="424"/>
      <c r="F250" s="424"/>
      <c r="G250" s="424"/>
      <c r="H250" s="424"/>
      <c r="I250" s="437"/>
    </row>
    <row r="251" spans="1:9" ht="19" customHeight="1" x14ac:dyDescent="0.95">
      <c r="A251" s="392" t="s">
        <v>47</v>
      </c>
      <c r="B251" s="393" t="s">
        <v>48</v>
      </c>
      <c r="C251" s="393"/>
      <c r="D251" s="393"/>
      <c r="E251" s="393"/>
      <c r="F251" s="392" t="s">
        <v>49</v>
      </c>
      <c r="G251" s="392" t="s">
        <v>50</v>
      </c>
      <c r="H251" s="392" t="s">
        <v>51</v>
      </c>
      <c r="I251" s="437"/>
    </row>
    <row r="252" spans="1:9" ht="19" customHeight="1" x14ac:dyDescent="0.95">
      <c r="A252" s="405">
        <v>1</v>
      </c>
      <c r="B252" s="406" t="str" cm="1">
        <f t="array" ref="B252">IF(O13=FALSE,"",IF(Vigetable2="","",Vigetable2))</f>
        <v/>
      </c>
      <c r="C252" s="407"/>
      <c r="D252" s="407"/>
      <c r="E252" s="407"/>
      <c r="F252" s="408"/>
      <c r="G252" s="409" t="str">
        <f>IFERROR(IF(B252="","",IF($A250&lt;តម្លៃទំនិញ!$G$6,VLOOKUP(B252,តម្លៃទំនិញ!$B$8:$G$68,5,FALSE),VLOOKUP(B252,តម្លៃទំនិញ!$B$8:$G$68,6,FALSE))),"")</f>
        <v/>
      </c>
      <c r="H252" s="409" t="str">
        <f>IFERROR(IF(B252="","",G252*F252),"")</f>
        <v/>
      </c>
      <c r="I252" s="437"/>
    </row>
    <row r="253" spans="1:9" ht="19" customHeight="1" x14ac:dyDescent="0.95">
      <c r="A253" s="405">
        <v>2</v>
      </c>
      <c r="B253" s="406"/>
      <c r="C253" s="407"/>
      <c r="D253" s="407"/>
      <c r="E253" s="407"/>
      <c r="F253" s="408"/>
      <c r="G253" s="409" t="str">
        <f>IFERROR(IF(B253="","",IF($A251&lt;តម្លៃទំនិញ!$G$6,VLOOKUP(B253,តម្លៃទំនិញ!$B$8:$G$68,5,FALSE),VLOOKUP(B253,តម្លៃទំនិញ!$B$8:$G$68,6,FALSE))),"")</f>
        <v/>
      </c>
      <c r="H253" s="409" t="str">
        <f t="shared" ref="H253:H261" si="16">IFERROR(IF(B253="","",G253*F253),"")</f>
        <v/>
      </c>
      <c r="I253" s="437"/>
    </row>
    <row r="254" spans="1:9" ht="19" customHeight="1" x14ac:dyDescent="0.95">
      <c r="A254" s="405">
        <v>3</v>
      </c>
      <c r="B254" s="406"/>
      <c r="C254" s="407"/>
      <c r="D254" s="407"/>
      <c r="E254" s="407"/>
      <c r="F254" s="408"/>
      <c r="G254" s="409" t="str">
        <f>IFERROR(IF(B254="","",IF($A252&lt;តម្លៃទំនិញ!$G$6,VLOOKUP(B254,តម្លៃទំនិញ!$B$8:$G$68,5,FALSE),VLOOKUP(B254,តម្លៃទំនិញ!$B$8:$G$68,6,FALSE))),"")</f>
        <v/>
      </c>
      <c r="H254" s="409" t="str">
        <f t="shared" si="16"/>
        <v/>
      </c>
      <c r="I254" s="437"/>
    </row>
    <row r="255" spans="1:9" ht="19" customHeight="1" x14ac:dyDescent="0.95">
      <c r="A255" s="405">
        <v>4</v>
      </c>
      <c r="B255" s="406"/>
      <c r="C255" s="407"/>
      <c r="D255" s="407"/>
      <c r="E255" s="407"/>
      <c r="F255" s="408"/>
      <c r="G255" s="409" t="str">
        <f>IFERROR(IF(B255="","",IF($A253&lt;តម្លៃទំនិញ!$G$6,VLOOKUP(B255,តម្លៃទំនិញ!$B$8:$G$68,5,FALSE),VLOOKUP(B255,តម្លៃទំនិញ!$B$8:$G$68,6,FALSE))),"")</f>
        <v/>
      </c>
      <c r="H255" s="409" t="str">
        <f t="shared" si="16"/>
        <v/>
      </c>
      <c r="I255" s="437"/>
    </row>
    <row r="256" spans="1:9" ht="19" customHeight="1" x14ac:dyDescent="0.95">
      <c r="A256" s="405">
        <v>5</v>
      </c>
      <c r="B256" s="406"/>
      <c r="C256" s="407"/>
      <c r="D256" s="407"/>
      <c r="E256" s="407"/>
      <c r="F256" s="408"/>
      <c r="G256" s="409" t="str">
        <f>IFERROR(IF(B256="","",IF($A254&lt;តម្លៃទំនិញ!$G$6,VLOOKUP(B256,តម្លៃទំនិញ!$B$8:$G$68,5,FALSE),VLOOKUP(B256,តម្លៃទំនិញ!$B$8:$G$68,6,FALSE))),"")</f>
        <v/>
      </c>
      <c r="H256" s="409" t="str">
        <f t="shared" si="16"/>
        <v/>
      </c>
      <c r="I256" s="437"/>
    </row>
    <row r="257" spans="1:9" ht="19" customHeight="1" x14ac:dyDescent="0.95">
      <c r="A257" s="405">
        <v>6</v>
      </c>
      <c r="B257" s="406"/>
      <c r="C257" s="407"/>
      <c r="D257" s="407"/>
      <c r="E257" s="407"/>
      <c r="F257" s="408"/>
      <c r="G257" s="409" t="str">
        <f>IFERROR(IF(B257="","",IF($A255&lt;តម្លៃទំនិញ!$G$6,VLOOKUP(B257,តម្លៃទំនិញ!$B$8:$G$68,5,FALSE),VLOOKUP(B257,តម្លៃទំនិញ!$B$8:$G$68,6,FALSE))),"")</f>
        <v/>
      </c>
      <c r="H257" s="409" t="str">
        <f t="shared" si="16"/>
        <v/>
      </c>
      <c r="I257" s="437"/>
    </row>
    <row r="258" spans="1:9" ht="19" customHeight="1" x14ac:dyDescent="0.95">
      <c r="A258" s="405">
        <v>7</v>
      </c>
      <c r="B258" s="406"/>
      <c r="C258" s="407"/>
      <c r="D258" s="407"/>
      <c r="E258" s="407"/>
      <c r="F258" s="408"/>
      <c r="G258" s="409" t="str">
        <f>IFERROR(IF(B258="","",IF($A256&lt;តម្លៃទំនិញ!$G$6,VLOOKUP(B258,តម្លៃទំនិញ!$B$8:$G$68,5,FALSE),VLOOKUP(B258,តម្លៃទំនិញ!$B$8:$G$68,6,FALSE))),"")</f>
        <v/>
      </c>
      <c r="H258" s="409" t="str">
        <f t="shared" si="16"/>
        <v/>
      </c>
      <c r="I258" s="437"/>
    </row>
    <row r="259" spans="1:9" ht="19" customHeight="1" x14ac:dyDescent="0.95">
      <c r="A259" s="405">
        <v>8</v>
      </c>
      <c r="B259" s="406"/>
      <c r="C259" s="407"/>
      <c r="D259" s="407"/>
      <c r="E259" s="407"/>
      <c r="F259" s="408"/>
      <c r="G259" s="409" t="str">
        <f>IFERROR(IF(B259="","",IF($A257&lt;តម្លៃទំនិញ!$G$6,VLOOKUP(B259,តម្លៃទំនិញ!$B$8:$G$68,5,FALSE),VLOOKUP(B259,តម្លៃទំនិញ!$B$8:$G$68,6,FALSE))),"")</f>
        <v/>
      </c>
      <c r="H259" s="409" t="str">
        <f t="shared" si="16"/>
        <v/>
      </c>
      <c r="I259" s="437"/>
    </row>
    <row r="260" spans="1:9" ht="19" customHeight="1" x14ac:dyDescent="0.95">
      <c r="A260" s="405">
        <v>9</v>
      </c>
      <c r="B260" s="406"/>
      <c r="C260" s="407"/>
      <c r="D260" s="407"/>
      <c r="E260" s="407"/>
      <c r="F260" s="408"/>
      <c r="G260" s="409" t="str">
        <f>IFERROR(IF(B260="","",IF($A258&lt;តម្លៃទំនិញ!$G$6,VLOOKUP(B260,តម្លៃទំនិញ!$B$8:$G$68,5,FALSE),VLOOKUP(B260,តម្លៃទំនិញ!$B$8:$G$68,6,FALSE))),"")</f>
        <v/>
      </c>
      <c r="H260" s="409" t="str">
        <f t="shared" si="16"/>
        <v/>
      </c>
      <c r="I260" s="437"/>
    </row>
    <row r="261" spans="1:9" ht="19" customHeight="1" x14ac:dyDescent="0.95">
      <c r="A261" s="405">
        <v>10</v>
      </c>
      <c r="B261" s="406"/>
      <c r="C261" s="407"/>
      <c r="D261" s="407"/>
      <c r="E261" s="407"/>
      <c r="F261" s="408"/>
      <c r="G261" s="409" t="str">
        <f>IFERROR(IF(B261="","",IF($A259&lt;តម្លៃទំនិញ!$G$6,VLOOKUP(B261,តម្លៃទំនិញ!$B$8:$G$68,5,FALSE),VLOOKUP(B261,តម្លៃទំនិញ!$B$8:$G$68,6,FALSE))),"")</f>
        <v/>
      </c>
      <c r="H261" s="409" t="str">
        <f t="shared" si="16"/>
        <v/>
      </c>
      <c r="I261" s="437"/>
    </row>
    <row r="262" spans="1:9" ht="19" customHeight="1" x14ac:dyDescent="0.95">
      <c r="A262" s="410" t="s">
        <v>99</v>
      </c>
      <c r="B262" s="410"/>
      <c r="C262" s="410"/>
      <c r="D262" s="410"/>
      <c r="E262" s="410"/>
      <c r="F262" s="425"/>
      <c r="G262" s="412"/>
      <c r="H262" s="426" t="str">
        <f>IF(H252="","",SUM(H252:H261))</f>
        <v/>
      </c>
      <c r="I262" s="437"/>
    </row>
    <row r="263" spans="1:9" x14ac:dyDescent="0.95">
      <c r="A263" s="375" t="s">
        <v>52</v>
      </c>
      <c r="B263" s="376" t="s">
        <v>267</v>
      </c>
      <c r="C263" s="377"/>
      <c r="D263" s="377"/>
      <c r="E263" s="377"/>
      <c r="F263" s="378"/>
      <c r="G263" s="378"/>
      <c r="H263" s="378"/>
      <c r="I263" s="437"/>
    </row>
    <row r="264" spans="1:9" ht="22.5" customHeight="1" x14ac:dyDescent="0.95">
      <c r="A264" s="427"/>
      <c r="B264" s="427"/>
      <c r="C264" s="427"/>
      <c r="D264" s="427"/>
      <c r="E264" s="427"/>
      <c r="F264" s="427"/>
      <c r="G264" s="427"/>
      <c r="H264" s="427"/>
      <c r="I264" s="437"/>
    </row>
    <row r="265" spans="1:9" ht="30.5" customHeight="1" x14ac:dyDescent="0.95">
      <c r="A265" s="427"/>
      <c r="B265" s="427"/>
      <c r="C265" s="427"/>
      <c r="D265" s="428"/>
      <c r="E265" s="428"/>
      <c r="F265" s="428"/>
      <c r="G265" s="427"/>
      <c r="H265" s="427"/>
      <c r="I265" s="437"/>
    </row>
    <row r="266" spans="1:9" x14ac:dyDescent="0.95">
      <c r="A266" s="379"/>
      <c r="B266" s="177"/>
      <c r="C266" s="377"/>
      <c r="D266" s="377"/>
      <c r="E266" s="380"/>
      <c r="F266" s="380"/>
      <c r="G266" s="380"/>
      <c r="H266" s="380"/>
      <c r="I266" s="437"/>
    </row>
    <row r="267" spans="1:9" x14ac:dyDescent="0.95">
      <c r="A267" s="379"/>
      <c r="B267" s="379"/>
      <c r="C267" s="379"/>
      <c r="D267" s="379"/>
      <c r="E267" s="379"/>
      <c r="F267" s="379"/>
      <c r="G267" s="379"/>
      <c r="H267" s="379"/>
      <c r="I267" s="437"/>
    </row>
    <row r="268" spans="1:9" ht="21" customHeight="1" x14ac:dyDescent="0.95">
      <c r="A268" s="417"/>
      <c r="B268" s="417"/>
      <c r="C268" s="417"/>
      <c r="D268" s="417"/>
      <c r="E268" s="417"/>
      <c r="F268" s="417"/>
      <c r="G268" s="417"/>
      <c r="H268" s="417"/>
      <c r="I268" s="437"/>
    </row>
    <row r="269" spans="1:9" ht="19" customHeight="1" x14ac:dyDescent="0.95">
      <c r="I269" s="437"/>
    </row>
    <row r="270" spans="1:9" ht="19" customHeight="1" x14ac:dyDescent="0.95">
      <c r="A270" s="419" t="s">
        <v>98</v>
      </c>
      <c r="B270" s="419"/>
      <c r="C270" s="419"/>
      <c r="D270" s="419"/>
      <c r="E270" s="419"/>
      <c r="F270" s="419"/>
      <c r="G270" s="419"/>
      <c r="H270" s="419"/>
      <c r="I270" s="437"/>
    </row>
    <row r="271" spans="1:9" ht="20.5" customHeight="1" x14ac:dyDescent="0.95">
      <c r="A271" s="394"/>
      <c r="B271" s="394"/>
      <c r="C271" s="395" t="s">
        <v>2</v>
      </c>
      <c r="D271" s="395"/>
      <c r="E271" s="395"/>
      <c r="F271" s="395"/>
      <c r="G271" s="395"/>
      <c r="H271" s="396" t="s">
        <v>266</v>
      </c>
      <c r="I271" s="436">
        <v>46122</v>
      </c>
    </row>
    <row r="272" spans="1:9" ht="20.5" customHeight="1" x14ac:dyDescent="0.95">
      <c r="A272" s="394"/>
      <c r="B272" s="394"/>
      <c r="C272" s="395" t="s">
        <v>79</v>
      </c>
      <c r="D272" s="395"/>
      <c r="E272" s="395"/>
      <c r="F272" s="395"/>
      <c r="G272" s="395"/>
      <c r="H272" s="394"/>
      <c r="I272" s="437"/>
    </row>
    <row r="273" spans="1:9" ht="20.5" customHeight="1" x14ac:dyDescent="0.95">
      <c r="A273" s="397" t="s">
        <v>258</v>
      </c>
      <c r="B273" s="397"/>
      <c r="C273" s="420" t="str">
        <f>C246</f>
        <v>ស្រីស្នំ</v>
      </c>
      <c r="D273" s="420"/>
      <c r="E273" s="394"/>
      <c r="F273" s="394"/>
      <c r="G273" s="394"/>
      <c r="H273" s="421"/>
      <c r="I273" s="437"/>
    </row>
    <row r="274" spans="1:9" ht="19" customHeight="1" x14ac:dyDescent="0.95">
      <c r="A274" s="397" t="s">
        <v>259</v>
      </c>
      <c r="B274" s="397"/>
      <c r="C274" s="420" t="str">
        <f>C247</f>
        <v>ស្លែងស្ពាន</v>
      </c>
      <c r="D274" s="420"/>
      <c r="E274" s="422"/>
      <c r="F274" s="422"/>
      <c r="G274" s="396" t="s">
        <v>230</v>
      </c>
      <c r="H274" s="368" t="e">
        <f>IF($C275="ស្លែងស្ពាន",_xlfn.XLOOKUP($A277,Sleng!$A$31:$A$62,Sleng!$C$31:$C$62),IF($C275="ភ្នំដី",_xlfn.XLOOKUP($A277,PhomDey!$A$31:$A$62,PhomDey!$C$31:$C$62),IF($C275="ច្រនៀង",_xlfn.XLOOKUP($A277,Chronieng!$A$31:$A$62,Chronieng!$C$31:$C$62),IF($C275="ចំការចេក",_xlfn.XLOOKUP($A277,Chomkar!$A$31:$A$62,Chomkar!$C$31:$C$62),IF($C275="ធ្លកត្រាំកង់",_xlfn.XLOOKUP($A277,Thlok!$A$31:$A$62,Thlok!$C$31:$C$62),IF($C275="ភ្នំស្រីស្នំ",_xlfn.XLOOKUP($A277,PhomSrie!$A$31:$A$62,PhomSrie!$C$31:$C$62),IF($C275="ដង្កោរ",_xlfn.XLOOKUP($A277,Dongkaor!$A$31:$A$62,Dongkaor!$C$31:$C$62),IF($C275="សាលា",_xlfn.XLOOKUP($A277,Sala!$A$31:$A$62,Sala!$C$31:$C$62),IF($C275="ដូនសុខ",_xlfn.XLOOKUP($A277,Dunsok!$A$31:$A$62,Dunsok!$C$31:$C$62),IF($C275="រមៀត",_xlfn.XLOOKUP($A277,RMeat!$A$31:$A$62,RMeat!$C$31:$C$62),IF($C275="ចារ",_xlfn.XLOOKUP($A277,Char!$A$31:$A$62,Char!$C$31:$C$62),"")))))))))))</f>
        <v>#N/A</v>
      </c>
      <c r="I274" s="437"/>
    </row>
    <row r="275" spans="1:9" ht="20.5" customHeight="1" x14ac:dyDescent="0.95">
      <c r="A275" s="397" t="s">
        <v>4</v>
      </c>
      <c r="B275" s="397"/>
      <c r="C275" s="420" t="str">
        <f>C248</f>
        <v>សាលា</v>
      </c>
      <c r="D275" s="420"/>
      <c r="E275" s="423"/>
      <c r="F275" s="422"/>
      <c r="G275" s="422"/>
      <c r="H275" s="422"/>
      <c r="I275" s="437"/>
    </row>
    <row r="276" spans="1:9" ht="24.5" x14ac:dyDescent="0.95">
      <c r="A276" s="402" t="s">
        <v>268</v>
      </c>
      <c r="B276" s="403"/>
      <c r="C276" s="403"/>
      <c r="D276" s="403"/>
      <c r="E276" s="403"/>
      <c r="F276" s="403"/>
      <c r="G276" s="403"/>
      <c r="H276" s="403"/>
      <c r="I276" s="437"/>
    </row>
    <row r="277" spans="1:9" ht="19" customHeight="1" x14ac:dyDescent="0.95">
      <c r="A277" s="424">
        <f>A250+1</f>
        <v>46121</v>
      </c>
      <c r="B277" s="424"/>
      <c r="C277" s="424"/>
      <c r="D277" s="424"/>
      <c r="E277" s="424"/>
      <c r="F277" s="424"/>
      <c r="G277" s="424"/>
      <c r="H277" s="424"/>
      <c r="I277" s="437"/>
    </row>
    <row r="278" spans="1:9" ht="19" customHeight="1" x14ac:dyDescent="0.95">
      <c r="A278" s="392" t="s">
        <v>47</v>
      </c>
      <c r="B278" s="393" t="s">
        <v>48</v>
      </c>
      <c r="C278" s="393"/>
      <c r="D278" s="393"/>
      <c r="E278" s="393"/>
      <c r="F278" s="392" t="s">
        <v>49</v>
      </c>
      <c r="G278" s="392" t="s">
        <v>50</v>
      </c>
      <c r="H278" s="392" t="s">
        <v>51</v>
      </c>
      <c r="I278" s="437"/>
    </row>
    <row r="279" spans="1:9" ht="19" customHeight="1" x14ac:dyDescent="0.95">
      <c r="A279" s="405">
        <v>1</v>
      </c>
      <c r="B279" s="406" t="str" cm="1">
        <f t="array" ref="B279">IF(W3=FALSE,"",IF(Vigetable3="","",Vigetable3))</f>
        <v/>
      </c>
      <c r="C279" s="407"/>
      <c r="D279" s="407"/>
      <c r="E279" s="407"/>
      <c r="F279" s="408"/>
      <c r="G279" s="409" t="str">
        <f>IFERROR(IF(B279="","",IF($A277&lt;តម្លៃទំនិញ!$G$6,VLOOKUP(B279,តម្លៃទំនិញ!$B$8:$G$68,5,FALSE),VLOOKUP(B279,តម្លៃទំនិញ!$B$8:$G$68,6,FALSE))),"")</f>
        <v/>
      </c>
      <c r="H279" s="409" t="str">
        <f>IFERROR(IF(B279="","",G279*F279),"")</f>
        <v/>
      </c>
      <c r="I279" s="437"/>
    </row>
    <row r="280" spans="1:9" ht="19" customHeight="1" x14ac:dyDescent="0.95">
      <c r="A280" s="405">
        <v>2</v>
      </c>
      <c r="B280" s="406"/>
      <c r="C280" s="407"/>
      <c r="D280" s="407"/>
      <c r="E280" s="407"/>
      <c r="F280" s="408"/>
      <c r="G280" s="409" t="str">
        <f>IFERROR(IF(B280="","",IF($A278&lt;តម្លៃទំនិញ!$G$6,VLOOKUP(B280,តម្លៃទំនិញ!$B$8:$G$68,5,FALSE),VLOOKUP(B280,តម្លៃទំនិញ!$B$8:$G$68,6,FALSE))),"")</f>
        <v/>
      </c>
      <c r="H280" s="409" t="str">
        <f t="shared" ref="H280:H288" si="17">IFERROR(IF(B280="","",G280*F280),"")</f>
        <v/>
      </c>
      <c r="I280" s="437"/>
    </row>
    <row r="281" spans="1:9" ht="19" customHeight="1" x14ac:dyDescent="0.95">
      <c r="A281" s="405">
        <v>3</v>
      </c>
      <c r="B281" s="406"/>
      <c r="C281" s="407"/>
      <c r="D281" s="407"/>
      <c r="E281" s="407"/>
      <c r="F281" s="408"/>
      <c r="G281" s="409" t="str">
        <f>IFERROR(IF(B281="","",IF($A279&lt;តម្លៃទំនិញ!$G$6,VLOOKUP(B281,តម្លៃទំនិញ!$B$8:$G$68,5,FALSE),VLOOKUP(B281,តម្លៃទំនិញ!$B$8:$G$68,6,FALSE))),"")</f>
        <v/>
      </c>
      <c r="H281" s="409" t="str">
        <f t="shared" si="17"/>
        <v/>
      </c>
      <c r="I281" s="437"/>
    </row>
    <row r="282" spans="1:9" ht="19" customHeight="1" x14ac:dyDescent="0.95">
      <c r="A282" s="405">
        <v>4</v>
      </c>
      <c r="B282" s="406"/>
      <c r="C282" s="407"/>
      <c r="D282" s="407"/>
      <c r="E282" s="407"/>
      <c r="F282" s="408"/>
      <c r="G282" s="409" t="str">
        <f>IFERROR(IF(B282="","",IF($A280&lt;តម្លៃទំនិញ!$G$6,VLOOKUP(B282,តម្លៃទំនិញ!$B$8:$G$68,5,FALSE),VLOOKUP(B282,តម្លៃទំនិញ!$B$8:$G$68,6,FALSE))),"")</f>
        <v/>
      </c>
      <c r="H282" s="409" t="str">
        <f t="shared" si="17"/>
        <v/>
      </c>
      <c r="I282" s="437"/>
    </row>
    <row r="283" spans="1:9" ht="19" customHeight="1" x14ac:dyDescent="0.95">
      <c r="A283" s="405">
        <v>5</v>
      </c>
      <c r="B283" s="406"/>
      <c r="C283" s="407"/>
      <c r="D283" s="407"/>
      <c r="E283" s="407"/>
      <c r="F283" s="408"/>
      <c r="G283" s="409" t="str">
        <f>IFERROR(IF(B283="","",IF($A281&lt;តម្លៃទំនិញ!$G$6,VLOOKUP(B283,តម្លៃទំនិញ!$B$8:$G$68,5,FALSE),VLOOKUP(B283,តម្លៃទំនិញ!$B$8:$G$68,6,FALSE))),"")</f>
        <v/>
      </c>
      <c r="H283" s="409" t="str">
        <f t="shared" si="17"/>
        <v/>
      </c>
      <c r="I283" s="437"/>
    </row>
    <row r="284" spans="1:9" ht="19" customHeight="1" x14ac:dyDescent="0.95">
      <c r="A284" s="405">
        <v>6</v>
      </c>
      <c r="B284" s="406"/>
      <c r="C284" s="407"/>
      <c r="D284" s="407"/>
      <c r="E284" s="407"/>
      <c r="F284" s="408"/>
      <c r="G284" s="409" t="str">
        <f>IFERROR(IF(B284="","",IF($A282&lt;តម្លៃទំនិញ!$G$6,VLOOKUP(B284,តម្លៃទំនិញ!$B$8:$G$68,5,FALSE),VLOOKUP(B284,តម្លៃទំនិញ!$B$8:$G$68,6,FALSE))),"")</f>
        <v/>
      </c>
      <c r="H284" s="409" t="str">
        <f t="shared" si="17"/>
        <v/>
      </c>
      <c r="I284" s="437"/>
    </row>
    <row r="285" spans="1:9" ht="19" customHeight="1" x14ac:dyDescent="0.95">
      <c r="A285" s="405">
        <v>7</v>
      </c>
      <c r="B285" s="406"/>
      <c r="C285" s="407"/>
      <c r="D285" s="407"/>
      <c r="E285" s="407"/>
      <c r="F285" s="408"/>
      <c r="G285" s="409" t="str">
        <f>IFERROR(IF(B285="","",IF($A283&lt;តម្លៃទំនិញ!$G$6,VLOOKUP(B285,តម្លៃទំនិញ!$B$8:$G$68,5,FALSE),VLOOKUP(B285,តម្លៃទំនិញ!$B$8:$G$68,6,FALSE))),"")</f>
        <v/>
      </c>
      <c r="H285" s="409" t="str">
        <f t="shared" si="17"/>
        <v/>
      </c>
      <c r="I285" s="437"/>
    </row>
    <row r="286" spans="1:9" ht="19" customHeight="1" x14ac:dyDescent="0.95">
      <c r="A286" s="405">
        <v>8</v>
      </c>
      <c r="B286" s="406"/>
      <c r="C286" s="407"/>
      <c r="D286" s="407"/>
      <c r="E286" s="407"/>
      <c r="F286" s="408"/>
      <c r="G286" s="409" t="str">
        <f>IFERROR(IF(B286="","",IF($A284&lt;តម្លៃទំនិញ!$G$6,VLOOKUP(B286,តម្លៃទំនិញ!$B$8:$G$68,5,FALSE),VLOOKUP(B286,តម្លៃទំនិញ!$B$8:$G$68,6,FALSE))),"")</f>
        <v/>
      </c>
      <c r="H286" s="409" t="str">
        <f t="shared" si="17"/>
        <v/>
      </c>
      <c r="I286" s="437"/>
    </row>
    <row r="287" spans="1:9" ht="19" customHeight="1" x14ac:dyDescent="0.95">
      <c r="A287" s="405">
        <v>9</v>
      </c>
      <c r="B287" s="406"/>
      <c r="C287" s="407"/>
      <c r="D287" s="407"/>
      <c r="E287" s="407"/>
      <c r="F287" s="408"/>
      <c r="G287" s="409" t="str">
        <f>IFERROR(IF(B287="","",IF($A285&lt;តម្លៃទំនិញ!$G$6,VLOOKUP(B287,តម្លៃទំនិញ!$B$8:$G$68,5,FALSE),VLOOKUP(B287,តម្លៃទំនិញ!$B$8:$G$68,6,FALSE))),"")</f>
        <v/>
      </c>
      <c r="H287" s="409" t="str">
        <f t="shared" si="17"/>
        <v/>
      </c>
      <c r="I287" s="437"/>
    </row>
    <row r="288" spans="1:9" ht="19" customHeight="1" x14ac:dyDescent="0.95">
      <c r="A288" s="405">
        <v>10</v>
      </c>
      <c r="B288" s="406"/>
      <c r="C288" s="407"/>
      <c r="D288" s="407"/>
      <c r="E288" s="407"/>
      <c r="F288" s="408"/>
      <c r="G288" s="409" t="str">
        <f>IFERROR(IF(B288="","",IF($A286&lt;តម្លៃទំនិញ!$G$6,VLOOKUP(B288,តម្លៃទំនិញ!$B$8:$G$68,5,FALSE),VLOOKUP(B288,តម្លៃទំនិញ!$B$8:$G$68,6,FALSE))),"")</f>
        <v/>
      </c>
      <c r="H288" s="409" t="str">
        <f t="shared" si="17"/>
        <v/>
      </c>
      <c r="I288" s="437"/>
    </row>
    <row r="289" spans="1:9" ht="19" customHeight="1" x14ac:dyDescent="0.95">
      <c r="A289" s="410" t="s">
        <v>99</v>
      </c>
      <c r="B289" s="410"/>
      <c r="C289" s="410"/>
      <c r="D289" s="410"/>
      <c r="E289" s="410"/>
      <c r="F289" s="425"/>
      <c r="G289" s="412"/>
      <c r="H289" s="426" t="str">
        <f>IF(H279="","",SUM(H279:H288))</f>
        <v/>
      </c>
      <c r="I289" s="437"/>
    </row>
    <row r="290" spans="1:9" x14ac:dyDescent="0.95">
      <c r="A290" s="375" t="s">
        <v>52</v>
      </c>
      <c r="B290" s="376" t="s">
        <v>267</v>
      </c>
      <c r="C290" s="377"/>
      <c r="D290" s="377"/>
      <c r="E290" s="377"/>
      <c r="F290" s="378"/>
      <c r="G290" s="378"/>
      <c r="H290" s="378"/>
      <c r="I290" s="437"/>
    </row>
    <row r="291" spans="1:9" ht="22.5" customHeight="1" x14ac:dyDescent="0.95">
      <c r="A291" s="427"/>
      <c r="B291" s="427"/>
      <c r="C291" s="427"/>
      <c r="D291" s="427"/>
      <c r="E291" s="427"/>
      <c r="F291" s="427"/>
      <c r="G291" s="427"/>
      <c r="H291" s="427"/>
      <c r="I291" s="437"/>
    </row>
    <row r="292" spans="1:9" ht="27" customHeight="1" x14ac:dyDescent="0.95">
      <c r="A292" s="427"/>
      <c r="B292" s="427"/>
      <c r="C292" s="427"/>
      <c r="D292" s="428"/>
      <c r="E292" s="428"/>
      <c r="F292" s="428"/>
      <c r="G292" s="427"/>
      <c r="H292" s="427"/>
      <c r="I292" s="437"/>
    </row>
    <row r="293" spans="1:9" x14ac:dyDescent="0.95">
      <c r="A293" s="379"/>
      <c r="B293" s="177"/>
      <c r="C293" s="377"/>
      <c r="D293" s="377"/>
      <c r="E293" s="380"/>
      <c r="F293" s="380"/>
      <c r="G293" s="380"/>
      <c r="H293" s="380"/>
      <c r="I293" s="437"/>
    </row>
    <row r="294" spans="1:9" x14ac:dyDescent="0.95">
      <c r="A294" s="379"/>
      <c r="B294" s="379"/>
      <c r="C294" s="379"/>
      <c r="D294" s="379"/>
      <c r="E294" s="379"/>
      <c r="F294" s="379"/>
      <c r="G294" s="379"/>
      <c r="H294" s="379"/>
      <c r="I294" s="437"/>
    </row>
    <row r="295" spans="1:9" ht="21" customHeight="1" x14ac:dyDescent="0.95">
      <c r="A295" s="417"/>
      <c r="B295" s="417"/>
      <c r="C295" s="417"/>
      <c r="D295" s="417"/>
      <c r="E295" s="417"/>
      <c r="F295" s="417"/>
      <c r="G295" s="417"/>
      <c r="H295" s="417"/>
      <c r="I295" s="437"/>
    </row>
    <row r="296" spans="1:9" ht="19" customHeight="1" x14ac:dyDescent="0.95">
      <c r="I296" s="437"/>
    </row>
    <row r="297" spans="1:9" ht="29" customHeight="1" x14ac:dyDescent="0.95">
      <c r="A297" s="419" t="s">
        <v>98</v>
      </c>
      <c r="B297" s="419"/>
      <c r="C297" s="419"/>
      <c r="D297" s="419"/>
      <c r="E297" s="419"/>
      <c r="F297" s="419"/>
      <c r="G297" s="419"/>
      <c r="H297" s="419"/>
      <c r="I297" s="437"/>
    </row>
    <row r="298" spans="1:9" ht="20.5" customHeight="1" x14ac:dyDescent="0.95">
      <c r="A298" s="394"/>
      <c r="B298" s="394"/>
      <c r="C298" s="395" t="s">
        <v>2</v>
      </c>
      <c r="D298" s="395"/>
      <c r="E298" s="395"/>
      <c r="F298" s="395"/>
      <c r="G298" s="395"/>
      <c r="H298" s="396" t="s">
        <v>266</v>
      </c>
      <c r="I298" s="436">
        <v>46123</v>
      </c>
    </row>
    <row r="299" spans="1:9" ht="20.5" customHeight="1" x14ac:dyDescent="0.95">
      <c r="A299" s="394"/>
      <c r="B299" s="394"/>
      <c r="C299" s="395" t="s">
        <v>79</v>
      </c>
      <c r="D299" s="395"/>
      <c r="E299" s="395"/>
      <c r="F299" s="395"/>
      <c r="G299" s="395"/>
      <c r="H299" s="394"/>
      <c r="I299" s="437"/>
    </row>
    <row r="300" spans="1:9" ht="20.5" customHeight="1" x14ac:dyDescent="0.95">
      <c r="A300" s="397" t="s">
        <v>258</v>
      </c>
      <c r="B300" s="397"/>
      <c r="C300" s="420" t="str">
        <f>C273</f>
        <v>ស្រីស្នំ</v>
      </c>
      <c r="D300" s="420"/>
      <c r="E300" s="394"/>
      <c r="F300" s="394"/>
      <c r="G300" s="394"/>
      <c r="H300" s="421"/>
      <c r="I300" s="437"/>
    </row>
    <row r="301" spans="1:9" ht="19" customHeight="1" x14ac:dyDescent="0.95">
      <c r="A301" s="397" t="s">
        <v>259</v>
      </c>
      <c r="B301" s="397"/>
      <c r="C301" s="420" t="str">
        <f>C274</f>
        <v>ស្លែងស្ពាន</v>
      </c>
      <c r="D301" s="420"/>
      <c r="E301" s="422"/>
      <c r="F301" s="422"/>
      <c r="G301" s="396" t="s">
        <v>230</v>
      </c>
      <c r="H301" s="368" t="e">
        <f>IF($C302="ស្លែងស្ពាន",_xlfn.XLOOKUP($A304,Sleng!$A$31:$A$62,Sleng!$C$31:$C$62),IF($C302="ភ្នំដី",_xlfn.XLOOKUP($A304,PhomDey!$A$31:$A$62,PhomDey!$C$31:$C$62),IF($C302="ច្រនៀង",_xlfn.XLOOKUP($A304,Chronieng!$A$31:$A$62,Chronieng!$C$31:$C$62),IF($C302="ចំការចេក",_xlfn.XLOOKUP($A304,Chomkar!$A$31:$A$62,Chomkar!$C$31:$C$62),IF($C302="ធ្លកត្រាំកង់",_xlfn.XLOOKUP($A304,Thlok!$A$31:$A$62,Thlok!$C$31:$C$62),IF($C302="ភ្នំស្រីស្នំ",_xlfn.XLOOKUP($A304,PhomSrie!$A$31:$A$62,PhomSrie!$C$31:$C$62),IF($C302="ដង្កោរ",_xlfn.XLOOKUP($A304,Dongkaor!$A$31:$A$62,Dongkaor!$C$31:$C$62),IF($C302="សាលា",_xlfn.XLOOKUP($A304,Sala!$A$31:$A$62,Sala!$C$31:$C$62),IF($C302="ដូនសុខ",_xlfn.XLOOKUP($A304,Dunsok!$A$31:$A$62,Dunsok!$C$31:$C$62),IF($C302="រមៀត",_xlfn.XLOOKUP($A304,RMeat!$A$31:$A$62,RMeat!$C$31:$C$62),IF($C302="ចារ",_xlfn.XLOOKUP($A304,Char!$A$31:$A$62,Char!$C$31:$C$62),"")))))))))))</f>
        <v>#N/A</v>
      </c>
      <c r="I301" s="437"/>
    </row>
    <row r="302" spans="1:9" ht="20.5" customHeight="1" x14ac:dyDescent="0.95">
      <c r="A302" s="397" t="s">
        <v>4</v>
      </c>
      <c r="B302" s="397"/>
      <c r="C302" s="420" t="str">
        <f>C275</f>
        <v>សាលា</v>
      </c>
      <c r="D302" s="420"/>
      <c r="E302" s="423"/>
      <c r="F302" s="422"/>
      <c r="G302" s="422"/>
      <c r="H302" s="422"/>
      <c r="I302" s="437"/>
    </row>
    <row r="303" spans="1:9" ht="24.5" x14ac:dyDescent="0.95">
      <c r="A303" s="402" t="s">
        <v>268</v>
      </c>
      <c r="B303" s="403"/>
      <c r="C303" s="403"/>
      <c r="D303" s="403"/>
      <c r="E303" s="403"/>
      <c r="F303" s="403"/>
      <c r="G303" s="403"/>
      <c r="H303" s="403"/>
      <c r="I303" s="437"/>
    </row>
    <row r="304" spans="1:9" ht="19" customHeight="1" x14ac:dyDescent="0.95">
      <c r="A304" s="424">
        <f>A277+1</f>
        <v>46122</v>
      </c>
      <c r="B304" s="424"/>
      <c r="C304" s="424"/>
      <c r="D304" s="424"/>
      <c r="E304" s="424"/>
      <c r="F304" s="424"/>
      <c r="G304" s="424"/>
      <c r="H304" s="424"/>
      <c r="I304" s="437"/>
    </row>
    <row r="305" spans="1:9" ht="19" customHeight="1" x14ac:dyDescent="0.95">
      <c r="A305" s="392" t="s">
        <v>47</v>
      </c>
      <c r="B305" s="393" t="s">
        <v>48</v>
      </c>
      <c r="C305" s="393"/>
      <c r="D305" s="393"/>
      <c r="E305" s="393"/>
      <c r="F305" s="392" t="s">
        <v>49</v>
      </c>
      <c r="G305" s="392" t="s">
        <v>50</v>
      </c>
      <c r="H305" s="392" t="s">
        <v>51</v>
      </c>
      <c r="I305" s="437"/>
    </row>
    <row r="306" spans="1:9" ht="19" customHeight="1" x14ac:dyDescent="0.95">
      <c r="A306" s="405">
        <v>1</v>
      </c>
      <c r="B306" s="406" t="str" cm="1">
        <f t="array" ref="B306">IF(W13=FALSE,"",IF(Vigetable4="","",Vigetable4))</f>
        <v/>
      </c>
      <c r="C306" s="407"/>
      <c r="D306" s="407"/>
      <c r="E306" s="407"/>
      <c r="F306" s="408"/>
      <c r="G306" s="409" t="str">
        <f>IFERROR(IF(B306="","",IF($A304&lt;តម្លៃទំនិញ!$G$6,VLOOKUP(B306,តម្លៃទំនិញ!$B$8:$G$68,5,FALSE),VLOOKUP(B306,តម្លៃទំនិញ!$B$8:$G$68,6,FALSE))),"")</f>
        <v/>
      </c>
      <c r="H306" s="409" t="str">
        <f>IFERROR(IF(B306="","",G306*F306),"")</f>
        <v/>
      </c>
      <c r="I306" s="437"/>
    </row>
    <row r="307" spans="1:9" ht="19" customHeight="1" x14ac:dyDescent="0.95">
      <c r="A307" s="405">
        <v>2</v>
      </c>
      <c r="B307" s="406"/>
      <c r="C307" s="407"/>
      <c r="D307" s="407"/>
      <c r="E307" s="407"/>
      <c r="F307" s="408"/>
      <c r="G307" s="409" t="str">
        <f>IFERROR(IF(B307="","",IF($A305&lt;តម្លៃទំនិញ!$G$6,VLOOKUP(B307,តម្លៃទំនិញ!$B$8:$G$68,5,FALSE),VLOOKUP(B307,តម្លៃទំនិញ!$B$8:$G$68,6,FALSE))),"")</f>
        <v/>
      </c>
      <c r="H307" s="409" t="str">
        <f t="shared" ref="H307:H315" si="18">IFERROR(IF(B307="","",G307*F307),"")</f>
        <v/>
      </c>
      <c r="I307" s="437"/>
    </row>
    <row r="308" spans="1:9" ht="19" customHeight="1" x14ac:dyDescent="0.95">
      <c r="A308" s="405">
        <v>3</v>
      </c>
      <c r="B308" s="406"/>
      <c r="C308" s="407"/>
      <c r="D308" s="407"/>
      <c r="E308" s="407"/>
      <c r="F308" s="408"/>
      <c r="G308" s="409" t="str">
        <f>IFERROR(IF(B308="","",IF($A306&lt;តម្លៃទំនិញ!$G$6,VLOOKUP(B308,តម្លៃទំនិញ!$B$8:$G$68,5,FALSE),VLOOKUP(B308,តម្លៃទំនិញ!$B$8:$G$68,6,FALSE))),"")</f>
        <v/>
      </c>
      <c r="H308" s="409" t="str">
        <f t="shared" si="18"/>
        <v/>
      </c>
      <c r="I308" s="437"/>
    </row>
    <row r="309" spans="1:9" ht="19" customHeight="1" x14ac:dyDescent="0.95">
      <c r="A309" s="405">
        <v>4</v>
      </c>
      <c r="B309" s="406"/>
      <c r="C309" s="407"/>
      <c r="D309" s="407"/>
      <c r="E309" s="407"/>
      <c r="F309" s="408"/>
      <c r="G309" s="409" t="str">
        <f>IFERROR(IF(B309="","",IF($A307&lt;តម្លៃទំនិញ!$G$6,VLOOKUP(B309,តម្លៃទំនិញ!$B$8:$G$68,5,FALSE),VLOOKUP(B309,តម្លៃទំនិញ!$B$8:$G$68,6,FALSE))),"")</f>
        <v/>
      </c>
      <c r="H309" s="409" t="str">
        <f t="shared" si="18"/>
        <v/>
      </c>
      <c r="I309" s="437"/>
    </row>
    <row r="310" spans="1:9" ht="19" customHeight="1" x14ac:dyDescent="0.95">
      <c r="A310" s="405">
        <v>5</v>
      </c>
      <c r="B310" s="406"/>
      <c r="C310" s="407"/>
      <c r="D310" s="407"/>
      <c r="E310" s="407"/>
      <c r="F310" s="408"/>
      <c r="G310" s="409" t="str">
        <f>IFERROR(IF(B310="","",IF($A308&lt;តម្លៃទំនិញ!$G$6,VLOOKUP(B310,តម្លៃទំនិញ!$B$8:$G$68,5,FALSE),VLOOKUP(B310,តម្លៃទំនិញ!$B$8:$G$68,6,FALSE))),"")</f>
        <v/>
      </c>
      <c r="H310" s="409" t="str">
        <f t="shared" si="18"/>
        <v/>
      </c>
      <c r="I310" s="437"/>
    </row>
    <row r="311" spans="1:9" ht="19" customHeight="1" x14ac:dyDescent="0.95">
      <c r="A311" s="405">
        <v>6</v>
      </c>
      <c r="B311" s="406"/>
      <c r="C311" s="407"/>
      <c r="D311" s="407"/>
      <c r="E311" s="407"/>
      <c r="F311" s="408"/>
      <c r="G311" s="409" t="str">
        <f>IFERROR(IF(B311="","",IF($A309&lt;តម្លៃទំនិញ!$G$6,VLOOKUP(B311,តម្លៃទំនិញ!$B$8:$G$68,5,FALSE),VLOOKUP(B311,តម្លៃទំនិញ!$B$8:$G$68,6,FALSE))),"")</f>
        <v/>
      </c>
      <c r="H311" s="409" t="str">
        <f t="shared" si="18"/>
        <v/>
      </c>
      <c r="I311" s="437"/>
    </row>
    <row r="312" spans="1:9" ht="19" customHeight="1" x14ac:dyDescent="0.95">
      <c r="A312" s="405">
        <v>7</v>
      </c>
      <c r="B312" s="406"/>
      <c r="C312" s="407"/>
      <c r="D312" s="407"/>
      <c r="E312" s="407"/>
      <c r="F312" s="408"/>
      <c r="G312" s="409" t="str">
        <f>IFERROR(IF(B312="","",IF($A310&lt;តម្លៃទំនិញ!$G$6,VLOOKUP(B312,តម្លៃទំនិញ!$B$8:$G$68,5,FALSE),VLOOKUP(B312,តម្លៃទំនិញ!$B$8:$G$68,6,FALSE))),"")</f>
        <v/>
      </c>
      <c r="H312" s="409" t="str">
        <f t="shared" si="18"/>
        <v/>
      </c>
      <c r="I312" s="437"/>
    </row>
    <row r="313" spans="1:9" ht="19" customHeight="1" x14ac:dyDescent="0.95">
      <c r="A313" s="405">
        <v>8</v>
      </c>
      <c r="B313" s="406"/>
      <c r="C313" s="407"/>
      <c r="D313" s="407"/>
      <c r="E313" s="407"/>
      <c r="F313" s="408"/>
      <c r="G313" s="409" t="str">
        <f>IFERROR(IF(B313="","",IF($A311&lt;តម្លៃទំនិញ!$G$6,VLOOKUP(B313,តម្លៃទំនិញ!$B$8:$G$68,5,FALSE),VLOOKUP(B313,តម្លៃទំនិញ!$B$8:$G$68,6,FALSE))),"")</f>
        <v/>
      </c>
      <c r="H313" s="409" t="str">
        <f t="shared" si="18"/>
        <v/>
      </c>
      <c r="I313" s="437"/>
    </row>
    <row r="314" spans="1:9" ht="19" customHeight="1" x14ac:dyDescent="0.95">
      <c r="A314" s="405">
        <v>9</v>
      </c>
      <c r="B314" s="406"/>
      <c r="C314" s="407"/>
      <c r="D314" s="407"/>
      <c r="E314" s="407"/>
      <c r="F314" s="408"/>
      <c r="G314" s="409" t="str">
        <f>IFERROR(IF(B314="","",IF($A312&lt;តម្លៃទំនិញ!$G$6,VLOOKUP(B314,តម្លៃទំនិញ!$B$8:$G$68,5,FALSE),VLOOKUP(B314,តម្លៃទំនិញ!$B$8:$G$68,6,FALSE))),"")</f>
        <v/>
      </c>
      <c r="H314" s="409" t="str">
        <f t="shared" si="18"/>
        <v/>
      </c>
      <c r="I314" s="437"/>
    </row>
    <row r="315" spans="1:9" ht="19" customHeight="1" x14ac:dyDescent="0.95">
      <c r="A315" s="405">
        <v>10</v>
      </c>
      <c r="B315" s="406"/>
      <c r="C315" s="407"/>
      <c r="D315" s="407"/>
      <c r="E315" s="407"/>
      <c r="F315" s="408"/>
      <c r="G315" s="409" t="str">
        <f>IFERROR(IF(B315="","",IF($A313&lt;តម្លៃទំនិញ!$G$6,VLOOKUP(B315,តម្លៃទំនិញ!$B$8:$G$68,5,FALSE),VLOOKUP(B315,តម្លៃទំនិញ!$B$8:$G$68,6,FALSE))),"")</f>
        <v/>
      </c>
      <c r="H315" s="409" t="str">
        <f t="shared" si="18"/>
        <v/>
      </c>
      <c r="I315" s="437"/>
    </row>
    <row r="316" spans="1:9" ht="19" customHeight="1" x14ac:dyDescent="0.95">
      <c r="A316" s="410" t="s">
        <v>99</v>
      </c>
      <c r="B316" s="410"/>
      <c r="C316" s="410"/>
      <c r="D316" s="410"/>
      <c r="E316" s="410"/>
      <c r="F316" s="425"/>
      <c r="G316" s="412"/>
      <c r="H316" s="426" t="str">
        <f>IF(H306="","",SUM(H306:H315))</f>
        <v/>
      </c>
      <c r="I316" s="437"/>
    </row>
    <row r="317" spans="1:9" x14ac:dyDescent="0.95">
      <c r="A317" s="375" t="s">
        <v>52</v>
      </c>
      <c r="B317" s="376" t="s">
        <v>267</v>
      </c>
      <c r="C317" s="377"/>
      <c r="D317" s="377"/>
      <c r="E317" s="377"/>
      <c r="F317" s="378"/>
      <c r="G317" s="378"/>
      <c r="H317" s="378"/>
      <c r="I317" s="437"/>
    </row>
    <row r="318" spans="1:9" ht="20" customHeight="1" x14ac:dyDescent="0.95">
      <c r="A318" s="414"/>
      <c r="B318" s="414"/>
      <c r="C318" s="414"/>
      <c r="D318" s="414"/>
      <c r="E318" s="414"/>
      <c r="F318" s="414"/>
      <c r="G318" s="414"/>
      <c r="H318" s="414"/>
      <c r="I318" s="437"/>
    </row>
    <row r="319" spans="1:9" ht="40.5" customHeight="1" x14ac:dyDescent="0.95">
      <c r="A319" s="414"/>
      <c r="B319" s="414"/>
      <c r="C319" s="414"/>
      <c r="D319" s="414"/>
      <c r="E319" s="415"/>
      <c r="F319" s="415"/>
      <c r="G319" s="416"/>
      <c r="H319" s="416"/>
      <c r="I319" s="437"/>
    </row>
    <row r="320" spans="1:9" x14ac:dyDescent="0.95">
      <c r="A320" s="379"/>
      <c r="B320" s="177"/>
      <c r="C320" s="377"/>
      <c r="D320" s="377"/>
      <c r="E320" s="380"/>
      <c r="F320" s="380"/>
      <c r="G320" s="380"/>
      <c r="H320" s="380"/>
      <c r="I320" s="437"/>
    </row>
    <row r="321" spans="1:9" x14ac:dyDescent="0.95">
      <c r="A321" s="379"/>
      <c r="B321" s="379"/>
      <c r="C321" s="379"/>
      <c r="D321" s="379"/>
      <c r="E321" s="379"/>
      <c r="F321" s="379"/>
      <c r="G321" s="379"/>
      <c r="H321" s="379"/>
      <c r="I321" s="437"/>
    </row>
    <row r="322" spans="1:9" ht="21" customHeight="1" x14ac:dyDescent="0.95">
      <c r="A322" s="417"/>
      <c r="B322" s="417"/>
      <c r="C322" s="417"/>
      <c r="D322" s="417"/>
      <c r="E322" s="417"/>
      <c r="F322" s="417"/>
      <c r="G322" s="417"/>
      <c r="H322" s="417"/>
      <c r="I322" s="437"/>
    </row>
    <row r="323" spans="1:9" ht="19" customHeight="1" x14ac:dyDescent="0.95">
      <c r="I323" s="437"/>
    </row>
    <row r="324" spans="1:9" ht="19" customHeight="1" x14ac:dyDescent="0.95">
      <c r="A324" s="419" t="s">
        <v>98</v>
      </c>
      <c r="B324" s="419"/>
      <c r="C324" s="419"/>
      <c r="D324" s="419"/>
      <c r="E324" s="419"/>
      <c r="F324" s="419"/>
      <c r="G324" s="419"/>
      <c r="H324" s="419"/>
      <c r="I324" s="437"/>
    </row>
    <row r="325" spans="1:9" ht="20.5" customHeight="1" x14ac:dyDescent="0.95">
      <c r="A325" s="394"/>
      <c r="B325" s="394"/>
      <c r="C325" s="395" t="s">
        <v>2</v>
      </c>
      <c r="D325" s="395"/>
      <c r="E325" s="395"/>
      <c r="F325" s="395"/>
      <c r="G325" s="395"/>
      <c r="H325" s="396" t="s">
        <v>266</v>
      </c>
      <c r="I325" s="436">
        <v>46124</v>
      </c>
    </row>
    <row r="326" spans="1:9" ht="20.5" customHeight="1" x14ac:dyDescent="0.95">
      <c r="A326" s="394"/>
      <c r="B326" s="394"/>
      <c r="C326" s="395" t="s">
        <v>79</v>
      </c>
      <c r="D326" s="395"/>
      <c r="E326" s="395"/>
      <c r="F326" s="395"/>
      <c r="G326" s="395"/>
      <c r="H326" s="394"/>
      <c r="I326" s="437"/>
    </row>
    <row r="327" spans="1:9" ht="20.5" customHeight="1" x14ac:dyDescent="0.95">
      <c r="A327" s="397" t="s">
        <v>258</v>
      </c>
      <c r="B327" s="397"/>
      <c r="C327" s="420" t="str">
        <f>C300</f>
        <v>ស្រីស្នំ</v>
      </c>
      <c r="D327" s="420"/>
      <c r="E327" s="394"/>
      <c r="F327" s="394"/>
      <c r="G327" s="394"/>
      <c r="H327" s="421"/>
      <c r="I327" s="437"/>
    </row>
    <row r="328" spans="1:9" ht="19" customHeight="1" x14ac:dyDescent="0.95">
      <c r="A328" s="397" t="s">
        <v>259</v>
      </c>
      <c r="B328" s="397"/>
      <c r="C328" s="420" t="str">
        <f>C301</f>
        <v>ស្លែងស្ពាន</v>
      </c>
      <c r="D328" s="420"/>
      <c r="E328" s="422"/>
      <c r="F328" s="422"/>
      <c r="G328" s="396" t="s">
        <v>230</v>
      </c>
      <c r="H328" s="368" t="e">
        <f>IF($C329="ស្លែងស្ពាន",_xlfn.XLOOKUP($A331,Sleng!$A$31:$A$62,Sleng!$C$31:$C$62),IF($C329="ភ្នំដី",_xlfn.XLOOKUP($A331,PhomDey!$A$31:$A$62,PhomDey!$C$31:$C$62),IF($C329="ច្រនៀង",_xlfn.XLOOKUP($A331,Chronieng!$A$31:$A$62,Chronieng!$C$31:$C$62),IF($C329="ចំការចេក",_xlfn.XLOOKUP($A331,Chomkar!$A$31:$A$62,Chomkar!$C$31:$C$62),IF($C329="ធ្លកត្រាំកង់",_xlfn.XLOOKUP($A331,Thlok!$A$31:$A$62,Thlok!$C$31:$C$62),IF($C329="ភ្នំស្រីស្នំ",_xlfn.XLOOKUP($A331,PhomSrie!$A$31:$A$62,PhomSrie!$C$31:$C$62),IF($C329="ដង្កោរ",_xlfn.XLOOKUP($A331,Dongkaor!$A$31:$A$62,Dongkaor!$C$31:$C$62),IF($C329="សាលា",_xlfn.XLOOKUP($A331,Sala!$A$31:$A$62,Sala!$C$31:$C$62),IF($C329="ដូនសុខ",_xlfn.XLOOKUP($A331,Dunsok!$A$31:$A$62,Dunsok!$C$31:$C$62),IF($C329="រមៀត",_xlfn.XLOOKUP($A331,RMeat!$A$31:$A$62,RMeat!$C$31:$C$62),IF($C329="ចារ",_xlfn.XLOOKUP($A331,Char!$A$31:$A$62,Char!$C$31:$C$62),"")))))))))))</f>
        <v>#N/A</v>
      </c>
      <c r="I328" s="437"/>
    </row>
    <row r="329" spans="1:9" ht="20.5" customHeight="1" x14ac:dyDescent="0.95">
      <c r="A329" s="397" t="s">
        <v>4</v>
      </c>
      <c r="B329" s="397"/>
      <c r="C329" s="420" t="str">
        <f>C302</f>
        <v>សាលា</v>
      </c>
      <c r="D329" s="420"/>
      <c r="E329" s="423"/>
      <c r="F329" s="422"/>
      <c r="G329" s="422"/>
      <c r="H329" s="422"/>
      <c r="I329" s="437"/>
    </row>
    <row r="330" spans="1:9" ht="24.5" x14ac:dyDescent="0.95">
      <c r="A330" s="402" t="s">
        <v>268</v>
      </c>
      <c r="B330" s="403"/>
      <c r="C330" s="403"/>
      <c r="D330" s="403"/>
      <c r="E330" s="403"/>
      <c r="F330" s="403"/>
      <c r="G330" s="403"/>
      <c r="H330" s="403"/>
      <c r="I330" s="437"/>
    </row>
    <row r="331" spans="1:9" ht="19" customHeight="1" x14ac:dyDescent="0.95">
      <c r="A331" s="424">
        <f>A304+1</f>
        <v>46123</v>
      </c>
      <c r="B331" s="424"/>
      <c r="C331" s="424"/>
      <c r="D331" s="424"/>
      <c r="E331" s="424"/>
      <c r="F331" s="424"/>
      <c r="G331" s="424"/>
      <c r="H331" s="424"/>
      <c r="I331" s="437"/>
    </row>
    <row r="332" spans="1:9" ht="19" customHeight="1" x14ac:dyDescent="0.95">
      <c r="A332" s="392" t="s">
        <v>47</v>
      </c>
      <c r="B332" s="393" t="s">
        <v>48</v>
      </c>
      <c r="C332" s="393"/>
      <c r="D332" s="393"/>
      <c r="E332" s="393"/>
      <c r="F332" s="392" t="s">
        <v>49</v>
      </c>
      <c r="G332" s="392" t="s">
        <v>50</v>
      </c>
      <c r="H332" s="392" t="s">
        <v>51</v>
      </c>
      <c r="I332" s="437"/>
    </row>
    <row r="333" spans="1:9" ht="19" customHeight="1" x14ac:dyDescent="0.95">
      <c r="A333" s="405">
        <v>1</v>
      </c>
      <c r="B333" s="406" t="str" cm="1">
        <f t="array" ref="B333">IF(AE3=FALSE,"",IF(Vigetable5="","",Vigetable5))</f>
        <v/>
      </c>
      <c r="C333" s="407"/>
      <c r="D333" s="407"/>
      <c r="E333" s="407"/>
      <c r="F333" s="408"/>
      <c r="G333" s="409" t="str">
        <f>IFERROR(IF(B333="","",IF($A331&lt;តម្លៃទំនិញ!$G$6,VLOOKUP(B333,តម្លៃទំនិញ!$B$8:$G$68,5,FALSE),VLOOKUP(B333,តម្លៃទំនិញ!$B$8:$G$68,6,FALSE))),"")</f>
        <v/>
      </c>
      <c r="H333" s="409" t="str">
        <f>IFERROR(IF(B333="","",G333*F333),"")</f>
        <v/>
      </c>
      <c r="I333" s="437"/>
    </row>
    <row r="334" spans="1:9" ht="19" customHeight="1" x14ac:dyDescent="0.95">
      <c r="A334" s="405">
        <v>2</v>
      </c>
      <c r="B334" s="406"/>
      <c r="C334" s="407"/>
      <c r="D334" s="407"/>
      <c r="E334" s="407"/>
      <c r="F334" s="408"/>
      <c r="G334" s="409" t="str">
        <f>IFERROR(IF(B334="","",IF($A332&lt;តម្លៃទំនិញ!$G$6,VLOOKUP(B334,តម្លៃទំនិញ!$B$8:$G$68,5,FALSE),VLOOKUP(B334,តម្លៃទំនិញ!$B$8:$G$68,6,FALSE))),"")</f>
        <v/>
      </c>
      <c r="H334" s="409" t="str">
        <f t="shared" ref="H334:H342" si="19">IFERROR(IF(B334="","",G334*F334),"")</f>
        <v/>
      </c>
      <c r="I334" s="437"/>
    </row>
    <row r="335" spans="1:9" ht="19" customHeight="1" x14ac:dyDescent="0.95">
      <c r="A335" s="405">
        <v>3</v>
      </c>
      <c r="B335" s="406"/>
      <c r="C335" s="407"/>
      <c r="D335" s="407"/>
      <c r="E335" s="407"/>
      <c r="F335" s="408"/>
      <c r="G335" s="409" t="str">
        <f>IFERROR(IF(B335="","",IF($A333&lt;តម្លៃទំនិញ!$G$6,VLOOKUP(B335,តម្លៃទំនិញ!$B$8:$G$68,5,FALSE),VLOOKUP(B335,តម្លៃទំនិញ!$B$8:$G$68,6,FALSE))),"")</f>
        <v/>
      </c>
      <c r="H335" s="409" t="str">
        <f t="shared" si="19"/>
        <v/>
      </c>
      <c r="I335" s="437"/>
    </row>
    <row r="336" spans="1:9" ht="19" customHeight="1" x14ac:dyDescent="0.95">
      <c r="A336" s="405">
        <v>4</v>
      </c>
      <c r="B336" s="406"/>
      <c r="C336" s="407"/>
      <c r="D336" s="407"/>
      <c r="E336" s="407"/>
      <c r="F336" s="408"/>
      <c r="G336" s="409" t="str">
        <f>IFERROR(IF(B336="","",IF($A334&lt;តម្លៃទំនិញ!$G$6,VLOOKUP(B336,តម្លៃទំនិញ!$B$8:$G$68,5,FALSE),VLOOKUP(B336,តម្លៃទំនិញ!$B$8:$G$68,6,FALSE))),"")</f>
        <v/>
      </c>
      <c r="H336" s="409" t="str">
        <f t="shared" si="19"/>
        <v/>
      </c>
      <c r="I336" s="437"/>
    </row>
    <row r="337" spans="1:9" ht="19" customHeight="1" x14ac:dyDescent="0.95">
      <c r="A337" s="405">
        <v>5</v>
      </c>
      <c r="B337" s="406"/>
      <c r="C337" s="407"/>
      <c r="D337" s="407"/>
      <c r="E337" s="407"/>
      <c r="F337" s="408"/>
      <c r="G337" s="409" t="str">
        <f>IFERROR(IF(B337="","",IF($A335&lt;តម្លៃទំនិញ!$G$6,VLOOKUP(B337,តម្លៃទំនិញ!$B$8:$G$68,5,FALSE),VLOOKUP(B337,តម្លៃទំនិញ!$B$8:$G$68,6,FALSE))),"")</f>
        <v/>
      </c>
      <c r="H337" s="409" t="str">
        <f t="shared" si="19"/>
        <v/>
      </c>
      <c r="I337" s="437"/>
    </row>
    <row r="338" spans="1:9" ht="19" customHeight="1" x14ac:dyDescent="0.95">
      <c r="A338" s="405">
        <v>6</v>
      </c>
      <c r="B338" s="406"/>
      <c r="C338" s="407"/>
      <c r="D338" s="407"/>
      <c r="E338" s="407"/>
      <c r="F338" s="408"/>
      <c r="G338" s="409" t="str">
        <f>IFERROR(IF(B338="","",IF($A336&lt;តម្លៃទំនិញ!$G$6,VLOOKUP(B338,តម្លៃទំនិញ!$B$8:$G$68,5,FALSE),VLOOKUP(B338,តម្លៃទំនិញ!$B$8:$G$68,6,FALSE))),"")</f>
        <v/>
      </c>
      <c r="H338" s="409" t="str">
        <f t="shared" si="19"/>
        <v/>
      </c>
      <c r="I338" s="437"/>
    </row>
    <row r="339" spans="1:9" ht="19" customHeight="1" x14ac:dyDescent="0.95">
      <c r="A339" s="405">
        <v>7</v>
      </c>
      <c r="B339" s="406"/>
      <c r="C339" s="407"/>
      <c r="D339" s="407"/>
      <c r="E339" s="407"/>
      <c r="F339" s="408"/>
      <c r="G339" s="409" t="str">
        <f>IFERROR(IF(B339="","",IF($A337&lt;តម្លៃទំនិញ!$G$6,VLOOKUP(B339,តម្លៃទំនិញ!$B$8:$G$68,5,FALSE),VLOOKUP(B339,តម្លៃទំនិញ!$B$8:$G$68,6,FALSE))),"")</f>
        <v/>
      </c>
      <c r="H339" s="409" t="str">
        <f t="shared" si="19"/>
        <v/>
      </c>
      <c r="I339" s="437"/>
    </row>
    <row r="340" spans="1:9" ht="19" customHeight="1" x14ac:dyDescent="0.95">
      <c r="A340" s="405">
        <v>8</v>
      </c>
      <c r="B340" s="406"/>
      <c r="C340" s="407"/>
      <c r="D340" s="407"/>
      <c r="E340" s="407"/>
      <c r="F340" s="408"/>
      <c r="G340" s="409" t="str">
        <f>IFERROR(IF(B340="","",IF($A338&lt;តម្លៃទំនិញ!$G$6,VLOOKUP(B340,តម្លៃទំនិញ!$B$8:$G$68,5,FALSE),VLOOKUP(B340,តម្លៃទំនិញ!$B$8:$G$68,6,FALSE))),"")</f>
        <v/>
      </c>
      <c r="H340" s="409" t="str">
        <f t="shared" si="19"/>
        <v/>
      </c>
      <c r="I340" s="437"/>
    </row>
    <row r="341" spans="1:9" ht="19" customHeight="1" x14ac:dyDescent="0.95">
      <c r="A341" s="405">
        <v>9</v>
      </c>
      <c r="B341" s="406"/>
      <c r="C341" s="407"/>
      <c r="D341" s="407"/>
      <c r="E341" s="407"/>
      <c r="F341" s="408"/>
      <c r="G341" s="409" t="str">
        <f>IFERROR(IF(B341="","",IF($A339&lt;តម្លៃទំនិញ!$G$6,VLOOKUP(B341,តម្លៃទំនិញ!$B$8:$G$68,5,FALSE),VLOOKUP(B341,តម្លៃទំនិញ!$B$8:$G$68,6,FALSE))),"")</f>
        <v/>
      </c>
      <c r="H341" s="409" t="str">
        <f t="shared" si="19"/>
        <v/>
      </c>
      <c r="I341" s="437"/>
    </row>
    <row r="342" spans="1:9" ht="19" customHeight="1" x14ac:dyDescent="0.95">
      <c r="A342" s="405">
        <v>10</v>
      </c>
      <c r="B342" s="406"/>
      <c r="C342" s="407"/>
      <c r="D342" s="407"/>
      <c r="E342" s="407"/>
      <c r="F342" s="408"/>
      <c r="G342" s="409" t="str">
        <f>IFERROR(IF(B342="","",IF($A340&lt;តម្លៃទំនិញ!$G$6,VLOOKUP(B342,តម្លៃទំនិញ!$B$8:$G$68,5,FALSE),VLOOKUP(B342,តម្លៃទំនិញ!$B$8:$G$68,6,FALSE))),"")</f>
        <v/>
      </c>
      <c r="H342" s="409" t="str">
        <f t="shared" si="19"/>
        <v/>
      </c>
      <c r="I342" s="437"/>
    </row>
    <row r="343" spans="1:9" ht="19" customHeight="1" x14ac:dyDescent="0.95">
      <c r="A343" s="410" t="s">
        <v>99</v>
      </c>
      <c r="B343" s="410"/>
      <c r="C343" s="410"/>
      <c r="D343" s="410"/>
      <c r="E343" s="410"/>
      <c r="F343" s="425"/>
      <c r="G343" s="412"/>
      <c r="H343" s="426" t="str">
        <f>IF(H333="","",SUM(H333:H342))</f>
        <v/>
      </c>
      <c r="I343" s="437"/>
    </row>
    <row r="344" spans="1:9" x14ac:dyDescent="0.95">
      <c r="A344" s="375" t="s">
        <v>52</v>
      </c>
      <c r="B344" s="376" t="s">
        <v>267</v>
      </c>
      <c r="C344" s="377"/>
      <c r="D344" s="377"/>
      <c r="E344" s="377"/>
      <c r="F344" s="378"/>
      <c r="G344" s="378"/>
      <c r="H344" s="378"/>
      <c r="I344" s="437"/>
    </row>
    <row r="345" spans="1:9" ht="20" customHeight="1" x14ac:dyDescent="0.95">
      <c r="A345" s="414"/>
      <c r="B345" s="414"/>
      <c r="C345" s="414"/>
      <c r="D345" s="414"/>
      <c r="E345" s="414"/>
      <c r="F345" s="414"/>
      <c r="G345" s="414"/>
      <c r="H345" s="414"/>
      <c r="I345" s="437"/>
    </row>
    <row r="346" spans="1:9" ht="26" customHeight="1" x14ac:dyDescent="0.95">
      <c r="A346" s="414"/>
      <c r="B346" s="414"/>
      <c r="C346" s="414"/>
      <c r="D346" s="414"/>
      <c r="E346" s="415"/>
      <c r="F346" s="415"/>
      <c r="G346" s="416"/>
      <c r="H346" s="416"/>
      <c r="I346" s="437"/>
    </row>
    <row r="347" spans="1:9" ht="25" customHeight="1" x14ac:dyDescent="0.95">
      <c r="A347" s="379"/>
      <c r="B347" s="177"/>
      <c r="C347" s="377"/>
      <c r="D347" s="377"/>
      <c r="E347" s="380"/>
      <c r="F347" s="380"/>
      <c r="G347" s="380"/>
      <c r="H347" s="380"/>
      <c r="I347" s="437"/>
    </row>
    <row r="348" spans="1:9" x14ac:dyDescent="0.95">
      <c r="A348" s="379"/>
      <c r="B348" s="379"/>
      <c r="C348" s="379"/>
      <c r="D348" s="379"/>
      <c r="E348" s="379"/>
      <c r="F348" s="379"/>
      <c r="G348" s="379"/>
      <c r="H348" s="379"/>
      <c r="I348" s="437"/>
    </row>
    <row r="349" spans="1:9" ht="21" customHeight="1" x14ac:dyDescent="0.95">
      <c r="A349" s="417"/>
      <c r="B349" s="417"/>
      <c r="C349" s="417"/>
      <c r="D349" s="417"/>
      <c r="E349" s="417"/>
      <c r="F349" s="417"/>
      <c r="G349" s="417"/>
      <c r="H349" s="417"/>
      <c r="I349" s="437"/>
    </row>
    <row r="350" spans="1:9" ht="19" customHeight="1" x14ac:dyDescent="0.95">
      <c r="I350" s="437"/>
    </row>
    <row r="351" spans="1:9" ht="30" customHeight="1" x14ac:dyDescent="0.95">
      <c r="A351" s="384" t="s">
        <v>98</v>
      </c>
      <c r="B351" s="384"/>
      <c r="C351" s="384"/>
      <c r="D351" s="384"/>
      <c r="E351" s="384"/>
      <c r="F351" s="384"/>
      <c r="G351" s="384"/>
      <c r="H351" s="384"/>
      <c r="I351" s="437"/>
    </row>
    <row r="352" spans="1:9" ht="20.5" customHeight="1" x14ac:dyDescent="0.95">
      <c r="A352" s="394"/>
      <c r="B352" s="394"/>
      <c r="C352" s="395" t="s">
        <v>2</v>
      </c>
      <c r="D352" s="395"/>
      <c r="E352" s="395"/>
      <c r="F352" s="395"/>
      <c r="G352" s="395"/>
      <c r="H352" s="396" t="s">
        <v>266</v>
      </c>
      <c r="I352" s="436">
        <v>46125</v>
      </c>
    </row>
    <row r="353" spans="1:9" ht="20.5" customHeight="1" x14ac:dyDescent="0.95">
      <c r="A353" s="394"/>
      <c r="B353" s="394"/>
      <c r="C353" s="395" t="s">
        <v>79</v>
      </c>
      <c r="D353" s="395"/>
      <c r="E353" s="395"/>
      <c r="F353" s="395"/>
      <c r="G353" s="395"/>
      <c r="H353" s="394"/>
      <c r="I353" s="437"/>
    </row>
    <row r="354" spans="1:9" ht="20.5" customHeight="1" x14ac:dyDescent="0.95">
      <c r="A354" s="397" t="s">
        <v>258</v>
      </c>
      <c r="B354" s="397"/>
      <c r="C354" s="420" t="str">
        <f>C327</f>
        <v>ស្រីស្នំ</v>
      </c>
      <c r="D354" s="420"/>
      <c r="E354" s="394"/>
      <c r="F354" s="394"/>
      <c r="G354" s="394"/>
      <c r="H354" s="421"/>
      <c r="I354" s="437"/>
    </row>
    <row r="355" spans="1:9" ht="19" customHeight="1" x14ac:dyDescent="0.95">
      <c r="A355" s="397" t="s">
        <v>259</v>
      </c>
      <c r="B355" s="397"/>
      <c r="C355" s="420" t="str">
        <f>C328</f>
        <v>ស្លែងស្ពាន</v>
      </c>
      <c r="D355" s="420"/>
      <c r="E355" s="422"/>
      <c r="F355" s="422"/>
      <c r="G355" s="396" t="s">
        <v>230</v>
      </c>
      <c r="H355" s="368" t="e">
        <f>IF($C356="ស្លែងស្ពាន",_xlfn.XLOOKUP($A358,Sleng!$A$31:$A$62,Sleng!$C$31:$C$62),IF($C356="ភ្នំដី",_xlfn.XLOOKUP($A358,PhomDey!$A$31:$A$62,PhomDey!$C$31:$C$62),IF($C356="ច្រនៀង",_xlfn.XLOOKUP($A358,Chronieng!$A$31:$A$62,Chronieng!$C$31:$C$62),IF($C356="ចំការចេក",_xlfn.XLOOKUP($A358,Chomkar!$A$31:$A$62,Chomkar!$C$31:$C$62),IF($C356="ធ្លកត្រាំកង់",_xlfn.XLOOKUP($A358,Thlok!$A$31:$A$62,Thlok!$C$31:$C$62),IF($C356="ភ្នំស្រីស្នំ",_xlfn.XLOOKUP($A358,PhomSrie!$A$31:$A$62,PhomSrie!$C$31:$C$62),IF($C356="ដង្កោរ",_xlfn.XLOOKUP($A358,Dongkaor!$A$31:$A$62,Dongkaor!$C$31:$C$62),IF($C356="សាលា",_xlfn.XLOOKUP($A358,Sala!$A$31:$A$62,Sala!$C$31:$C$62),IF($C356="ដូនសុខ",_xlfn.XLOOKUP($A358,Dunsok!$A$31:$A$62,Dunsok!$C$31:$C$62),IF($C356="រមៀត",_xlfn.XLOOKUP($A358,RMeat!$A$31:$A$62,RMeat!$C$31:$C$62),IF($C356="ចារ",_xlfn.XLOOKUP($A358,Char!$A$31:$A$62,Char!$C$31:$C$62),"")))))))))))</f>
        <v>#N/A</v>
      </c>
      <c r="I355" s="437"/>
    </row>
    <row r="356" spans="1:9" ht="20.5" customHeight="1" x14ac:dyDescent="0.95">
      <c r="A356" s="397" t="s">
        <v>4</v>
      </c>
      <c r="B356" s="397"/>
      <c r="C356" s="420" t="str">
        <f>C329</f>
        <v>សាលា</v>
      </c>
      <c r="D356" s="420"/>
      <c r="E356" s="423"/>
      <c r="F356" s="422"/>
      <c r="G356" s="422"/>
      <c r="H356" s="422"/>
      <c r="I356" s="437"/>
    </row>
    <row r="357" spans="1:9" ht="24.5" x14ac:dyDescent="0.95">
      <c r="A357" s="402" t="s">
        <v>268</v>
      </c>
      <c r="B357" s="403"/>
      <c r="C357" s="403"/>
      <c r="D357" s="403"/>
      <c r="E357" s="403"/>
      <c r="F357" s="403"/>
      <c r="G357" s="403"/>
      <c r="H357" s="403"/>
      <c r="I357" s="437"/>
    </row>
    <row r="358" spans="1:9" ht="19" customHeight="1" x14ac:dyDescent="0.95">
      <c r="A358" s="424">
        <f>A331+1</f>
        <v>46124</v>
      </c>
      <c r="B358" s="424"/>
      <c r="C358" s="424"/>
      <c r="D358" s="424"/>
      <c r="E358" s="424"/>
      <c r="F358" s="424"/>
      <c r="G358" s="424"/>
      <c r="H358" s="424"/>
      <c r="I358" s="437"/>
    </row>
    <row r="359" spans="1:9" ht="19" customHeight="1" x14ac:dyDescent="0.95">
      <c r="A359" s="392" t="s">
        <v>47</v>
      </c>
      <c r="B359" s="393" t="s">
        <v>48</v>
      </c>
      <c r="C359" s="393"/>
      <c r="D359" s="393"/>
      <c r="E359" s="393"/>
      <c r="F359" s="392" t="s">
        <v>49</v>
      </c>
      <c r="G359" s="392" t="s">
        <v>50</v>
      </c>
      <c r="H359" s="392" t="s">
        <v>51</v>
      </c>
      <c r="I359" s="437"/>
    </row>
    <row r="360" spans="1:9" ht="19" customHeight="1" x14ac:dyDescent="0.95">
      <c r="A360" s="405">
        <v>1</v>
      </c>
      <c r="B360" s="406" t="str" cm="1">
        <f t="array" ref="B360">IF(AE13=FALSE,"",IF(Vigetable6="","",Vigetable6))</f>
        <v/>
      </c>
      <c r="C360" s="407"/>
      <c r="D360" s="407"/>
      <c r="E360" s="407"/>
      <c r="F360" s="408"/>
      <c r="G360" s="409" t="str">
        <f>IFERROR(IF(B360="","",IF($A358&lt;តម្លៃទំនិញ!$G$6,VLOOKUP(B360,តម្លៃទំនិញ!$B$8:$G$68,5,FALSE),VLOOKUP(B360,តម្លៃទំនិញ!$B$8:$G$68,6,FALSE))),"")</f>
        <v/>
      </c>
      <c r="H360" s="409" t="str">
        <f>IFERROR(IF(B360="","",G360*F360),"")</f>
        <v/>
      </c>
      <c r="I360" s="437"/>
    </row>
    <row r="361" spans="1:9" ht="19" customHeight="1" x14ac:dyDescent="0.95">
      <c r="A361" s="405">
        <v>2</v>
      </c>
      <c r="B361" s="406"/>
      <c r="C361" s="407"/>
      <c r="D361" s="407"/>
      <c r="E361" s="407"/>
      <c r="F361" s="408"/>
      <c r="G361" s="409" t="str">
        <f>IFERROR(IF(B361="","",IF($A359&lt;តម្លៃទំនិញ!$G$6,VLOOKUP(B361,តម្លៃទំនិញ!$B$8:$G$68,5,FALSE),VLOOKUP(B361,តម្លៃទំនិញ!$B$8:$G$68,6,FALSE))),"")</f>
        <v/>
      </c>
      <c r="H361" s="409" t="str">
        <f t="shared" ref="H361:H369" si="20">IFERROR(IF(B361="","",G361*F361),"")</f>
        <v/>
      </c>
      <c r="I361" s="437"/>
    </row>
    <row r="362" spans="1:9" ht="19" customHeight="1" x14ac:dyDescent="0.95">
      <c r="A362" s="405">
        <v>3</v>
      </c>
      <c r="B362" s="406"/>
      <c r="C362" s="407"/>
      <c r="D362" s="407"/>
      <c r="E362" s="407"/>
      <c r="F362" s="408"/>
      <c r="G362" s="409" t="str">
        <f>IFERROR(IF(B362="","",IF($A360&lt;តម្លៃទំនិញ!$G$6,VLOOKUP(B362,តម្លៃទំនិញ!$B$8:$G$68,5,FALSE),VLOOKUP(B362,តម្លៃទំនិញ!$B$8:$G$68,6,FALSE))),"")</f>
        <v/>
      </c>
      <c r="H362" s="409" t="str">
        <f t="shared" si="20"/>
        <v/>
      </c>
      <c r="I362" s="437"/>
    </row>
    <row r="363" spans="1:9" ht="19" customHeight="1" x14ac:dyDescent="0.95">
      <c r="A363" s="405">
        <v>4</v>
      </c>
      <c r="B363" s="406"/>
      <c r="C363" s="407"/>
      <c r="D363" s="407"/>
      <c r="E363" s="407"/>
      <c r="F363" s="408"/>
      <c r="G363" s="409" t="str">
        <f>IFERROR(IF(B363="","",IF($A361&lt;តម្លៃទំនិញ!$G$6,VLOOKUP(B363,តម្លៃទំនិញ!$B$8:$G$68,5,FALSE),VLOOKUP(B363,តម្លៃទំនិញ!$B$8:$G$68,6,FALSE))),"")</f>
        <v/>
      </c>
      <c r="H363" s="409" t="str">
        <f t="shared" si="20"/>
        <v/>
      </c>
      <c r="I363" s="437"/>
    </row>
    <row r="364" spans="1:9" ht="19" customHeight="1" x14ac:dyDescent="0.95">
      <c r="A364" s="405">
        <v>5</v>
      </c>
      <c r="B364" s="406"/>
      <c r="C364" s="407"/>
      <c r="D364" s="407"/>
      <c r="E364" s="407"/>
      <c r="F364" s="408"/>
      <c r="G364" s="409" t="str">
        <f>IFERROR(IF(B364="","",IF($A362&lt;តម្លៃទំនិញ!$G$6,VLOOKUP(B364,តម្លៃទំនិញ!$B$8:$G$68,5,FALSE),VLOOKUP(B364,តម្លៃទំនិញ!$B$8:$G$68,6,FALSE))),"")</f>
        <v/>
      </c>
      <c r="H364" s="409" t="str">
        <f t="shared" si="20"/>
        <v/>
      </c>
      <c r="I364" s="437"/>
    </row>
    <row r="365" spans="1:9" ht="19" customHeight="1" x14ac:dyDescent="0.95">
      <c r="A365" s="405">
        <v>6</v>
      </c>
      <c r="B365" s="406"/>
      <c r="C365" s="407"/>
      <c r="D365" s="407"/>
      <c r="E365" s="407"/>
      <c r="F365" s="408"/>
      <c r="G365" s="409" t="str">
        <f>IFERROR(IF(B365="","",IF($A363&lt;តម្លៃទំនិញ!$G$6,VLOOKUP(B365,តម្លៃទំនិញ!$B$8:$G$68,5,FALSE),VLOOKUP(B365,តម្លៃទំនិញ!$B$8:$G$68,6,FALSE))),"")</f>
        <v/>
      </c>
      <c r="H365" s="409" t="str">
        <f t="shared" si="20"/>
        <v/>
      </c>
      <c r="I365" s="437"/>
    </row>
    <row r="366" spans="1:9" ht="19" customHeight="1" x14ac:dyDescent="0.95">
      <c r="A366" s="405">
        <v>7</v>
      </c>
      <c r="B366" s="406"/>
      <c r="C366" s="407"/>
      <c r="D366" s="407"/>
      <c r="E366" s="407"/>
      <c r="F366" s="408"/>
      <c r="G366" s="409" t="str">
        <f>IFERROR(IF(B366="","",IF($A364&lt;តម្លៃទំនិញ!$G$6,VLOOKUP(B366,តម្លៃទំនិញ!$B$8:$G$68,5,FALSE),VLOOKUP(B366,តម្លៃទំនិញ!$B$8:$G$68,6,FALSE))),"")</f>
        <v/>
      </c>
      <c r="H366" s="409" t="str">
        <f t="shared" si="20"/>
        <v/>
      </c>
      <c r="I366" s="437"/>
    </row>
    <row r="367" spans="1:9" ht="19" customHeight="1" x14ac:dyDescent="0.95">
      <c r="A367" s="405">
        <v>8</v>
      </c>
      <c r="B367" s="406"/>
      <c r="C367" s="407"/>
      <c r="D367" s="407"/>
      <c r="E367" s="407"/>
      <c r="F367" s="408"/>
      <c r="G367" s="409" t="str">
        <f>IFERROR(IF(B367="","",IF($A365&lt;តម្លៃទំនិញ!$G$6,VLOOKUP(B367,តម្លៃទំនិញ!$B$8:$G$68,5,FALSE),VLOOKUP(B367,តម្លៃទំនិញ!$B$8:$G$68,6,FALSE))),"")</f>
        <v/>
      </c>
      <c r="H367" s="409" t="str">
        <f t="shared" si="20"/>
        <v/>
      </c>
      <c r="I367" s="437"/>
    </row>
    <row r="368" spans="1:9" ht="19" customHeight="1" x14ac:dyDescent="0.95">
      <c r="A368" s="405">
        <v>9</v>
      </c>
      <c r="B368" s="406"/>
      <c r="C368" s="407"/>
      <c r="D368" s="407"/>
      <c r="E368" s="407"/>
      <c r="F368" s="408"/>
      <c r="G368" s="409" t="str">
        <f>IFERROR(IF(B368="","",IF($A366&lt;តម្លៃទំនិញ!$G$6,VLOOKUP(B368,តម្លៃទំនិញ!$B$8:$G$68,5,FALSE),VLOOKUP(B368,តម្លៃទំនិញ!$B$8:$G$68,6,FALSE))),"")</f>
        <v/>
      </c>
      <c r="H368" s="409" t="str">
        <f t="shared" si="20"/>
        <v/>
      </c>
      <c r="I368" s="437"/>
    </row>
    <row r="369" spans="1:1020 1029:2046 2055:3072 3081:4089 4098:5115 5124:6141 6150:7167 7176:8184 8193:9210 9219:10236 10245:11262 11271:12288 12297:13305 13314:14331 14340:15357 15366:16383" ht="19" customHeight="1" x14ac:dyDescent="0.95">
      <c r="A369" s="405">
        <v>10</v>
      </c>
      <c r="B369" s="406"/>
      <c r="C369" s="407"/>
      <c r="D369" s="407"/>
      <c r="E369" s="407"/>
      <c r="F369" s="408"/>
      <c r="G369" s="409" t="str">
        <f>IFERROR(IF(B369="","",IF($A367&lt;តម្លៃទំនិញ!$G$6,VLOOKUP(B369,តម្លៃទំនិញ!$B$8:$G$68,5,FALSE),VLOOKUP(B369,តម្លៃទំនិញ!$B$8:$G$68,6,FALSE))),"")</f>
        <v/>
      </c>
      <c r="H369" s="409" t="str">
        <f t="shared" si="20"/>
        <v/>
      </c>
      <c r="I369" s="437"/>
    </row>
    <row r="370" spans="1:1020 1029:2046 2055:3072 3081:4089 4098:5115 5124:6141 6150:7167 7176:8184 8193:9210 9219:10236 10245:11262 11271:12288 12297:13305 13314:14331 14340:15357 15366:16383" ht="19" customHeight="1" x14ac:dyDescent="0.95">
      <c r="A370" s="410" t="s">
        <v>99</v>
      </c>
      <c r="B370" s="410"/>
      <c r="C370" s="410"/>
      <c r="D370" s="410"/>
      <c r="E370" s="410"/>
      <c r="F370" s="425"/>
      <c r="G370" s="412"/>
      <c r="H370" s="426" t="str">
        <f>IF(H360="","",SUM(H360:H369))</f>
        <v/>
      </c>
      <c r="I370" s="437"/>
    </row>
    <row r="371" spans="1:1020 1029:2046 2055:3072 3081:4089 4098:5115 5124:6141 6150:7167 7176:8184 8193:9210 9219:10236 10245:11262 11271:12288 12297:13305 13314:14331 14340:15357 15366:16383" x14ac:dyDescent="0.95">
      <c r="A371" s="375" t="s">
        <v>52</v>
      </c>
      <c r="B371" s="376" t="s">
        <v>267</v>
      </c>
      <c r="C371" s="377"/>
      <c r="D371" s="377"/>
      <c r="E371" s="377"/>
      <c r="F371" s="378"/>
      <c r="G371" s="378"/>
      <c r="H371" s="378"/>
      <c r="I371" s="437"/>
    </row>
    <row r="372" spans="1:1020 1029:2046 2055:3072 3081:4089 4098:5115 5124:6141 6150:7167 7176:8184 8193:9210 9219:10236 10245:11262 11271:12288 12297:13305 13314:14331 14340:15357 15366:16383" ht="20" customHeight="1" x14ac:dyDescent="0.95">
      <c r="A372" s="414"/>
      <c r="B372" s="414"/>
      <c r="C372" s="414"/>
      <c r="D372" s="414"/>
      <c r="E372" s="414"/>
      <c r="F372" s="414"/>
      <c r="G372" s="414"/>
      <c r="H372" s="414"/>
      <c r="I372" s="437"/>
    </row>
    <row r="373" spans="1:1020 1029:2046 2055:3072 3081:4089 4098:5115 5124:6141 6150:7167 7176:8184 8193:9210 9219:10236 10245:11262 11271:12288 12297:13305 13314:14331 14340:15357 15366:16383" ht="26.5" customHeight="1" x14ac:dyDescent="0.95">
      <c r="A373" s="414"/>
      <c r="B373" s="414"/>
      <c r="C373" s="414"/>
      <c r="D373" s="414"/>
      <c r="E373" s="415"/>
      <c r="F373" s="415"/>
      <c r="G373" s="416"/>
      <c r="H373" s="416"/>
      <c r="I373" s="437"/>
    </row>
    <row r="374" spans="1:1020 1029:2046 2055:3072 3081:4089 4098:5115 5124:6141 6150:7167 7176:8184 8193:9210 9219:10236 10245:11262 11271:12288 12297:13305 13314:14331 14340:15357 15366:16383" x14ac:dyDescent="0.95">
      <c r="A374" s="379"/>
      <c r="B374" s="177"/>
      <c r="C374" s="377"/>
      <c r="D374" s="377"/>
      <c r="E374" s="380"/>
      <c r="F374" s="380"/>
      <c r="G374" s="380"/>
      <c r="H374" s="380"/>
      <c r="I374" s="437"/>
    </row>
    <row r="375" spans="1:1020 1029:2046 2055:3072 3081:4089 4098:5115 5124:6141 6150:7167 7176:8184 8193:9210 9219:10236 10245:11262 11271:12288 12297:13305 13314:14331 14340:15357 15366:16383" x14ac:dyDescent="0.95">
      <c r="A375" s="379"/>
      <c r="B375" s="379"/>
      <c r="C375" s="379"/>
      <c r="D375" s="379"/>
      <c r="E375" s="379"/>
      <c r="F375" s="379"/>
      <c r="G375" s="379"/>
      <c r="H375" s="379"/>
      <c r="I375" s="437"/>
    </row>
    <row r="376" spans="1:1020 1029:2046 2055:3072 3081:4089 4098:5115 5124:6141 6150:7167 7176:8184 8193:9210 9219:10236 10245:11262 11271:12288 12297:13305 13314:14331 14340:15357 15366:16383" ht="21" customHeight="1" x14ac:dyDescent="0.95">
      <c r="A376" s="417"/>
      <c r="B376" s="417"/>
      <c r="C376" s="417"/>
      <c r="D376" s="417"/>
      <c r="E376" s="417"/>
      <c r="F376" s="417"/>
      <c r="G376" s="417"/>
      <c r="H376" s="417"/>
      <c r="I376" s="437"/>
    </row>
    <row r="377" spans="1:1020 1029:2046 2055:3072 3081:4089 4098:5115 5124:6141 6150:7167 7176:8184 8193:9210 9219:10236 10245:11262 11271:12288 12297:13305 13314:14331 14340:15357 15366:16383" ht="19" customHeight="1" x14ac:dyDescent="0.95">
      <c r="I377" s="437"/>
    </row>
    <row r="378" spans="1:1020 1029:2046 2055:3072 3081:4089 4098:5115 5124:6141 6150:7167 7176:8184 8193:9210 9219:10236 10245:11262 11271:12288 12297:13305 13314:14331 14340:15357 15366:16383" ht="19" customHeight="1" x14ac:dyDescent="0.95">
      <c r="A378" s="419" t="s">
        <v>98</v>
      </c>
      <c r="B378" s="419"/>
      <c r="C378" s="419"/>
      <c r="D378" s="419"/>
      <c r="E378" s="419"/>
      <c r="F378" s="419"/>
      <c r="G378" s="419"/>
      <c r="H378" s="419"/>
      <c r="I378" s="437"/>
    </row>
    <row r="379" spans="1:1020 1029:2046 2055:3072 3081:4089 4098:5115 5124:6141 6150:7167 7176:8184 8193:9210 9219:10236 10245:11262 11271:12288 12297:13305 13314:14331 14340:15357 15366:16383" ht="20.5" customHeight="1" x14ac:dyDescent="0.8">
      <c r="A379" s="394"/>
      <c r="B379" s="394"/>
      <c r="C379" s="395" t="s">
        <v>2</v>
      </c>
      <c r="D379" s="395"/>
      <c r="E379" s="395"/>
      <c r="F379" s="395"/>
      <c r="G379" s="395"/>
      <c r="H379" s="396" t="s">
        <v>266</v>
      </c>
      <c r="I379" s="436">
        <v>46126</v>
      </c>
      <c r="R379" s="469"/>
      <c r="AB379" s="470"/>
      <c r="AL379" s="471"/>
      <c r="AV379" s="472"/>
      <c r="BE379" s="472"/>
      <c r="BN379" s="472"/>
      <c r="BW379" s="472"/>
      <c r="CF379" s="472"/>
      <c r="CO379" s="472"/>
      <c r="CX379" s="472"/>
      <c r="DG379" s="472"/>
      <c r="DP379" s="472"/>
      <c r="DY379" s="472"/>
      <c r="EH379" s="472"/>
      <c r="EQ379" s="472"/>
      <c r="EZ379" s="472"/>
      <c r="FI379" s="472"/>
      <c r="FR379" s="472"/>
      <c r="GA379" s="472"/>
      <c r="GJ379" s="472"/>
      <c r="GS379" s="472"/>
      <c r="HB379" s="472"/>
      <c r="HK379" s="472"/>
      <c r="HT379" s="472"/>
      <c r="IC379" s="472"/>
      <c r="IL379" s="472"/>
      <c r="IU379" s="472"/>
      <c r="JD379" s="472"/>
      <c r="JM379" s="472"/>
      <c r="JV379" s="472"/>
      <c r="KE379" s="472"/>
      <c r="KN379" s="472"/>
      <c r="KW379" s="472"/>
      <c r="LF379" s="472"/>
      <c r="LO379" s="472"/>
      <c r="LX379" s="472"/>
      <c r="MG379" s="472"/>
      <c r="MP379" s="472"/>
      <c r="MY379" s="472"/>
      <c r="NH379" s="472"/>
      <c r="NQ379" s="472"/>
      <c r="NZ379" s="472"/>
      <c r="OI379" s="472"/>
      <c r="OR379" s="472"/>
      <c r="PA379" s="472"/>
      <c r="PJ379" s="472"/>
      <c r="PS379" s="472"/>
      <c r="QB379" s="472"/>
      <c r="QK379" s="472"/>
      <c r="QT379" s="472"/>
      <c r="RC379" s="472"/>
      <c r="RL379" s="472"/>
      <c r="RU379" s="472"/>
      <c r="SD379" s="472"/>
      <c r="SM379" s="472"/>
      <c r="SV379" s="472"/>
      <c r="TE379" s="472"/>
      <c r="TN379" s="472"/>
      <c r="TW379" s="472"/>
      <c r="UF379" s="472"/>
      <c r="UO379" s="472"/>
      <c r="UX379" s="472"/>
      <c r="VG379" s="472"/>
      <c r="VP379" s="472"/>
      <c r="VY379" s="472"/>
      <c r="WH379" s="472"/>
      <c r="WQ379" s="472"/>
      <c r="WZ379" s="472"/>
      <c r="XI379" s="472"/>
      <c r="XR379" s="472"/>
      <c r="YA379" s="472"/>
      <c r="YJ379" s="472"/>
      <c r="YS379" s="472"/>
      <c r="ZB379" s="472"/>
      <c r="ZK379" s="472"/>
      <c r="ZT379" s="472"/>
      <c r="AAC379" s="472"/>
      <c r="AAL379" s="472"/>
      <c r="AAU379" s="472"/>
      <c r="ABD379" s="472"/>
      <c r="ABM379" s="472"/>
      <c r="ABV379" s="472"/>
      <c r="ACE379" s="472"/>
      <c r="ACN379" s="472"/>
      <c r="ACW379" s="472"/>
      <c r="ADF379" s="472"/>
      <c r="ADO379" s="472"/>
      <c r="ADX379" s="472"/>
      <c r="AEG379" s="472"/>
      <c r="AEP379" s="472"/>
      <c r="AEY379" s="472"/>
      <c r="AFH379" s="472"/>
      <c r="AFQ379" s="472"/>
      <c r="AFZ379" s="472"/>
      <c r="AGI379" s="472"/>
      <c r="AGR379" s="472"/>
      <c r="AHA379" s="472"/>
      <c r="AHJ379" s="472"/>
      <c r="AHS379" s="472"/>
      <c r="AIB379" s="472"/>
      <c r="AIK379" s="472"/>
      <c r="AIT379" s="472"/>
      <c r="AJC379" s="472"/>
      <c r="AJL379" s="472"/>
      <c r="AJU379" s="472"/>
      <c r="AKD379" s="472"/>
      <c r="AKM379" s="472"/>
      <c r="AKV379" s="472"/>
      <c r="ALE379" s="472"/>
      <c r="ALN379" s="472"/>
      <c r="ALW379" s="472"/>
      <c r="AMF379" s="472"/>
      <c r="AMO379" s="472"/>
      <c r="AMX379" s="472"/>
      <c r="ANG379" s="472"/>
      <c r="ANP379" s="472"/>
      <c r="ANY379" s="472"/>
      <c r="AOH379" s="472"/>
      <c r="AOQ379" s="472"/>
      <c r="AOZ379" s="472"/>
      <c r="API379" s="472"/>
      <c r="APR379" s="472"/>
      <c r="AQA379" s="472"/>
      <c r="AQJ379" s="472"/>
      <c r="AQS379" s="472"/>
      <c r="ARB379" s="472"/>
      <c r="ARK379" s="472"/>
      <c r="ART379" s="472"/>
      <c r="ASC379" s="472"/>
      <c r="ASL379" s="472"/>
      <c r="ASU379" s="472"/>
      <c r="ATD379" s="472"/>
      <c r="ATM379" s="472"/>
      <c r="ATV379" s="472"/>
      <c r="AUE379" s="472"/>
      <c r="AUN379" s="472"/>
      <c r="AUW379" s="472"/>
      <c r="AVF379" s="472"/>
      <c r="AVO379" s="472"/>
      <c r="AVX379" s="472"/>
      <c r="AWG379" s="472"/>
      <c r="AWP379" s="472"/>
      <c r="AWY379" s="472"/>
      <c r="AXH379" s="472"/>
      <c r="AXQ379" s="472"/>
      <c r="AXZ379" s="472"/>
      <c r="AYI379" s="472"/>
      <c r="AYR379" s="472"/>
      <c r="AZA379" s="472"/>
      <c r="AZJ379" s="472"/>
      <c r="AZS379" s="472"/>
      <c r="BAB379" s="472"/>
      <c r="BAK379" s="472"/>
      <c r="BAT379" s="472"/>
      <c r="BBC379" s="472"/>
      <c r="BBL379" s="472"/>
      <c r="BBU379" s="472"/>
      <c r="BCD379" s="472"/>
      <c r="BCM379" s="472"/>
      <c r="BCV379" s="472"/>
      <c r="BDE379" s="472"/>
      <c r="BDN379" s="472"/>
      <c r="BDW379" s="472"/>
      <c r="BEF379" s="472"/>
      <c r="BEO379" s="472"/>
      <c r="BEX379" s="472"/>
      <c r="BFG379" s="472"/>
      <c r="BFP379" s="472"/>
      <c r="BFY379" s="472"/>
      <c r="BGH379" s="472"/>
      <c r="BGQ379" s="472"/>
      <c r="BGZ379" s="472"/>
      <c r="BHI379" s="472"/>
      <c r="BHR379" s="472"/>
      <c r="BIA379" s="472"/>
      <c r="BIJ379" s="472"/>
      <c r="BIS379" s="472"/>
      <c r="BJB379" s="472"/>
      <c r="BJK379" s="472"/>
      <c r="BJT379" s="472"/>
      <c r="BKC379" s="472"/>
      <c r="BKL379" s="472"/>
      <c r="BKU379" s="472"/>
      <c r="BLD379" s="472"/>
      <c r="BLM379" s="472"/>
      <c r="BLV379" s="472"/>
      <c r="BME379" s="472"/>
      <c r="BMN379" s="472"/>
      <c r="BMW379" s="472"/>
      <c r="BNF379" s="472"/>
      <c r="BNO379" s="472"/>
      <c r="BNX379" s="472"/>
      <c r="BOG379" s="472"/>
      <c r="BOP379" s="472"/>
      <c r="BOY379" s="472"/>
      <c r="BPH379" s="472"/>
      <c r="BPQ379" s="472"/>
      <c r="BPZ379" s="472"/>
      <c r="BQI379" s="472"/>
      <c r="BQR379" s="472"/>
      <c r="BRA379" s="472"/>
      <c r="BRJ379" s="472"/>
      <c r="BRS379" s="472"/>
      <c r="BSB379" s="472"/>
      <c r="BSK379" s="472"/>
      <c r="BST379" s="472"/>
      <c r="BTC379" s="472"/>
      <c r="BTL379" s="472"/>
      <c r="BTU379" s="472"/>
      <c r="BUD379" s="472"/>
      <c r="BUM379" s="472"/>
      <c r="BUV379" s="472"/>
      <c r="BVE379" s="472"/>
      <c r="BVN379" s="472"/>
      <c r="BVW379" s="472"/>
      <c r="BWF379" s="472"/>
      <c r="BWO379" s="472"/>
      <c r="BWX379" s="472"/>
      <c r="BXG379" s="472"/>
      <c r="BXP379" s="472"/>
      <c r="BXY379" s="472"/>
      <c r="BYH379" s="472"/>
      <c r="BYQ379" s="472"/>
      <c r="BYZ379" s="472"/>
      <c r="BZI379" s="472"/>
      <c r="BZR379" s="472"/>
      <c r="CAA379" s="472"/>
      <c r="CAJ379" s="472"/>
      <c r="CAS379" s="472"/>
      <c r="CBB379" s="472"/>
      <c r="CBK379" s="472"/>
      <c r="CBT379" s="472"/>
      <c r="CCC379" s="472"/>
      <c r="CCL379" s="472"/>
      <c r="CCU379" s="472"/>
      <c r="CDD379" s="472"/>
      <c r="CDM379" s="472"/>
      <c r="CDV379" s="472"/>
      <c r="CEE379" s="472"/>
      <c r="CEN379" s="472"/>
      <c r="CEW379" s="472"/>
      <c r="CFF379" s="472"/>
      <c r="CFO379" s="472"/>
      <c r="CFX379" s="472"/>
      <c r="CGG379" s="472"/>
      <c r="CGP379" s="472"/>
      <c r="CGY379" s="472"/>
      <c r="CHH379" s="472"/>
      <c r="CHQ379" s="472"/>
      <c r="CHZ379" s="472"/>
      <c r="CII379" s="472"/>
      <c r="CIR379" s="472"/>
      <c r="CJA379" s="472"/>
      <c r="CJJ379" s="472"/>
      <c r="CJS379" s="472"/>
      <c r="CKB379" s="472"/>
      <c r="CKK379" s="472"/>
      <c r="CKT379" s="472"/>
      <c r="CLC379" s="472"/>
      <c r="CLL379" s="472"/>
      <c r="CLU379" s="472"/>
      <c r="CMD379" s="472"/>
      <c r="CMM379" s="472"/>
      <c r="CMV379" s="472"/>
      <c r="CNE379" s="472"/>
      <c r="CNN379" s="472"/>
      <c r="CNW379" s="472"/>
      <c r="COF379" s="472"/>
      <c r="COO379" s="472"/>
      <c r="COX379" s="472"/>
      <c r="CPG379" s="472"/>
      <c r="CPP379" s="472"/>
      <c r="CPY379" s="472"/>
      <c r="CQH379" s="472"/>
      <c r="CQQ379" s="472"/>
      <c r="CQZ379" s="472"/>
      <c r="CRI379" s="472"/>
      <c r="CRR379" s="472"/>
      <c r="CSA379" s="472"/>
      <c r="CSJ379" s="472"/>
      <c r="CSS379" s="472"/>
      <c r="CTB379" s="472"/>
      <c r="CTK379" s="472"/>
      <c r="CTT379" s="472"/>
      <c r="CUC379" s="472"/>
      <c r="CUL379" s="472"/>
      <c r="CUU379" s="472"/>
      <c r="CVD379" s="472"/>
      <c r="CVM379" s="472"/>
      <c r="CVV379" s="472"/>
      <c r="CWE379" s="472"/>
      <c r="CWN379" s="472"/>
      <c r="CWW379" s="472"/>
      <c r="CXF379" s="472"/>
      <c r="CXO379" s="472"/>
      <c r="CXX379" s="472"/>
      <c r="CYG379" s="472"/>
      <c r="CYP379" s="472"/>
      <c r="CYY379" s="472"/>
      <c r="CZH379" s="472"/>
      <c r="CZQ379" s="472"/>
      <c r="CZZ379" s="472"/>
      <c r="DAI379" s="472"/>
      <c r="DAR379" s="472"/>
      <c r="DBA379" s="472"/>
      <c r="DBJ379" s="472"/>
      <c r="DBS379" s="472"/>
      <c r="DCB379" s="472"/>
      <c r="DCK379" s="472"/>
      <c r="DCT379" s="472"/>
      <c r="DDC379" s="472"/>
      <c r="DDL379" s="472"/>
      <c r="DDU379" s="472"/>
      <c r="DED379" s="472"/>
      <c r="DEM379" s="472"/>
      <c r="DEV379" s="472"/>
      <c r="DFE379" s="472"/>
      <c r="DFN379" s="472"/>
      <c r="DFW379" s="472"/>
      <c r="DGF379" s="472"/>
      <c r="DGO379" s="472"/>
      <c r="DGX379" s="472"/>
      <c r="DHG379" s="472"/>
      <c r="DHP379" s="472"/>
      <c r="DHY379" s="472"/>
      <c r="DIH379" s="472"/>
      <c r="DIQ379" s="472"/>
      <c r="DIZ379" s="472"/>
      <c r="DJI379" s="472"/>
      <c r="DJR379" s="472"/>
      <c r="DKA379" s="472"/>
      <c r="DKJ379" s="472"/>
      <c r="DKS379" s="472"/>
      <c r="DLB379" s="472"/>
      <c r="DLK379" s="472"/>
      <c r="DLT379" s="472"/>
      <c r="DMC379" s="472"/>
      <c r="DML379" s="472"/>
      <c r="DMU379" s="472"/>
      <c r="DND379" s="472"/>
      <c r="DNM379" s="472"/>
      <c r="DNV379" s="472"/>
      <c r="DOE379" s="472"/>
      <c r="DON379" s="472"/>
      <c r="DOW379" s="472"/>
      <c r="DPF379" s="472"/>
      <c r="DPO379" s="472"/>
      <c r="DPX379" s="472"/>
      <c r="DQG379" s="472"/>
      <c r="DQP379" s="472"/>
      <c r="DQY379" s="472"/>
      <c r="DRH379" s="472"/>
      <c r="DRQ379" s="472"/>
      <c r="DRZ379" s="472"/>
      <c r="DSI379" s="472"/>
      <c r="DSR379" s="472"/>
      <c r="DTA379" s="472"/>
      <c r="DTJ379" s="472"/>
      <c r="DTS379" s="472"/>
      <c r="DUB379" s="472"/>
      <c r="DUK379" s="472"/>
      <c r="DUT379" s="472"/>
      <c r="DVC379" s="472"/>
      <c r="DVL379" s="472"/>
      <c r="DVU379" s="472"/>
      <c r="DWD379" s="472"/>
      <c r="DWM379" s="472"/>
      <c r="DWV379" s="472"/>
      <c r="DXE379" s="472"/>
      <c r="DXN379" s="472"/>
      <c r="DXW379" s="472"/>
      <c r="DYF379" s="472"/>
      <c r="DYO379" s="472"/>
      <c r="DYX379" s="472"/>
      <c r="DZG379" s="472"/>
      <c r="DZP379" s="472"/>
      <c r="DZY379" s="472"/>
      <c r="EAH379" s="472"/>
      <c r="EAQ379" s="472"/>
      <c r="EAZ379" s="472"/>
      <c r="EBI379" s="472"/>
      <c r="EBR379" s="472"/>
      <c r="ECA379" s="472"/>
      <c r="ECJ379" s="472"/>
      <c r="ECS379" s="472"/>
      <c r="EDB379" s="472"/>
      <c r="EDK379" s="472"/>
      <c r="EDT379" s="472"/>
      <c r="EEC379" s="472"/>
      <c r="EEL379" s="472"/>
      <c r="EEU379" s="472"/>
      <c r="EFD379" s="472"/>
      <c r="EFM379" s="472"/>
      <c r="EFV379" s="472"/>
      <c r="EGE379" s="472"/>
      <c r="EGN379" s="472"/>
      <c r="EGW379" s="472"/>
      <c r="EHF379" s="472"/>
      <c r="EHO379" s="472"/>
      <c r="EHX379" s="472"/>
      <c r="EIG379" s="472"/>
      <c r="EIP379" s="472"/>
      <c r="EIY379" s="472"/>
      <c r="EJH379" s="472"/>
      <c r="EJQ379" s="472"/>
      <c r="EJZ379" s="472"/>
      <c r="EKI379" s="472"/>
      <c r="EKR379" s="472"/>
      <c r="ELA379" s="472"/>
      <c r="ELJ379" s="472"/>
      <c r="ELS379" s="472"/>
      <c r="EMB379" s="472"/>
      <c r="EMK379" s="472"/>
      <c r="EMT379" s="472"/>
      <c r="ENC379" s="472"/>
      <c r="ENL379" s="472"/>
      <c r="ENU379" s="472"/>
      <c r="EOD379" s="472"/>
      <c r="EOM379" s="472"/>
      <c r="EOV379" s="472"/>
      <c r="EPE379" s="472"/>
      <c r="EPN379" s="472"/>
      <c r="EPW379" s="472"/>
      <c r="EQF379" s="472"/>
      <c r="EQO379" s="472"/>
      <c r="EQX379" s="472"/>
      <c r="ERG379" s="472"/>
      <c r="ERP379" s="472"/>
      <c r="ERY379" s="472"/>
      <c r="ESH379" s="472"/>
      <c r="ESQ379" s="472"/>
      <c r="ESZ379" s="472"/>
      <c r="ETI379" s="472"/>
      <c r="ETR379" s="472"/>
      <c r="EUA379" s="472"/>
      <c r="EUJ379" s="472"/>
      <c r="EUS379" s="472"/>
      <c r="EVB379" s="472"/>
      <c r="EVK379" s="472"/>
      <c r="EVT379" s="472"/>
      <c r="EWC379" s="472"/>
      <c r="EWL379" s="472"/>
      <c r="EWU379" s="472"/>
      <c r="EXD379" s="472"/>
      <c r="EXM379" s="472"/>
      <c r="EXV379" s="472"/>
      <c r="EYE379" s="472"/>
      <c r="EYN379" s="472"/>
      <c r="EYW379" s="472"/>
      <c r="EZF379" s="472"/>
      <c r="EZO379" s="472"/>
      <c r="EZX379" s="472"/>
      <c r="FAG379" s="472"/>
      <c r="FAP379" s="472"/>
      <c r="FAY379" s="472"/>
      <c r="FBH379" s="472"/>
      <c r="FBQ379" s="472"/>
      <c r="FBZ379" s="472"/>
      <c r="FCI379" s="472"/>
      <c r="FCR379" s="472"/>
      <c r="FDA379" s="472"/>
      <c r="FDJ379" s="472"/>
      <c r="FDS379" s="472"/>
      <c r="FEB379" s="472"/>
      <c r="FEK379" s="472"/>
      <c r="FET379" s="472"/>
      <c r="FFC379" s="472"/>
      <c r="FFL379" s="472"/>
      <c r="FFU379" s="472"/>
      <c r="FGD379" s="472"/>
      <c r="FGM379" s="472"/>
      <c r="FGV379" s="472"/>
      <c r="FHE379" s="472"/>
      <c r="FHN379" s="472"/>
      <c r="FHW379" s="472"/>
      <c r="FIF379" s="472"/>
      <c r="FIO379" s="472"/>
      <c r="FIX379" s="472"/>
      <c r="FJG379" s="472"/>
      <c r="FJP379" s="472"/>
      <c r="FJY379" s="472"/>
      <c r="FKH379" s="472"/>
      <c r="FKQ379" s="472"/>
      <c r="FKZ379" s="472"/>
      <c r="FLI379" s="472"/>
      <c r="FLR379" s="472"/>
      <c r="FMA379" s="472"/>
      <c r="FMJ379" s="472"/>
      <c r="FMS379" s="472"/>
      <c r="FNB379" s="472"/>
      <c r="FNK379" s="472"/>
      <c r="FNT379" s="472"/>
      <c r="FOC379" s="472"/>
      <c r="FOL379" s="472"/>
      <c r="FOU379" s="472"/>
      <c r="FPD379" s="472"/>
      <c r="FPM379" s="472"/>
      <c r="FPV379" s="472"/>
      <c r="FQE379" s="472"/>
      <c r="FQN379" s="472"/>
      <c r="FQW379" s="472"/>
      <c r="FRF379" s="472"/>
      <c r="FRO379" s="472"/>
      <c r="FRX379" s="472"/>
      <c r="FSG379" s="472"/>
      <c r="FSP379" s="472"/>
      <c r="FSY379" s="472"/>
      <c r="FTH379" s="472"/>
      <c r="FTQ379" s="472"/>
      <c r="FTZ379" s="472"/>
      <c r="FUI379" s="472"/>
      <c r="FUR379" s="472"/>
      <c r="FVA379" s="472"/>
      <c r="FVJ379" s="472"/>
      <c r="FVS379" s="472"/>
      <c r="FWB379" s="472"/>
      <c r="FWK379" s="472"/>
      <c r="FWT379" s="472"/>
      <c r="FXC379" s="472"/>
      <c r="FXL379" s="472"/>
      <c r="FXU379" s="472"/>
      <c r="FYD379" s="472"/>
      <c r="FYM379" s="472"/>
      <c r="FYV379" s="472"/>
      <c r="FZE379" s="472"/>
      <c r="FZN379" s="472"/>
      <c r="FZW379" s="472"/>
      <c r="GAF379" s="472"/>
      <c r="GAO379" s="472"/>
      <c r="GAX379" s="472"/>
      <c r="GBG379" s="472"/>
      <c r="GBP379" s="472"/>
      <c r="GBY379" s="472"/>
      <c r="GCH379" s="472"/>
      <c r="GCQ379" s="472"/>
      <c r="GCZ379" s="472"/>
      <c r="GDI379" s="472"/>
      <c r="GDR379" s="472"/>
      <c r="GEA379" s="472"/>
      <c r="GEJ379" s="472"/>
      <c r="GES379" s="472"/>
      <c r="GFB379" s="472"/>
      <c r="GFK379" s="472"/>
      <c r="GFT379" s="472"/>
      <c r="GGC379" s="472"/>
      <c r="GGL379" s="472"/>
      <c r="GGU379" s="472"/>
      <c r="GHD379" s="472"/>
      <c r="GHM379" s="472"/>
      <c r="GHV379" s="472"/>
      <c r="GIE379" s="472"/>
      <c r="GIN379" s="472"/>
      <c r="GIW379" s="472"/>
      <c r="GJF379" s="472"/>
      <c r="GJO379" s="472"/>
      <c r="GJX379" s="472"/>
      <c r="GKG379" s="472"/>
      <c r="GKP379" s="472"/>
      <c r="GKY379" s="472"/>
      <c r="GLH379" s="472"/>
      <c r="GLQ379" s="472"/>
      <c r="GLZ379" s="472"/>
      <c r="GMI379" s="472"/>
      <c r="GMR379" s="472"/>
      <c r="GNA379" s="472"/>
      <c r="GNJ379" s="472"/>
      <c r="GNS379" s="472"/>
      <c r="GOB379" s="472"/>
      <c r="GOK379" s="472"/>
      <c r="GOT379" s="472"/>
      <c r="GPC379" s="472"/>
      <c r="GPL379" s="472"/>
      <c r="GPU379" s="472"/>
      <c r="GQD379" s="472"/>
      <c r="GQM379" s="472"/>
      <c r="GQV379" s="472"/>
      <c r="GRE379" s="472"/>
      <c r="GRN379" s="472"/>
      <c r="GRW379" s="472"/>
      <c r="GSF379" s="472"/>
      <c r="GSO379" s="472"/>
      <c r="GSX379" s="472"/>
      <c r="GTG379" s="472"/>
      <c r="GTP379" s="472"/>
      <c r="GTY379" s="472"/>
      <c r="GUH379" s="472"/>
      <c r="GUQ379" s="472"/>
      <c r="GUZ379" s="472"/>
      <c r="GVI379" s="472"/>
      <c r="GVR379" s="472"/>
      <c r="GWA379" s="472"/>
      <c r="GWJ379" s="472"/>
      <c r="GWS379" s="472"/>
      <c r="GXB379" s="472"/>
      <c r="GXK379" s="472"/>
      <c r="GXT379" s="472"/>
      <c r="GYC379" s="472"/>
      <c r="GYL379" s="472"/>
      <c r="GYU379" s="472"/>
      <c r="GZD379" s="472"/>
      <c r="GZM379" s="472"/>
      <c r="GZV379" s="472"/>
      <c r="HAE379" s="472"/>
      <c r="HAN379" s="472"/>
      <c r="HAW379" s="472"/>
      <c r="HBF379" s="472"/>
      <c r="HBO379" s="472"/>
      <c r="HBX379" s="472"/>
      <c r="HCG379" s="472"/>
      <c r="HCP379" s="472"/>
      <c r="HCY379" s="472"/>
      <c r="HDH379" s="472"/>
      <c r="HDQ379" s="472"/>
      <c r="HDZ379" s="472"/>
      <c r="HEI379" s="472"/>
      <c r="HER379" s="472"/>
      <c r="HFA379" s="472"/>
      <c r="HFJ379" s="472"/>
      <c r="HFS379" s="472"/>
      <c r="HGB379" s="472"/>
      <c r="HGK379" s="472"/>
      <c r="HGT379" s="472"/>
      <c r="HHC379" s="472"/>
      <c r="HHL379" s="472"/>
      <c r="HHU379" s="472"/>
      <c r="HID379" s="472"/>
      <c r="HIM379" s="472"/>
      <c r="HIV379" s="472"/>
      <c r="HJE379" s="472"/>
      <c r="HJN379" s="472"/>
      <c r="HJW379" s="472"/>
      <c r="HKF379" s="472"/>
      <c r="HKO379" s="472"/>
      <c r="HKX379" s="472"/>
      <c r="HLG379" s="472"/>
      <c r="HLP379" s="472"/>
      <c r="HLY379" s="472"/>
      <c r="HMH379" s="472"/>
      <c r="HMQ379" s="472"/>
      <c r="HMZ379" s="472"/>
      <c r="HNI379" s="472"/>
      <c r="HNR379" s="472"/>
      <c r="HOA379" s="472"/>
      <c r="HOJ379" s="472"/>
      <c r="HOS379" s="472"/>
      <c r="HPB379" s="472"/>
      <c r="HPK379" s="472"/>
      <c r="HPT379" s="472"/>
      <c r="HQC379" s="472"/>
      <c r="HQL379" s="472"/>
      <c r="HQU379" s="472"/>
      <c r="HRD379" s="472"/>
      <c r="HRM379" s="472"/>
      <c r="HRV379" s="472"/>
      <c r="HSE379" s="472"/>
      <c r="HSN379" s="472"/>
      <c r="HSW379" s="472"/>
      <c r="HTF379" s="472"/>
      <c r="HTO379" s="472"/>
      <c r="HTX379" s="472"/>
      <c r="HUG379" s="472"/>
      <c r="HUP379" s="472"/>
      <c r="HUY379" s="472"/>
      <c r="HVH379" s="472"/>
      <c r="HVQ379" s="472"/>
      <c r="HVZ379" s="472"/>
      <c r="HWI379" s="472"/>
      <c r="HWR379" s="472"/>
      <c r="HXA379" s="472"/>
      <c r="HXJ379" s="472"/>
      <c r="HXS379" s="472"/>
      <c r="HYB379" s="472"/>
      <c r="HYK379" s="472"/>
      <c r="HYT379" s="472"/>
      <c r="HZC379" s="472"/>
      <c r="HZL379" s="472"/>
      <c r="HZU379" s="472"/>
      <c r="IAD379" s="472"/>
      <c r="IAM379" s="472"/>
      <c r="IAV379" s="472"/>
      <c r="IBE379" s="472"/>
      <c r="IBN379" s="472"/>
      <c r="IBW379" s="472"/>
      <c r="ICF379" s="472"/>
      <c r="ICO379" s="472"/>
      <c r="ICX379" s="472"/>
      <c r="IDG379" s="472"/>
      <c r="IDP379" s="472"/>
      <c r="IDY379" s="472"/>
      <c r="IEH379" s="472"/>
      <c r="IEQ379" s="472"/>
      <c r="IEZ379" s="472"/>
      <c r="IFI379" s="472"/>
      <c r="IFR379" s="472"/>
      <c r="IGA379" s="472"/>
      <c r="IGJ379" s="472"/>
      <c r="IGS379" s="472"/>
      <c r="IHB379" s="472"/>
      <c r="IHK379" s="472"/>
      <c r="IHT379" s="472"/>
      <c r="IIC379" s="472"/>
      <c r="IIL379" s="472"/>
      <c r="IIU379" s="472"/>
      <c r="IJD379" s="472"/>
      <c r="IJM379" s="472"/>
      <c r="IJV379" s="472"/>
      <c r="IKE379" s="472"/>
      <c r="IKN379" s="472"/>
      <c r="IKW379" s="472"/>
      <c r="ILF379" s="472"/>
      <c r="ILO379" s="472"/>
      <c r="ILX379" s="472"/>
      <c r="IMG379" s="472"/>
      <c r="IMP379" s="472"/>
      <c r="IMY379" s="472"/>
      <c r="INH379" s="472"/>
      <c r="INQ379" s="472"/>
      <c r="INZ379" s="472"/>
      <c r="IOI379" s="472"/>
      <c r="IOR379" s="472"/>
      <c r="IPA379" s="472"/>
      <c r="IPJ379" s="472"/>
      <c r="IPS379" s="472"/>
      <c r="IQB379" s="472"/>
      <c r="IQK379" s="472"/>
      <c r="IQT379" s="472"/>
      <c r="IRC379" s="472"/>
      <c r="IRL379" s="472"/>
      <c r="IRU379" s="472"/>
      <c r="ISD379" s="472"/>
      <c r="ISM379" s="472"/>
      <c r="ISV379" s="472"/>
      <c r="ITE379" s="472"/>
      <c r="ITN379" s="472"/>
      <c r="ITW379" s="472"/>
      <c r="IUF379" s="472"/>
      <c r="IUO379" s="472"/>
      <c r="IUX379" s="472"/>
      <c r="IVG379" s="472"/>
      <c r="IVP379" s="472"/>
      <c r="IVY379" s="472"/>
      <c r="IWH379" s="472"/>
      <c r="IWQ379" s="472"/>
      <c r="IWZ379" s="472"/>
      <c r="IXI379" s="472"/>
      <c r="IXR379" s="472"/>
      <c r="IYA379" s="472"/>
      <c r="IYJ379" s="472"/>
      <c r="IYS379" s="472"/>
      <c r="IZB379" s="472"/>
      <c r="IZK379" s="472"/>
      <c r="IZT379" s="472"/>
      <c r="JAC379" s="472"/>
      <c r="JAL379" s="472"/>
      <c r="JAU379" s="472"/>
      <c r="JBD379" s="472"/>
      <c r="JBM379" s="472"/>
      <c r="JBV379" s="472"/>
      <c r="JCE379" s="472"/>
      <c r="JCN379" s="472"/>
      <c r="JCW379" s="472"/>
      <c r="JDF379" s="472"/>
      <c r="JDO379" s="472"/>
      <c r="JDX379" s="472"/>
      <c r="JEG379" s="472"/>
      <c r="JEP379" s="472"/>
      <c r="JEY379" s="472"/>
      <c r="JFH379" s="472"/>
      <c r="JFQ379" s="472"/>
      <c r="JFZ379" s="472"/>
      <c r="JGI379" s="472"/>
      <c r="JGR379" s="472"/>
      <c r="JHA379" s="472"/>
      <c r="JHJ379" s="472"/>
      <c r="JHS379" s="472"/>
      <c r="JIB379" s="472"/>
      <c r="JIK379" s="472"/>
      <c r="JIT379" s="472"/>
      <c r="JJC379" s="472"/>
      <c r="JJL379" s="472"/>
      <c r="JJU379" s="472"/>
      <c r="JKD379" s="472"/>
      <c r="JKM379" s="472"/>
      <c r="JKV379" s="472"/>
      <c r="JLE379" s="472"/>
      <c r="JLN379" s="472"/>
      <c r="JLW379" s="472"/>
      <c r="JMF379" s="472"/>
      <c r="JMO379" s="472"/>
      <c r="JMX379" s="472"/>
      <c r="JNG379" s="472"/>
      <c r="JNP379" s="472"/>
      <c r="JNY379" s="472"/>
      <c r="JOH379" s="472"/>
      <c r="JOQ379" s="472"/>
      <c r="JOZ379" s="472"/>
      <c r="JPI379" s="472"/>
      <c r="JPR379" s="472"/>
      <c r="JQA379" s="472"/>
      <c r="JQJ379" s="472"/>
      <c r="JQS379" s="472"/>
      <c r="JRB379" s="472"/>
      <c r="JRK379" s="472"/>
      <c r="JRT379" s="472"/>
      <c r="JSC379" s="472"/>
      <c r="JSL379" s="472"/>
      <c r="JSU379" s="472"/>
      <c r="JTD379" s="472"/>
      <c r="JTM379" s="472"/>
      <c r="JTV379" s="472"/>
      <c r="JUE379" s="472"/>
      <c r="JUN379" s="472"/>
      <c r="JUW379" s="472"/>
      <c r="JVF379" s="472"/>
      <c r="JVO379" s="472"/>
      <c r="JVX379" s="472"/>
      <c r="JWG379" s="472"/>
      <c r="JWP379" s="472"/>
      <c r="JWY379" s="472"/>
      <c r="JXH379" s="472"/>
      <c r="JXQ379" s="472"/>
      <c r="JXZ379" s="472"/>
      <c r="JYI379" s="472"/>
      <c r="JYR379" s="472"/>
      <c r="JZA379" s="472"/>
      <c r="JZJ379" s="472"/>
      <c r="JZS379" s="472"/>
      <c r="KAB379" s="472"/>
      <c r="KAK379" s="472"/>
      <c r="KAT379" s="472"/>
      <c r="KBC379" s="472"/>
      <c r="KBL379" s="472"/>
      <c r="KBU379" s="472"/>
      <c r="KCD379" s="472"/>
      <c r="KCM379" s="472"/>
      <c r="KCV379" s="472"/>
      <c r="KDE379" s="472"/>
      <c r="KDN379" s="472"/>
      <c r="KDW379" s="472"/>
      <c r="KEF379" s="472"/>
      <c r="KEO379" s="472"/>
      <c r="KEX379" s="472"/>
      <c r="KFG379" s="472"/>
      <c r="KFP379" s="472"/>
      <c r="KFY379" s="472"/>
      <c r="KGH379" s="472"/>
      <c r="KGQ379" s="472"/>
      <c r="KGZ379" s="472"/>
      <c r="KHI379" s="472"/>
      <c r="KHR379" s="472"/>
      <c r="KIA379" s="472"/>
      <c r="KIJ379" s="472"/>
      <c r="KIS379" s="472"/>
      <c r="KJB379" s="472"/>
      <c r="KJK379" s="472"/>
      <c r="KJT379" s="472"/>
      <c r="KKC379" s="472"/>
      <c r="KKL379" s="472"/>
      <c r="KKU379" s="472"/>
      <c r="KLD379" s="472"/>
      <c r="KLM379" s="472"/>
      <c r="KLV379" s="472"/>
      <c r="KME379" s="472"/>
      <c r="KMN379" s="472"/>
      <c r="KMW379" s="472"/>
      <c r="KNF379" s="472"/>
      <c r="KNO379" s="472"/>
      <c r="KNX379" s="472"/>
      <c r="KOG379" s="472"/>
      <c r="KOP379" s="472"/>
      <c r="KOY379" s="472"/>
      <c r="KPH379" s="472"/>
      <c r="KPQ379" s="472"/>
      <c r="KPZ379" s="472"/>
      <c r="KQI379" s="472"/>
      <c r="KQR379" s="472"/>
      <c r="KRA379" s="472"/>
      <c r="KRJ379" s="472"/>
      <c r="KRS379" s="472"/>
      <c r="KSB379" s="472"/>
      <c r="KSK379" s="472"/>
      <c r="KST379" s="472"/>
      <c r="KTC379" s="472"/>
      <c r="KTL379" s="472"/>
      <c r="KTU379" s="472"/>
      <c r="KUD379" s="472"/>
      <c r="KUM379" s="472"/>
      <c r="KUV379" s="472"/>
      <c r="KVE379" s="472"/>
      <c r="KVN379" s="472"/>
      <c r="KVW379" s="472"/>
      <c r="KWF379" s="472"/>
      <c r="KWO379" s="472"/>
      <c r="KWX379" s="472"/>
      <c r="KXG379" s="472"/>
      <c r="KXP379" s="472"/>
      <c r="KXY379" s="472"/>
      <c r="KYH379" s="472"/>
      <c r="KYQ379" s="472"/>
      <c r="KYZ379" s="472"/>
      <c r="KZI379" s="472"/>
      <c r="KZR379" s="472"/>
      <c r="LAA379" s="472"/>
      <c r="LAJ379" s="472"/>
      <c r="LAS379" s="472"/>
      <c r="LBB379" s="472"/>
      <c r="LBK379" s="472"/>
      <c r="LBT379" s="472"/>
      <c r="LCC379" s="472"/>
      <c r="LCL379" s="472"/>
      <c r="LCU379" s="472"/>
      <c r="LDD379" s="472"/>
      <c r="LDM379" s="472"/>
      <c r="LDV379" s="472"/>
      <c r="LEE379" s="472"/>
      <c r="LEN379" s="472"/>
      <c r="LEW379" s="472"/>
      <c r="LFF379" s="472"/>
      <c r="LFO379" s="472"/>
      <c r="LFX379" s="472"/>
      <c r="LGG379" s="472"/>
      <c r="LGP379" s="472"/>
      <c r="LGY379" s="472"/>
      <c r="LHH379" s="472"/>
      <c r="LHQ379" s="472"/>
      <c r="LHZ379" s="472"/>
      <c r="LII379" s="472"/>
      <c r="LIR379" s="472"/>
      <c r="LJA379" s="472"/>
      <c r="LJJ379" s="472"/>
      <c r="LJS379" s="472"/>
      <c r="LKB379" s="472"/>
      <c r="LKK379" s="472"/>
      <c r="LKT379" s="472"/>
      <c r="LLC379" s="472"/>
      <c r="LLL379" s="472"/>
      <c r="LLU379" s="472"/>
      <c r="LMD379" s="472"/>
      <c r="LMM379" s="472"/>
      <c r="LMV379" s="472"/>
      <c r="LNE379" s="472"/>
      <c r="LNN379" s="472"/>
      <c r="LNW379" s="472"/>
      <c r="LOF379" s="472"/>
      <c r="LOO379" s="472"/>
      <c r="LOX379" s="472"/>
      <c r="LPG379" s="472"/>
      <c r="LPP379" s="472"/>
      <c r="LPY379" s="472"/>
      <c r="LQH379" s="472"/>
      <c r="LQQ379" s="472"/>
      <c r="LQZ379" s="472"/>
      <c r="LRI379" s="472"/>
      <c r="LRR379" s="472"/>
      <c r="LSA379" s="472"/>
      <c r="LSJ379" s="472"/>
      <c r="LSS379" s="472"/>
      <c r="LTB379" s="472"/>
      <c r="LTK379" s="472"/>
      <c r="LTT379" s="472"/>
      <c r="LUC379" s="472"/>
      <c r="LUL379" s="472"/>
      <c r="LUU379" s="472"/>
      <c r="LVD379" s="472"/>
      <c r="LVM379" s="472"/>
      <c r="LVV379" s="472"/>
      <c r="LWE379" s="472"/>
      <c r="LWN379" s="472"/>
      <c r="LWW379" s="472"/>
      <c r="LXF379" s="472"/>
      <c r="LXO379" s="472"/>
      <c r="LXX379" s="472"/>
      <c r="LYG379" s="472"/>
      <c r="LYP379" s="472"/>
      <c r="LYY379" s="472"/>
      <c r="LZH379" s="472"/>
      <c r="LZQ379" s="472"/>
      <c r="LZZ379" s="472"/>
      <c r="MAI379" s="472"/>
      <c r="MAR379" s="472"/>
      <c r="MBA379" s="472"/>
      <c r="MBJ379" s="472"/>
      <c r="MBS379" s="472"/>
      <c r="MCB379" s="472"/>
      <c r="MCK379" s="472"/>
      <c r="MCT379" s="472"/>
      <c r="MDC379" s="472"/>
      <c r="MDL379" s="472"/>
      <c r="MDU379" s="472"/>
      <c r="MED379" s="472"/>
      <c r="MEM379" s="472"/>
      <c r="MEV379" s="472"/>
      <c r="MFE379" s="472"/>
      <c r="MFN379" s="472"/>
      <c r="MFW379" s="472"/>
      <c r="MGF379" s="472"/>
      <c r="MGO379" s="472"/>
      <c r="MGX379" s="472"/>
      <c r="MHG379" s="472"/>
      <c r="MHP379" s="472"/>
      <c r="MHY379" s="472"/>
      <c r="MIH379" s="472"/>
      <c r="MIQ379" s="472"/>
      <c r="MIZ379" s="472"/>
      <c r="MJI379" s="472"/>
      <c r="MJR379" s="472"/>
      <c r="MKA379" s="472"/>
      <c r="MKJ379" s="472"/>
      <c r="MKS379" s="472"/>
      <c r="MLB379" s="472"/>
      <c r="MLK379" s="472"/>
      <c r="MLT379" s="472"/>
      <c r="MMC379" s="472"/>
      <c r="MML379" s="472"/>
      <c r="MMU379" s="472"/>
      <c r="MND379" s="472"/>
      <c r="MNM379" s="472"/>
      <c r="MNV379" s="472"/>
      <c r="MOE379" s="472"/>
      <c r="MON379" s="472"/>
      <c r="MOW379" s="472"/>
      <c r="MPF379" s="472"/>
      <c r="MPO379" s="472"/>
      <c r="MPX379" s="472"/>
      <c r="MQG379" s="472"/>
      <c r="MQP379" s="472"/>
      <c r="MQY379" s="472"/>
      <c r="MRH379" s="472"/>
      <c r="MRQ379" s="472"/>
      <c r="MRZ379" s="472"/>
      <c r="MSI379" s="472"/>
      <c r="MSR379" s="472"/>
      <c r="MTA379" s="472"/>
      <c r="MTJ379" s="472"/>
      <c r="MTS379" s="472"/>
      <c r="MUB379" s="472"/>
      <c r="MUK379" s="472"/>
      <c r="MUT379" s="472"/>
      <c r="MVC379" s="472"/>
      <c r="MVL379" s="472"/>
      <c r="MVU379" s="472"/>
      <c r="MWD379" s="472"/>
      <c r="MWM379" s="472"/>
      <c r="MWV379" s="472"/>
      <c r="MXE379" s="472"/>
      <c r="MXN379" s="472"/>
      <c r="MXW379" s="472"/>
      <c r="MYF379" s="472"/>
      <c r="MYO379" s="472"/>
      <c r="MYX379" s="472"/>
      <c r="MZG379" s="472"/>
      <c r="MZP379" s="472"/>
      <c r="MZY379" s="472"/>
      <c r="NAH379" s="472"/>
      <c r="NAQ379" s="472"/>
      <c r="NAZ379" s="472"/>
      <c r="NBI379" s="472"/>
      <c r="NBR379" s="472"/>
      <c r="NCA379" s="472"/>
      <c r="NCJ379" s="472"/>
      <c r="NCS379" s="472"/>
      <c r="NDB379" s="472"/>
      <c r="NDK379" s="472"/>
      <c r="NDT379" s="472"/>
      <c r="NEC379" s="472"/>
      <c r="NEL379" s="472"/>
      <c r="NEU379" s="472"/>
      <c r="NFD379" s="472"/>
      <c r="NFM379" s="472"/>
      <c r="NFV379" s="472"/>
      <c r="NGE379" s="472"/>
      <c r="NGN379" s="472"/>
      <c r="NGW379" s="472"/>
      <c r="NHF379" s="472"/>
      <c r="NHO379" s="472"/>
      <c r="NHX379" s="472"/>
      <c r="NIG379" s="472"/>
      <c r="NIP379" s="472"/>
      <c r="NIY379" s="472"/>
      <c r="NJH379" s="472"/>
      <c r="NJQ379" s="472"/>
      <c r="NJZ379" s="472"/>
      <c r="NKI379" s="472"/>
      <c r="NKR379" s="472"/>
      <c r="NLA379" s="472"/>
      <c r="NLJ379" s="472"/>
      <c r="NLS379" s="472"/>
      <c r="NMB379" s="472"/>
      <c r="NMK379" s="472"/>
      <c r="NMT379" s="472"/>
      <c r="NNC379" s="472"/>
      <c r="NNL379" s="472"/>
      <c r="NNU379" s="472"/>
      <c r="NOD379" s="472"/>
      <c r="NOM379" s="472"/>
      <c r="NOV379" s="472"/>
      <c r="NPE379" s="472"/>
      <c r="NPN379" s="472"/>
      <c r="NPW379" s="472"/>
      <c r="NQF379" s="472"/>
      <c r="NQO379" s="472"/>
      <c r="NQX379" s="472"/>
      <c r="NRG379" s="472"/>
      <c r="NRP379" s="472"/>
      <c r="NRY379" s="472"/>
      <c r="NSH379" s="472"/>
      <c r="NSQ379" s="472"/>
      <c r="NSZ379" s="472"/>
      <c r="NTI379" s="472"/>
      <c r="NTR379" s="472"/>
      <c r="NUA379" s="472"/>
      <c r="NUJ379" s="472"/>
      <c r="NUS379" s="472"/>
      <c r="NVB379" s="472"/>
      <c r="NVK379" s="472"/>
      <c r="NVT379" s="472"/>
      <c r="NWC379" s="472"/>
      <c r="NWL379" s="472"/>
      <c r="NWU379" s="472"/>
      <c r="NXD379" s="472"/>
      <c r="NXM379" s="472"/>
      <c r="NXV379" s="472"/>
      <c r="NYE379" s="472"/>
      <c r="NYN379" s="472"/>
      <c r="NYW379" s="472"/>
      <c r="NZF379" s="472"/>
      <c r="NZO379" s="472"/>
      <c r="NZX379" s="472"/>
      <c r="OAG379" s="472"/>
      <c r="OAP379" s="472"/>
      <c r="OAY379" s="472"/>
      <c r="OBH379" s="472"/>
      <c r="OBQ379" s="472"/>
      <c r="OBZ379" s="472"/>
      <c r="OCI379" s="472"/>
      <c r="OCR379" s="472"/>
      <c r="ODA379" s="472"/>
      <c r="ODJ379" s="472"/>
      <c r="ODS379" s="472"/>
      <c r="OEB379" s="472"/>
      <c r="OEK379" s="472"/>
      <c r="OET379" s="472"/>
      <c r="OFC379" s="472"/>
      <c r="OFL379" s="472"/>
      <c r="OFU379" s="472"/>
      <c r="OGD379" s="472"/>
      <c r="OGM379" s="472"/>
      <c r="OGV379" s="472"/>
      <c r="OHE379" s="472"/>
      <c r="OHN379" s="472"/>
      <c r="OHW379" s="472"/>
      <c r="OIF379" s="472"/>
      <c r="OIO379" s="472"/>
      <c r="OIX379" s="472"/>
      <c r="OJG379" s="472"/>
      <c r="OJP379" s="472"/>
      <c r="OJY379" s="472"/>
      <c r="OKH379" s="472"/>
      <c r="OKQ379" s="472"/>
      <c r="OKZ379" s="472"/>
      <c r="OLI379" s="472"/>
      <c r="OLR379" s="472"/>
      <c r="OMA379" s="472"/>
      <c r="OMJ379" s="472"/>
      <c r="OMS379" s="472"/>
      <c r="ONB379" s="472"/>
      <c r="ONK379" s="472"/>
      <c r="ONT379" s="472"/>
      <c r="OOC379" s="472"/>
      <c r="OOL379" s="472"/>
      <c r="OOU379" s="472"/>
      <c r="OPD379" s="472"/>
      <c r="OPM379" s="472"/>
      <c r="OPV379" s="472"/>
      <c r="OQE379" s="472"/>
      <c r="OQN379" s="472"/>
      <c r="OQW379" s="472"/>
      <c r="ORF379" s="472"/>
      <c r="ORO379" s="472"/>
      <c r="ORX379" s="472"/>
      <c r="OSG379" s="472"/>
      <c r="OSP379" s="472"/>
      <c r="OSY379" s="472"/>
      <c r="OTH379" s="472"/>
      <c r="OTQ379" s="472"/>
      <c r="OTZ379" s="472"/>
      <c r="OUI379" s="472"/>
      <c r="OUR379" s="472"/>
      <c r="OVA379" s="472"/>
      <c r="OVJ379" s="472"/>
      <c r="OVS379" s="472"/>
      <c r="OWB379" s="472"/>
      <c r="OWK379" s="472"/>
      <c r="OWT379" s="472"/>
      <c r="OXC379" s="472"/>
      <c r="OXL379" s="472"/>
      <c r="OXU379" s="472"/>
      <c r="OYD379" s="472"/>
      <c r="OYM379" s="472"/>
      <c r="OYV379" s="472"/>
      <c r="OZE379" s="472"/>
      <c r="OZN379" s="472"/>
      <c r="OZW379" s="472"/>
      <c r="PAF379" s="472"/>
      <c r="PAO379" s="472"/>
      <c r="PAX379" s="472"/>
      <c r="PBG379" s="472"/>
      <c r="PBP379" s="472"/>
      <c r="PBY379" s="472"/>
      <c r="PCH379" s="472"/>
      <c r="PCQ379" s="472"/>
      <c r="PCZ379" s="472"/>
      <c r="PDI379" s="472"/>
      <c r="PDR379" s="472"/>
      <c r="PEA379" s="472"/>
      <c r="PEJ379" s="472"/>
      <c r="PES379" s="472"/>
      <c r="PFB379" s="472"/>
      <c r="PFK379" s="472"/>
      <c r="PFT379" s="472"/>
      <c r="PGC379" s="472"/>
      <c r="PGL379" s="472"/>
      <c r="PGU379" s="472"/>
      <c r="PHD379" s="472"/>
      <c r="PHM379" s="472"/>
      <c r="PHV379" s="472"/>
      <c r="PIE379" s="472"/>
      <c r="PIN379" s="472"/>
      <c r="PIW379" s="472"/>
      <c r="PJF379" s="472"/>
      <c r="PJO379" s="472"/>
      <c r="PJX379" s="472"/>
      <c r="PKG379" s="472"/>
      <c r="PKP379" s="472"/>
      <c r="PKY379" s="472"/>
      <c r="PLH379" s="472"/>
      <c r="PLQ379" s="472"/>
      <c r="PLZ379" s="472"/>
      <c r="PMI379" s="472"/>
      <c r="PMR379" s="472"/>
      <c r="PNA379" s="472"/>
      <c r="PNJ379" s="472"/>
      <c r="PNS379" s="472"/>
      <c r="POB379" s="472"/>
      <c r="POK379" s="472"/>
      <c r="POT379" s="472"/>
      <c r="PPC379" s="472"/>
      <c r="PPL379" s="472"/>
      <c r="PPU379" s="472"/>
      <c r="PQD379" s="472"/>
      <c r="PQM379" s="472"/>
      <c r="PQV379" s="472"/>
      <c r="PRE379" s="472"/>
      <c r="PRN379" s="472"/>
      <c r="PRW379" s="472"/>
      <c r="PSF379" s="472"/>
      <c r="PSO379" s="472"/>
      <c r="PSX379" s="472"/>
      <c r="PTG379" s="472"/>
      <c r="PTP379" s="472"/>
      <c r="PTY379" s="472"/>
      <c r="PUH379" s="472"/>
      <c r="PUQ379" s="472"/>
      <c r="PUZ379" s="472"/>
      <c r="PVI379" s="472"/>
      <c r="PVR379" s="472"/>
      <c r="PWA379" s="472"/>
      <c r="PWJ379" s="472"/>
      <c r="PWS379" s="472"/>
      <c r="PXB379" s="472"/>
      <c r="PXK379" s="472"/>
      <c r="PXT379" s="472"/>
      <c r="PYC379" s="472"/>
      <c r="PYL379" s="472"/>
      <c r="PYU379" s="472"/>
      <c r="PZD379" s="472"/>
      <c r="PZM379" s="472"/>
      <c r="PZV379" s="472"/>
      <c r="QAE379" s="472"/>
      <c r="QAN379" s="472"/>
      <c r="QAW379" s="472"/>
      <c r="QBF379" s="472"/>
      <c r="QBO379" s="472"/>
      <c r="QBX379" s="472"/>
      <c r="QCG379" s="472"/>
      <c r="QCP379" s="472"/>
      <c r="QCY379" s="472"/>
      <c r="QDH379" s="472"/>
      <c r="QDQ379" s="472"/>
      <c r="QDZ379" s="472"/>
      <c r="QEI379" s="472"/>
      <c r="QER379" s="472"/>
      <c r="QFA379" s="472"/>
      <c r="QFJ379" s="472"/>
      <c r="QFS379" s="472"/>
      <c r="QGB379" s="472"/>
      <c r="QGK379" s="472"/>
      <c r="QGT379" s="472"/>
      <c r="QHC379" s="472"/>
      <c r="QHL379" s="472"/>
      <c r="QHU379" s="472"/>
      <c r="QID379" s="472"/>
      <c r="QIM379" s="472"/>
      <c r="QIV379" s="472"/>
      <c r="QJE379" s="472"/>
      <c r="QJN379" s="472"/>
      <c r="QJW379" s="472"/>
      <c r="QKF379" s="472"/>
      <c r="QKO379" s="472"/>
      <c r="QKX379" s="472"/>
      <c r="QLG379" s="472"/>
      <c r="QLP379" s="472"/>
      <c r="QLY379" s="472"/>
      <c r="QMH379" s="472"/>
      <c r="QMQ379" s="472"/>
      <c r="QMZ379" s="472"/>
      <c r="QNI379" s="472"/>
      <c r="QNR379" s="472"/>
      <c r="QOA379" s="472"/>
      <c r="QOJ379" s="472"/>
      <c r="QOS379" s="472"/>
      <c r="QPB379" s="472"/>
      <c r="QPK379" s="472"/>
      <c r="QPT379" s="472"/>
      <c r="QQC379" s="472"/>
      <c r="QQL379" s="472"/>
      <c r="QQU379" s="472"/>
      <c r="QRD379" s="472"/>
      <c r="QRM379" s="472"/>
      <c r="QRV379" s="472"/>
      <c r="QSE379" s="472"/>
      <c r="QSN379" s="472"/>
      <c r="QSW379" s="472"/>
      <c r="QTF379" s="472"/>
      <c r="QTO379" s="472"/>
      <c r="QTX379" s="472"/>
      <c r="QUG379" s="472"/>
      <c r="QUP379" s="472"/>
      <c r="QUY379" s="472"/>
      <c r="QVH379" s="472"/>
      <c r="QVQ379" s="472"/>
      <c r="QVZ379" s="472"/>
      <c r="QWI379" s="472"/>
      <c r="QWR379" s="472"/>
      <c r="QXA379" s="472"/>
      <c r="QXJ379" s="472"/>
      <c r="QXS379" s="472"/>
      <c r="QYB379" s="472"/>
      <c r="QYK379" s="472"/>
      <c r="QYT379" s="472"/>
      <c r="QZC379" s="472"/>
      <c r="QZL379" s="472"/>
      <c r="QZU379" s="472"/>
      <c r="RAD379" s="472"/>
      <c r="RAM379" s="472"/>
      <c r="RAV379" s="472"/>
      <c r="RBE379" s="472"/>
      <c r="RBN379" s="472"/>
      <c r="RBW379" s="472"/>
      <c r="RCF379" s="472"/>
      <c r="RCO379" s="472"/>
      <c r="RCX379" s="472"/>
      <c r="RDG379" s="472"/>
      <c r="RDP379" s="472"/>
      <c r="RDY379" s="472"/>
      <c r="REH379" s="472"/>
      <c r="REQ379" s="472"/>
      <c r="REZ379" s="472"/>
      <c r="RFI379" s="472"/>
      <c r="RFR379" s="472"/>
      <c r="RGA379" s="472"/>
      <c r="RGJ379" s="472"/>
      <c r="RGS379" s="472"/>
      <c r="RHB379" s="472"/>
      <c r="RHK379" s="472"/>
      <c r="RHT379" s="472"/>
      <c r="RIC379" s="472"/>
      <c r="RIL379" s="472"/>
      <c r="RIU379" s="472"/>
      <c r="RJD379" s="472"/>
      <c r="RJM379" s="472"/>
      <c r="RJV379" s="472"/>
      <c r="RKE379" s="472"/>
      <c r="RKN379" s="472"/>
      <c r="RKW379" s="472"/>
      <c r="RLF379" s="472"/>
      <c r="RLO379" s="472"/>
      <c r="RLX379" s="472"/>
      <c r="RMG379" s="472"/>
      <c r="RMP379" s="472"/>
      <c r="RMY379" s="472"/>
      <c r="RNH379" s="472"/>
      <c r="RNQ379" s="472"/>
      <c r="RNZ379" s="472"/>
      <c r="ROI379" s="472"/>
      <c r="ROR379" s="472"/>
      <c r="RPA379" s="472"/>
      <c r="RPJ379" s="472"/>
      <c r="RPS379" s="472"/>
      <c r="RQB379" s="472"/>
      <c r="RQK379" s="472"/>
      <c r="RQT379" s="472"/>
      <c r="RRC379" s="472"/>
      <c r="RRL379" s="472"/>
      <c r="RRU379" s="472"/>
      <c r="RSD379" s="472"/>
      <c r="RSM379" s="472"/>
      <c r="RSV379" s="472"/>
      <c r="RTE379" s="472"/>
      <c r="RTN379" s="472"/>
      <c r="RTW379" s="472"/>
      <c r="RUF379" s="472"/>
      <c r="RUO379" s="472"/>
      <c r="RUX379" s="472"/>
      <c r="RVG379" s="472"/>
      <c r="RVP379" s="472"/>
      <c r="RVY379" s="472"/>
      <c r="RWH379" s="472"/>
      <c r="RWQ379" s="472"/>
      <c r="RWZ379" s="472"/>
      <c r="RXI379" s="472"/>
      <c r="RXR379" s="472"/>
      <c r="RYA379" s="472"/>
      <c r="RYJ379" s="472"/>
      <c r="RYS379" s="472"/>
      <c r="RZB379" s="472"/>
      <c r="RZK379" s="472"/>
      <c r="RZT379" s="472"/>
      <c r="SAC379" s="472"/>
      <c r="SAL379" s="472"/>
      <c r="SAU379" s="472"/>
      <c r="SBD379" s="472"/>
      <c r="SBM379" s="472"/>
      <c r="SBV379" s="472"/>
      <c r="SCE379" s="472"/>
      <c r="SCN379" s="472"/>
      <c r="SCW379" s="472"/>
      <c r="SDF379" s="472"/>
      <c r="SDO379" s="472"/>
      <c r="SDX379" s="472"/>
      <c r="SEG379" s="472"/>
      <c r="SEP379" s="472"/>
      <c r="SEY379" s="472"/>
      <c r="SFH379" s="472"/>
      <c r="SFQ379" s="472"/>
      <c r="SFZ379" s="472"/>
      <c r="SGI379" s="472"/>
      <c r="SGR379" s="472"/>
      <c r="SHA379" s="472"/>
      <c r="SHJ379" s="472"/>
      <c r="SHS379" s="472"/>
      <c r="SIB379" s="472"/>
      <c r="SIK379" s="472"/>
      <c r="SIT379" s="472"/>
      <c r="SJC379" s="472"/>
      <c r="SJL379" s="472"/>
      <c r="SJU379" s="472"/>
      <c r="SKD379" s="472"/>
      <c r="SKM379" s="472"/>
      <c r="SKV379" s="472"/>
      <c r="SLE379" s="472"/>
      <c r="SLN379" s="472"/>
      <c r="SLW379" s="472"/>
      <c r="SMF379" s="472"/>
      <c r="SMO379" s="472"/>
      <c r="SMX379" s="472"/>
      <c r="SNG379" s="472"/>
      <c r="SNP379" s="472"/>
      <c r="SNY379" s="472"/>
      <c r="SOH379" s="472"/>
      <c r="SOQ379" s="472"/>
      <c r="SOZ379" s="472"/>
      <c r="SPI379" s="472"/>
      <c r="SPR379" s="472"/>
      <c r="SQA379" s="472"/>
      <c r="SQJ379" s="472"/>
      <c r="SQS379" s="472"/>
      <c r="SRB379" s="472"/>
      <c r="SRK379" s="472"/>
      <c r="SRT379" s="472"/>
      <c r="SSC379" s="472"/>
      <c r="SSL379" s="472"/>
      <c r="SSU379" s="472"/>
      <c r="STD379" s="472"/>
      <c r="STM379" s="472"/>
      <c r="STV379" s="472"/>
      <c r="SUE379" s="472"/>
      <c r="SUN379" s="472"/>
      <c r="SUW379" s="472"/>
      <c r="SVF379" s="472"/>
      <c r="SVO379" s="472"/>
      <c r="SVX379" s="472"/>
      <c r="SWG379" s="472"/>
      <c r="SWP379" s="472"/>
      <c r="SWY379" s="472"/>
      <c r="SXH379" s="472"/>
      <c r="SXQ379" s="472"/>
      <c r="SXZ379" s="472"/>
      <c r="SYI379" s="472"/>
      <c r="SYR379" s="472"/>
      <c r="SZA379" s="472"/>
      <c r="SZJ379" s="472"/>
      <c r="SZS379" s="472"/>
      <c r="TAB379" s="472"/>
      <c r="TAK379" s="472"/>
      <c r="TAT379" s="472"/>
      <c r="TBC379" s="472"/>
      <c r="TBL379" s="472"/>
      <c r="TBU379" s="472"/>
      <c r="TCD379" s="472"/>
      <c r="TCM379" s="472"/>
      <c r="TCV379" s="472"/>
      <c r="TDE379" s="472"/>
      <c r="TDN379" s="472"/>
      <c r="TDW379" s="472"/>
      <c r="TEF379" s="472"/>
      <c r="TEO379" s="472"/>
      <c r="TEX379" s="472"/>
      <c r="TFG379" s="472"/>
      <c r="TFP379" s="472"/>
      <c r="TFY379" s="472"/>
      <c r="TGH379" s="472"/>
      <c r="TGQ379" s="472"/>
      <c r="TGZ379" s="472"/>
      <c r="THI379" s="472"/>
      <c r="THR379" s="472"/>
      <c r="TIA379" s="472"/>
      <c r="TIJ379" s="472"/>
      <c r="TIS379" s="472"/>
      <c r="TJB379" s="472"/>
      <c r="TJK379" s="472"/>
      <c r="TJT379" s="472"/>
      <c r="TKC379" s="472"/>
      <c r="TKL379" s="472"/>
      <c r="TKU379" s="472"/>
      <c r="TLD379" s="472"/>
      <c r="TLM379" s="472"/>
      <c r="TLV379" s="472"/>
      <c r="TME379" s="472"/>
      <c r="TMN379" s="472"/>
      <c r="TMW379" s="472"/>
      <c r="TNF379" s="472"/>
      <c r="TNO379" s="472"/>
      <c r="TNX379" s="472"/>
      <c r="TOG379" s="472"/>
      <c r="TOP379" s="472"/>
      <c r="TOY379" s="472"/>
      <c r="TPH379" s="472"/>
      <c r="TPQ379" s="472"/>
      <c r="TPZ379" s="472"/>
      <c r="TQI379" s="472"/>
      <c r="TQR379" s="472"/>
      <c r="TRA379" s="472"/>
      <c r="TRJ379" s="472"/>
      <c r="TRS379" s="472"/>
      <c r="TSB379" s="472"/>
      <c r="TSK379" s="472"/>
      <c r="TST379" s="472"/>
      <c r="TTC379" s="472"/>
      <c r="TTL379" s="472"/>
      <c r="TTU379" s="472"/>
      <c r="TUD379" s="472"/>
      <c r="TUM379" s="472"/>
      <c r="TUV379" s="472"/>
      <c r="TVE379" s="472"/>
      <c r="TVN379" s="472"/>
      <c r="TVW379" s="472"/>
      <c r="TWF379" s="472"/>
      <c r="TWO379" s="472"/>
      <c r="TWX379" s="472"/>
      <c r="TXG379" s="472"/>
      <c r="TXP379" s="472"/>
      <c r="TXY379" s="472"/>
      <c r="TYH379" s="472"/>
      <c r="TYQ379" s="472"/>
      <c r="TYZ379" s="472"/>
      <c r="TZI379" s="472"/>
      <c r="TZR379" s="472"/>
      <c r="UAA379" s="472"/>
      <c r="UAJ379" s="472"/>
      <c r="UAS379" s="472"/>
      <c r="UBB379" s="472"/>
      <c r="UBK379" s="472"/>
      <c r="UBT379" s="472"/>
      <c r="UCC379" s="472"/>
      <c r="UCL379" s="472"/>
      <c r="UCU379" s="472"/>
      <c r="UDD379" s="472"/>
      <c r="UDM379" s="472"/>
      <c r="UDV379" s="472"/>
      <c r="UEE379" s="472"/>
      <c r="UEN379" s="472"/>
      <c r="UEW379" s="472"/>
      <c r="UFF379" s="472"/>
      <c r="UFO379" s="472"/>
      <c r="UFX379" s="472"/>
      <c r="UGG379" s="472"/>
      <c r="UGP379" s="472"/>
      <c r="UGY379" s="472"/>
      <c r="UHH379" s="472"/>
      <c r="UHQ379" s="472"/>
      <c r="UHZ379" s="472"/>
      <c r="UII379" s="472"/>
      <c r="UIR379" s="472"/>
      <c r="UJA379" s="472"/>
      <c r="UJJ379" s="472"/>
      <c r="UJS379" s="472"/>
      <c r="UKB379" s="472"/>
      <c r="UKK379" s="472"/>
      <c r="UKT379" s="472"/>
      <c r="ULC379" s="472"/>
      <c r="ULL379" s="472"/>
      <c r="ULU379" s="472"/>
      <c r="UMD379" s="472"/>
      <c r="UMM379" s="472"/>
      <c r="UMV379" s="472"/>
      <c r="UNE379" s="472"/>
      <c r="UNN379" s="472"/>
      <c r="UNW379" s="472"/>
      <c r="UOF379" s="472"/>
      <c r="UOO379" s="472"/>
      <c r="UOX379" s="472"/>
      <c r="UPG379" s="472"/>
      <c r="UPP379" s="472"/>
      <c r="UPY379" s="472"/>
      <c r="UQH379" s="472"/>
      <c r="UQQ379" s="472"/>
      <c r="UQZ379" s="472"/>
      <c r="URI379" s="472"/>
      <c r="URR379" s="472"/>
      <c r="USA379" s="472"/>
      <c r="USJ379" s="472"/>
      <c r="USS379" s="472"/>
      <c r="UTB379" s="472"/>
      <c r="UTK379" s="472"/>
      <c r="UTT379" s="472"/>
      <c r="UUC379" s="472"/>
      <c r="UUL379" s="472"/>
      <c r="UUU379" s="472"/>
      <c r="UVD379" s="472"/>
      <c r="UVM379" s="472"/>
      <c r="UVV379" s="472"/>
      <c r="UWE379" s="472"/>
      <c r="UWN379" s="472"/>
      <c r="UWW379" s="472"/>
      <c r="UXF379" s="472"/>
      <c r="UXO379" s="472"/>
      <c r="UXX379" s="472"/>
      <c r="UYG379" s="472"/>
      <c r="UYP379" s="472"/>
      <c r="UYY379" s="472"/>
      <c r="UZH379" s="472"/>
      <c r="UZQ379" s="472"/>
      <c r="UZZ379" s="472"/>
      <c r="VAI379" s="472"/>
      <c r="VAR379" s="472"/>
      <c r="VBA379" s="472"/>
      <c r="VBJ379" s="472"/>
      <c r="VBS379" s="472"/>
      <c r="VCB379" s="472"/>
      <c r="VCK379" s="472"/>
      <c r="VCT379" s="472"/>
      <c r="VDC379" s="472"/>
      <c r="VDL379" s="472"/>
      <c r="VDU379" s="472"/>
      <c r="VED379" s="472"/>
      <c r="VEM379" s="472"/>
      <c r="VEV379" s="472"/>
      <c r="VFE379" s="472"/>
      <c r="VFN379" s="472"/>
      <c r="VFW379" s="472"/>
      <c r="VGF379" s="472"/>
      <c r="VGO379" s="472"/>
      <c r="VGX379" s="472"/>
      <c r="VHG379" s="472"/>
      <c r="VHP379" s="472"/>
      <c r="VHY379" s="472"/>
      <c r="VIH379" s="472"/>
      <c r="VIQ379" s="472"/>
      <c r="VIZ379" s="472"/>
      <c r="VJI379" s="472"/>
      <c r="VJR379" s="472"/>
      <c r="VKA379" s="472"/>
      <c r="VKJ379" s="472"/>
      <c r="VKS379" s="472"/>
      <c r="VLB379" s="472"/>
      <c r="VLK379" s="472"/>
      <c r="VLT379" s="472"/>
      <c r="VMC379" s="472"/>
      <c r="VML379" s="472"/>
      <c r="VMU379" s="472"/>
      <c r="VND379" s="472"/>
      <c r="VNM379" s="472"/>
      <c r="VNV379" s="472"/>
      <c r="VOE379" s="472"/>
      <c r="VON379" s="472"/>
      <c r="VOW379" s="472"/>
      <c r="VPF379" s="472"/>
      <c r="VPO379" s="472"/>
      <c r="VPX379" s="472"/>
      <c r="VQG379" s="472"/>
      <c r="VQP379" s="472"/>
      <c r="VQY379" s="472"/>
      <c r="VRH379" s="472"/>
      <c r="VRQ379" s="472"/>
      <c r="VRZ379" s="472"/>
      <c r="VSI379" s="472"/>
      <c r="VSR379" s="472"/>
      <c r="VTA379" s="472"/>
      <c r="VTJ379" s="472"/>
      <c r="VTS379" s="472"/>
      <c r="VUB379" s="472"/>
      <c r="VUK379" s="472"/>
      <c r="VUT379" s="472"/>
      <c r="VVC379" s="472"/>
      <c r="VVL379" s="472"/>
      <c r="VVU379" s="472"/>
      <c r="VWD379" s="472"/>
      <c r="VWM379" s="472"/>
      <c r="VWV379" s="472"/>
      <c r="VXE379" s="472"/>
      <c r="VXN379" s="472"/>
      <c r="VXW379" s="472"/>
      <c r="VYF379" s="472"/>
      <c r="VYO379" s="472"/>
      <c r="VYX379" s="472"/>
      <c r="VZG379" s="472"/>
      <c r="VZP379" s="472"/>
      <c r="VZY379" s="472"/>
      <c r="WAH379" s="472"/>
      <c r="WAQ379" s="472"/>
      <c r="WAZ379" s="472"/>
      <c r="WBI379" s="472"/>
      <c r="WBR379" s="472"/>
      <c r="WCA379" s="472"/>
      <c r="WCJ379" s="472"/>
      <c r="WCS379" s="472"/>
      <c r="WDB379" s="472"/>
      <c r="WDK379" s="472"/>
      <c r="WDT379" s="472"/>
      <c r="WEC379" s="472"/>
      <c r="WEL379" s="472"/>
      <c r="WEU379" s="472"/>
      <c r="WFD379" s="472"/>
      <c r="WFM379" s="472"/>
      <c r="WFV379" s="472"/>
      <c r="WGE379" s="472"/>
      <c r="WGN379" s="472"/>
      <c r="WGW379" s="472"/>
      <c r="WHF379" s="472"/>
      <c r="WHO379" s="472"/>
      <c r="WHX379" s="472"/>
      <c r="WIG379" s="472"/>
      <c r="WIP379" s="472"/>
      <c r="WIY379" s="472"/>
      <c r="WJH379" s="472"/>
      <c r="WJQ379" s="472"/>
      <c r="WJZ379" s="472"/>
      <c r="WKI379" s="472"/>
      <c r="WKR379" s="472"/>
      <c r="WLA379" s="472"/>
      <c r="WLJ379" s="472"/>
      <c r="WLS379" s="472"/>
      <c r="WMB379" s="472"/>
      <c r="WMK379" s="472"/>
      <c r="WMT379" s="472"/>
      <c r="WNC379" s="472"/>
      <c r="WNL379" s="472"/>
      <c r="WNU379" s="472"/>
      <c r="WOD379" s="472"/>
      <c r="WOM379" s="472"/>
      <c r="WOV379" s="472"/>
      <c r="WPE379" s="472"/>
      <c r="WPN379" s="472"/>
      <c r="WPW379" s="472"/>
      <c r="WQF379" s="472"/>
      <c r="WQO379" s="472"/>
      <c r="WQX379" s="472"/>
      <c r="WRG379" s="472"/>
      <c r="WRP379" s="472"/>
      <c r="WRY379" s="472"/>
      <c r="WSH379" s="472"/>
      <c r="WSQ379" s="472"/>
      <c r="WSZ379" s="472"/>
      <c r="WTI379" s="472"/>
      <c r="WTR379" s="472"/>
      <c r="WUA379" s="472"/>
      <c r="WUJ379" s="472"/>
      <c r="WUS379" s="472"/>
      <c r="WVB379" s="472"/>
      <c r="WVK379" s="472"/>
      <c r="WVT379" s="472"/>
      <c r="WWC379" s="472"/>
      <c r="WWL379" s="472"/>
      <c r="WWU379" s="472"/>
      <c r="WXD379" s="472"/>
      <c r="WXM379" s="472"/>
      <c r="WXV379" s="472"/>
      <c r="WYE379" s="472"/>
      <c r="WYN379" s="472"/>
      <c r="WYW379" s="472"/>
      <c r="WZF379" s="472"/>
      <c r="WZO379" s="472"/>
      <c r="WZX379" s="472"/>
      <c r="XAG379" s="472"/>
      <c r="XAP379" s="472"/>
      <c r="XAY379" s="472"/>
      <c r="XBH379" s="472"/>
      <c r="XBQ379" s="472"/>
      <c r="XBZ379" s="472"/>
      <c r="XCI379" s="472"/>
      <c r="XCR379" s="472"/>
      <c r="XDA379" s="472"/>
      <c r="XDJ379" s="472"/>
      <c r="XDS379" s="472"/>
      <c r="XEB379" s="472"/>
      <c r="XEK379" s="472"/>
      <c r="XET379" s="472"/>
      <c r="XFC379" s="472"/>
    </row>
    <row r="380" spans="1:1020 1029:2046 2055:3072 3081:4089 4098:5115 5124:6141 6150:7167 7176:8184 8193:9210 9219:10236 10245:11262 11271:12288 12297:13305 13314:14331 14340:15357 15366:16383" ht="20.5" customHeight="1" x14ac:dyDescent="0.8">
      <c r="A380" s="394"/>
      <c r="B380" s="394"/>
      <c r="C380" s="395" t="s">
        <v>79</v>
      </c>
      <c r="D380" s="395"/>
      <c r="E380" s="395"/>
      <c r="F380" s="395"/>
      <c r="G380" s="395"/>
      <c r="H380" s="394"/>
      <c r="I380" s="437"/>
      <c r="R380" s="469"/>
      <c r="AB380" s="470"/>
      <c r="AL380" s="471"/>
      <c r="AV380" s="472"/>
      <c r="BE380" s="472"/>
      <c r="BN380" s="472"/>
      <c r="BW380" s="472"/>
      <c r="CF380" s="472"/>
      <c r="CO380" s="472"/>
      <c r="CX380" s="472"/>
      <c r="DG380" s="472"/>
      <c r="DP380" s="472"/>
      <c r="DY380" s="472"/>
      <c r="EH380" s="472"/>
      <c r="EQ380" s="472"/>
      <c r="EZ380" s="472"/>
      <c r="FI380" s="472"/>
      <c r="FR380" s="472"/>
      <c r="GA380" s="472"/>
      <c r="GJ380" s="472"/>
      <c r="GS380" s="472"/>
      <c r="HB380" s="472"/>
      <c r="HK380" s="472"/>
      <c r="HT380" s="472"/>
      <c r="IC380" s="472"/>
      <c r="IL380" s="472"/>
      <c r="IU380" s="472"/>
      <c r="JD380" s="472"/>
      <c r="JM380" s="472"/>
      <c r="JV380" s="472"/>
      <c r="KE380" s="472"/>
      <c r="KN380" s="472"/>
      <c r="KW380" s="472"/>
      <c r="LF380" s="472"/>
      <c r="LO380" s="472"/>
      <c r="LX380" s="472"/>
      <c r="MG380" s="472"/>
      <c r="MP380" s="472"/>
      <c r="MY380" s="472"/>
      <c r="NH380" s="472"/>
      <c r="NQ380" s="472"/>
      <c r="NZ380" s="472"/>
      <c r="OI380" s="472"/>
      <c r="OR380" s="472"/>
      <c r="PA380" s="472"/>
      <c r="PJ380" s="472"/>
      <c r="PS380" s="472"/>
      <c r="QB380" s="472"/>
      <c r="QK380" s="472"/>
      <c r="QT380" s="472"/>
      <c r="RC380" s="472"/>
      <c r="RL380" s="472"/>
      <c r="RU380" s="472"/>
      <c r="SD380" s="472"/>
      <c r="SM380" s="472"/>
      <c r="SV380" s="472"/>
      <c r="TE380" s="472"/>
      <c r="TN380" s="472"/>
      <c r="TW380" s="472"/>
      <c r="UF380" s="472"/>
      <c r="UO380" s="472"/>
      <c r="UX380" s="472"/>
      <c r="VG380" s="472"/>
      <c r="VP380" s="472"/>
      <c r="VY380" s="472"/>
      <c r="WH380" s="472"/>
      <c r="WQ380" s="472"/>
      <c r="WZ380" s="472"/>
      <c r="XI380" s="472"/>
      <c r="XR380" s="472"/>
      <c r="YA380" s="472"/>
      <c r="YJ380" s="472"/>
      <c r="YS380" s="472"/>
      <c r="ZB380" s="472"/>
      <c r="ZK380" s="472"/>
      <c r="ZT380" s="472"/>
      <c r="AAC380" s="472"/>
      <c r="AAL380" s="472"/>
      <c r="AAU380" s="472"/>
      <c r="ABD380" s="472"/>
      <c r="ABM380" s="472"/>
      <c r="ABV380" s="472"/>
      <c r="ACE380" s="472"/>
      <c r="ACN380" s="472"/>
      <c r="ACW380" s="472"/>
      <c r="ADF380" s="472"/>
      <c r="ADO380" s="472"/>
      <c r="ADX380" s="472"/>
      <c r="AEG380" s="472"/>
      <c r="AEP380" s="472"/>
      <c r="AEY380" s="472"/>
      <c r="AFH380" s="472"/>
      <c r="AFQ380" s="472"/>
      <c r="AFZ380" s="472"/>
      <c r="AGI380" s="472"/>
      <c r="AGR380" s="472"/>
      <c r="AHA380" s="472"/>
      <c r="AHJ380" s="472"/>
      <c r="AHS380" s="472"/>
      <c r="AIB380" s="472"/>
      <c r="AIK380" s="472"/>
      <c r="AIT380" s="472"/>
      <c r="AJC380" s="472"/>
      <c r="AJL380" s="472"/>
      <c r="AJU380" s="472"/>
      <c r="AKD380" s="472"/>
      <c r="AKM380" s="472"/>
      <c r="AKV380" s="472"/>
      <c r="ALE380" s="472"/>
      <c r="ALN380" s="472"/>
      <c r="ALW380" s="472"/>
      <c r="AMF380" s="472"/>
      <c r="AMO380" s="472"/>
      <c r="AMX380" s="472"/>
      <c r="ANG380" s="472"/>
      <c r="ANP380" s="472"/>
      <c r="ANY380" s="472"/>
      <c r="AOH380" s="472"/>
      <c r="AOQ380" s="472"/>
      <c r="AOZ380" s="472"/>
      <c r="API380" s="472"/>
      <c r="APR380" s="472"/>
      <c r="AQA380" s="472"/>
      <c r="AQJ380" s="472"/>
      <c r="AQS380" s="472"/>
      <c r="ARB380" s="472"/>
      <c r="ARK380" s="472"/>
      <c r="ART380" s="472"/>
      <c r="ASC380" s="472"/>
      <c r="ASL380" s="472"/>
      <c r="ASU380" s="472"/>
      <c r="ATD380" s="472"/>
      <c r="ATM380" s="472"/>
      <c r="ATV380" s="472"/>
      <c r="AUE380" s="472"/>
      <c r="AUN380" s="472"/>
      <c r="AUW380" s="472"/>
      <c r="AVF380" s="472"/>
      <c r="AVO380" s="472"/>
      <c r="AVX380" s="472"/>
      <c r="AWG380" s="472"/>
      <c r="AWP380" s="472"/>
      <c r="AWY380" s="472"/>
      <c r="AXH380" s="472"/>
      <c r="AXQ380" s="472"/>
      <c r="AXZ380" s="472"/>
      <c r="AYI380" s="472"/>
      <c r="AYR380" s="472"/>
      <c r="AZA380" s="472"/>
      <c r="AZJ380" s="472"/>
      <c r="AZS380" s="472"/>
      <c r="BAB380" s="472"/>
      <c r="BAK380" s="472"/>
      <c r="BAT380" s="472"/>
      <c r="BBC380" s="472"/>
      <c r="BBL380" s="472"/>
      <c r="BBU380" s="472"/>
      <c r="BCD380" s="472"/>
      <c r="BCM380" s="472"/>
      <c r="BCV380" s="472"/>
      <c r="BDE380" s="472"/>
      <c r="BDN380" s="472"/>
      <c r="BDW380" s="472"/>
      <c r="BEF380" s="472"/>
      <c r="BEO380" s="472"/>
      <c r="BEX380" s="472"/>
      <c r="BFG380" s="472"/>
      <c r="BFP380" s="472"/>
      <c r="BFY380" s="472"/>
      <c r="BGH380" s="472"/>
      <c r="BGQ380" s="472"/>
      <c r="BGZ380" s="472"/>
      <c r="BHI380" s="472"/>
      <c r="BHR380" s="472"/>
      <c r="BIA380" s="472"/>
      <c r="BIJ380" s="472"/>
      <c r="BIS380" s="472"/>
      <c r="BJB380" s="472"/>
      <c r="BJK380" s="472"/>
      <c r="BJT380" s="472"/>
      <c r="BKC380" s="472"/>
      <c r="BKL380" s="472"/>
      <c r="BKU380" s="472"/>
      <c r="BLD380" s="472"/>
      <c r="BLM380" s="472"/>
      <c r="BLV380" s="472"/>
      <c r="BME380" s="472"/>
      <c r="BMN380" s="472"/>
      <c r="BMW380" s="472"/>
      <c r="BNF380" s="472"/>
      <c r="BNO380" s="472"/>
      <c r="BNX380" s="472"/>
      <c r="BOG380" s="472"/>
      <c r="BOP380" s="472"/>
      <c r="BOY380" s="472"/>
      <c r="BPH380" s="472"/>
      <c r="BPQ380" s="472"/>
      <c r="BPZ380" s="472"/>
      <c r="BQI380" s="472"/>
      <c r="BQR380" s="472"/>
      <c r="BRA380" s="472"/>
      <c r="BRJ380" s="472"/>
      <c r="BRS380" s="472"/>
      <c r="BSB380" s="472"/>
      <c r="BSK380" s="472"/>
      <c r="BST380" s="472"/>
      <c r="BTC380" s="472"/>
      <c r="BTL380" s="472"/>
      <c r="BTU380" s="472"/>
      <c r="BUD380" s="472"/>
      <c r="BUM380" s="472"/>
      <c r="BUV380" s="472"/>
      <c r="BVE380" s="472"/>
      <c r="BVN380" s="472"/>
      <c r="BVW380" s="472"/>
      <c r="BWF380" s="472"/>
      <c r="BWO380" s="472"/>
      <c r="BWX380" s="472"/>
      <c r="BXG380" s="472"/>
      <c r="BXP380" s="472"/>
      <c r="BXY380" s="472"/>
      <c r="BYH380" s="472"/>
      <c r="BYQ380" s="472"/>
      <c r="BYZ380" s="472"/>
      <c r="BZI380" s="472"/>
      <c r="BZR380" s="472"/>
      <c r="CAA380" s="472"/>
      <c r="CAJ380" s="472"/>
      <c r="CAS380" s="472"/>
      <c r="CBB380" s="472"/>
      <c r="CBK380" s="472"/>
      <c r="CBT380" s="472"/>
      <c r="CCC380" s="472"/>
      <c r="CCL380" s="472"/>
      <c r="CCU380" s="472"/>
      <c r="CDD380" s="472"/>
      <c r="CDM380" s="472"/>
      <c r="CDV380" s="472"/>
      <c r="CEE380" s="472"/>
      <c r="CEN380" s="472"/>
      <c r="CEW380" s="472"/>
      <c r="CFF380" s="472"/>
      <c r="CFO380" s="472"/>
      <c r="CFX380" s="472"/>
      <c r="CGG380" s="472"/>
      <c r="CGP380" s="472"/>
      <c r="CGY380" s="472"/>
      <c r="CHH380" s="472"/>
      <c r="CHQ380" s="472"/>
      <c r="CHZ380" s="472"/>
      <c r="CII380" s="472"/>
      <c r="CIR380" s="472"/>
      <c r="CJA380" s="472"/>
      <c r="CJJ380" s="472"/>
      <c r="CJS380" s="472"/>
      <c r="CKB380" s="472"/>
      <c r="CKK380" s="472"/>
      <c r="CKT380" s="472"/>
      <c r="CLC380" s="472"/>
      <c r="CLL380" s="472"/>
      <c r="CLU380" s="472"/>
      <c r="CMD380" s="472"/>
      <c r="CMM380" s="472"/>
      <c r="CMV380" s="472"/>
      <c r="CNE380" s="472"/>
      <c r="CNN380" s="472"/>
      <c r="CNW380" s="472"/>
      <c r="COF380" s="472"/>
      <c r="COO380" s="472"/>
      <c r="COX380" s="472"/>
      <c r="CPG380" s="472"/>
      <c r="CPP380" s="472"/>
      <c r="CPY380" s="472"/>
      <c r="CQH380" s="472"/>
      <c r="CQQ380" s="472"/>
      <c r="CQZ380" s="472"/>
      <c r="CRI380" s="472"/>
      <c r="CRR380" s="472"/>
      <c r="CSA380" s="472"/>
      <c r="CSJ380" s="472"/>
      <c r="CSS380" s="472"/>
      <c r="CTB380" s="472"/>
      <c r="CTK380" s="472"/>
      <c r="CTT380" s="472"/>
      <c r="CUC380" s="472"/>
      <c r="CUL380" s="472"/>
      <c r="CUU380" s="472"/>
      <c r="CVD380" s="472"/>
      <c r="CVM380" s="472"/>
      <c r="CVV380" s="472"/>
      <c r="CWE380" s="472"/>
      <c r="CWN380" s="472"/>
      <c r="CWW380" s="472"/>
      <c r="CXF380" s="472"/>
      <c r="CXO380" s="472"/>
      <c r="CXX380" s="472"/>
      <c r="CYG380" s="472"/>
      <c r="CYP380" s="472"/>
      <c r="CYY380" s="472"/>
      <c r="CZH380" s="472"/>
      <c r="CZQ380" s="472"/>
      <c r="CZZ380" s="472"/>
      <c r="DAI380" s="472"/>
      <c r="DAR380" s="472"/>
      <c r="DBA380" s="472"/>
      <c r="DBJ380" s="472"/>
      <c r="DBS380" s="472"/>
      <c r="DCB380" s="472"/>
      <c r="DCK380" s="472"/>
      <c r="DCT380" s="472"/>
      <c r="DDC380" s="472"/>
      <c r="DDL380" s="472"/>
      <c r="DDU380" s="472"/>
      <c r="DED380" s="472"/>
      <c r="DEM380" s="472"/>
      <c r="DEV380" s="472"/>
      <c r="DFE380" s="472"/>
      <c r="DFN380" s="472"/>
      <c r="DFW380" s="472"/>
      <c r="DGF380" s="472"/>
      <c r="DGO380" s="472"/>
      <c r="DGX380" s="472"/>
      <c r="DHG380" s="472"/>
      <c r="DHP380" s="472"/>
      <c r="DHY380" s="472"/>
      <c r="DIH380" s="472"/>
      <c r="DIQ380" s="472"/>
      <c r="DIZ380" s="472"/>
      <c r="DJI380" s="472"/>
      <c r="DJR380" s="472"/>
      <c r="DKA380" s="472"/>
      <c r="DKJ380" s="472"/>
      <c r="DKS380" s="472"/>
      <c r="DLB380" s="472"/>
      <c r="DLK380" s="472"/>
      <c r="DLT380" s="472"/>
      <c r="DMC380" s="472"/>
      <c r="DML380" s="472"/>
      <c r="DMU380" s="472"/>
      <c r="DND380" s="472"/>
      <c r="DNM380" s="472"/>
      <c r="DNV380" s="472"/>
      <c r="DOE380" s="472"/>
      <c r="DON380" s="472"/>
      <c r="DOW380" s="472"/>
      <c r="DPF380" s="472"/>
      <c r="DPO380" s="472"/>
      <c r="DPX380" s="472"/>
      <c r="DQG380" s="472"/>
      <c r="DQP380" s="472"/>
      <c r="DQY380" s="472"/>
      <c r="DRH380" s="472"/>
      <c r="DRQ380" s="472"/>
      <c r="DRZ380" s="472"/>
      <c r="DSI380" s="472"/>
      <c r="DSR380" s="472"/>
      <c r="DTA380" s="472"/>
      <c r="DTJ380" s="472"/>
      <c r="DTS380" s="472"/>
      <c r="DUB380" s="472"/>
      <c r="DUK380" s="472"/>
      <c r="DUT380" s="472"/>
      <c r="DVC380" s="472"/>
      <c r="DVL380" s="472"/>
      <c r="DVU380" s="472"/>
      <c r="DWD380" s="472"/>
      <c r="DWM380" s="472"/>
      <c r="DWV380" s="472"/>
      <c r="DXE380" s="472"/>
      <c r="DXN380" s="472"/>
      <c r="DXW380" s="472"/>
      <c r="DYF380" s="472"/>
      <c r="DYO380" s="472"/>
      <c r="DYX380" s="472"/>
      <c r="DZG380" s="472"/>
      <c r="DZP380" s="472"/>
      <c r="DZY380" s="472"/>
      <c r="EAH380" s="472"/>
      <c r="EAQ380" s="472"/>
      <c r="EAZ380" s="472"/>
      <c r="EBI380" s="472"/>
      <c r="EBR380" s="472"/>
      <c r="ECA380" s="472"/>
      <c r="ECJ380" s="472"/>
      <c r="ECS380" s="472"/>
      <c r="EDB380" s="472"/>
      <c r="EDK380" s="472"/>
      <c r="EDT380" s="472"/>
      <c r="EEC380" s="472"/>
      <c r="EEL380" s="472"/>
      <c r="EEU380" s="472"/>
      <c r="EFD380" s="472"/>
      <c r="EFM380" s="472"/>
      <c r="EFV380" s="472"/>
      <c r="EGE380" s="472"/>
      <c r="EGN380" s="472"/>
      <c r="EGW380" s="472"/>
      <c r="EHF380" s="472"/>
      <c r="EHO380" s="472"/>
      <c r="EHX380" s="472"/>
      <c r="EIG380" s="472"/>
      <c r="EIP380" s="472"/>
      <c r="EIY380" s="472"/>
      <c r="EJH380" s="472"/>
      <c r="EJQ380" s="472"/>
      <c r="EJZ380" s="472"/>
      <c r="EKI380" s="472"/>
      <c r="EKR380" s="472"/>
      <c r="ELA380" s="472"/>
      <c r="ELJ380" s="472"/>
      <c r="ELS380" s="472"/>
      <c r="EMB380" s="472"/>
      <c r="EMK380" s="472"/>
      <c r="EMT380" s="472"/>
      <c r="ENC380" s="472"/>
      <c r="ENL380" s="472"/>
      <c r="ENU380" s="472"/>
      <c r="EOD380" s="472"/>
      <c r="EOM380" s="472"/>
      <c r="EOV380" s="472"/>
      <c r="EPE380" s="472"/>
      <c r="EPN380" s="472"/>
      <c r="EPW380" s="472"/>
      <c r="EQF380" s="472"/>
      <c r="EQO380" s="472"/>
      <c r="EQX380" s="472"/>
      <c r="ERG380" s="472"/>
      <c r="ERP380" s="472"/>
      <c r="ERY380" s="472"/>
      <c r="ESH380" s="472"/>
      <c r="ESQ380" s="472"/>
      <c r="ESZ380" s="472"/>
      <c r="ETI380" s="472"/>
      <c r="ETR380" s="472"/>
      <c r="EUA380" s="472"/>
      <c r="EUJ380" s="472"/>
      <c r="EUS380" s="472"/>
      <c r="EVB380" s="472"/>
      <c r="EVK380" s="472"/>
      <c r="EVT380" s="472"/>
      <c r="EWC380" s="472"/>
      <c r="EWL380" s="472"/>
      <c r="EWU380" s="472"/>
      <c r="EXD380" s="472"/>
      <c r="EXM380" s="472"/>
      <c r="EXV380" s="472"/>
      <c r="EYE380" s="472"/>
      <c r="EYN380" s="472"/>
      <c r="EYW380" s="472"/>
      <c r="EZF380" s="472"/>
      <c r="EZO380" s="472"/>
      <c r="EZX380" s="472"/>
      <c r="FAG380" s="472"/>
      <c r="FAP380" s="472"/>
      <c r="FAY380" s="472"/>
      <c r="FBH380" s="472"/>
      <c r="FBQ380" s="472"/>
      <c r="FBZ380" s="472"/>
      <c r="FCI380" s="472"/>
      <c r="FCR380" s="472"/>
      <c r="FDA380" s="472"/>
      <c r="FDJ380" s="472"/>
      <c r="FDS380" s="472"/>
      <c r="FEB380" s="472"/>
      <c r="FEK380" s="472"/>
      <c r="FET380" s="472"/>
      <c r="FFC380" s="472"/>
      <c r="FFL380" s="472"/>
      <c r="FFU380" s="472"/>
      <c r="FGD380" s="472"/>
      <c r="FGM380" s="472"/>
      <c r="FGV380" s="472"/>
      <c r="FHE380" s="472"/>
      <c r="FHN380" s="472"/>
      <c r="FHW380" s="472"/>
      <c r="FIF380" s="472"/>
      <c r="FIO380" s="472"/>
      <c r="FIX380" s="472"/>
      <c r="FJG380" s="472"/>
      <c r="FJP380" s="472"/>
      <c r="FJY380" s="472"/>
      <c r="FKH380" s="472"/>
      <c r="FKQ380" s="472"/>
      <c r="FKZ380" s="472"/>
      <c r="FLI380" s="472"/>
      <c r="FLR380" s="472"/>
      <c r="FMA380" s="472"/>
      <c r="FMJ380" s="472"/>
      <c r="FMS380" s="472"/>
      <c r="FNB380" s="472"/>
      <c r="FNK380" s="472"/>
      <c r="FNT380" s="472"/>
      <c r="FOC380" s="472"/>
      <c r="FOL380" s="472"/>
      <c r="FOU380" s="472"/>
      <c r="FPD380" s="472"/>
      <c r="FPM380" s="472"/>
      <c r="FPV380" s="472"/>
      <c r="FQE380" s="472"/>
      <c r="FQN380" s="472"/>
      <c r="FQW380" s="472"/>
      <c r="FRF380" s="472"/>
      <c r="FRO380" s="472"/>
      <c r="FRX380" s="472"/>
      <c r="FSG380" s="472"/>
      <c r="FSP380" s="472"/>
      <c r="FSY380" s="472"/>
      <c r="FTH380" s="472"/>
      <c r="FTQ380" s="472"/>
      <c r="FTZ380" s="472"/>
      <c r="FUI380" s="472"/>
      <c r="FUR380" s="472"/>
      <c r="FVA380" s="472"/>
      <c r="FVJ380" s="472"/>
      <c r="FVS380" s="472"/>
      <c r="FWB380" s="472"/>
      <c r="FWK380" s="472"/>
      <c r="FWT380" s="472"/>
      <c r="FXC380" s="472"/>
      <c r="FXL380" s="472"/>
      <c r="FXU380" s="472"/>
      <c r="FYD380" s="472"/>
      <c r="FYM380" s="472"/>
      <c r="FYV380" s="472"/>
      <c r="FZE380" s="472"/>
      <c r="FZN380" s="472"/>
      <c r="FZW380" s="472"/>
      <c r="GAF380" s="472"/>
      <c r="GAO380" s="472"/>
      <c r="GAX380" s="472"/>
      <c r="GBG380" s="472"/>
      <c r="GBP380" s="472"/>
      <c r="GBY380" s="472"/>
      <c r="GCH380" s="472"/>
      <c r="GCQ380" s="472"/>
      <c r="GCZ380" s="472"/>
      <c r="GDI380" s="472"/>
      <c r="GDR380" s="472"/>
      <c r="GEA380" s="472"/>
      <c r="GEJ380" s="472"/>
      <c r="GES380" s="472"/>
      <c r="GFB380" s="472"/>
      <c r="GFK380" s="472"/>
      <c r="GFT380" s="472"/>
      <c r="GGC380" s="472"/>
      <c r="GGL380" s="472"/>
      <c r="GGU380" s="472"/>
      <c r="GHD380" s="472"/>
      <c r="GHM380" s="472"/>
      <c r="GHV380" s="472"/>
      <c r="GIE380" s="472"/>
      <c r="GIN380" s="472"/>
      <c r="GIW380" s="472"/>
      <c r="GJF380" s="472"/>
      <c r="GJO380" s="472"/>
      <c r="GJX380" s="472"/>
      <c r="GKG380" s="472"/>
      <c r="GKP380" s="472"/>
      <c r="GKY380" s="472"/>
      <c r="GLH380" s="472"/>
      <c r="GLQ380" s="472"/>
      <c r="GLZ380" s="472"/>
      <c r="GMI380" s="472"/>
      <c r="GMR380" s="472"/>
      <c r="GNA380" s="472"/>
      <c r="GNJ380" s="472"/>
      <c r="GNS380" s="472"/>
      <c r="GOB380" s="472"/>
      <c r="GOK380" s="472"/>
      <c r="GOT380" s="472"/>
      <c r="GPC380" s="472"/>
      <c r="GPL380" s="472"/>
      <c r="GPU380" s="472"/>
      <c r="GQD380" s="472"/>
      <c r="GQM380" s="472"/>
      <c r="GQV380" s="472"/>
      <c r="GRE380" s="472"/>
      <c r="GRN380" s="472"/>
      <c r="GRW380" s="472"/>
      <c r="GSF380" s="472"/>
      <c r="GSO380" s="472"/>
      <c r="GSX380" s="472"/>
      <c r="GTG380" s="472"/>
      <c r="GTP380" s="472"/>
      <c r="GTY380" s="472"/>
      <c r="GUH380" s="472"/>
      <c r="GUQ380" s="472"/>
      <c r="GUZ380" s="472"/>
      <c r="GVI380" s="472"/>
      <c r="GVR380" s="472"/>
      <c r="GWA380" s="472"/>
      <c r="GWJ380" s="472"/>
      <c r="GWS380" s="472"/>
      <c r="GXB380" s="472"/>
      <c r="GXK380" s="472"/>
      <c r="GXT380" s="472"/>
      <c r="GYC380" s="472"/>
      <c r="GYL380" s="472"/>
      <c r="GYU380" s="472"/>
      <c r="GZD380" s="472"/>
      <c r="GZM380" s="472"/>
      <c r="GZV380" s="472"/>
      <c r="HAE380" s="472"/>
      <c r="HAN380" s="472"/>
      <c r="HAW380" s="472"/>
      <c r="HBF380" s="472"/>
      <c r="HBO380" s="472"/>
      <c r="HBX380" s="472"/>
      <c r="HCG380" s="472"/>
      <c r="HCP380" s="472"/>
      <c r="HCY380" s="472"/>
      <c r="HDH380" s="472"/>
      <c r="HDQ380" s="472"/>
      <c r="HDZ380" s="472"/>
      <c r="HEI380" s="472"/>
      <c r="HER380" s="472"/>
      <c r="HFA380" s="472"/>
      <c r="HFJ380" s="472"/>
      <c r="HFS380" s="472"/>
      <c r="HGB380" s="472"/>
      <c r="HGK380" s="472"/>
      <c r="HGT380" s="472"/>
      <c r="HHC380" s="472"/>
      <c r="HHL380" s="472"/>
      <c r="HHU380" s="472"/>
      <c r="HID380" s="472"/>
      <c r="HIM380" s="472"/>
      <c r="HIV380" s="472"/>
      <c r="HJE380" s="472"/>
      <c r="HJN380" s="472"/>
      <c r="HJW380" s="472"/>
      <c r="HKF380" s="472"/>
      <c r="HKO380" s="472"/>
      <c r="HKX380" s="472"/>
      <c r="HLG380" s="472"/>
      <c r="HLP380" s="472"/>
      <c r="HLY380" s="472"/>
      <c r="HMH380" s="472"/>
      <c r="HMQ380" s="472"/>
      <c r="HMZ380" s="472"/>
      <c r="HNI380" s="472"/>
      <c r="HNR380" s="472"/>
      <c r="HOA380" s="472"/>
      <c r="HOJ380" s="472"/>
      <c r="HOS380" s="472"/>
      <c r="HPB380" s="472"/>
      <c r="HPK380" s="472"/>
      <c r="HPT380" s="472"/>
      <c r="HQC380" s="472"/>
      <c r="HQL380" s="472"/>
      <c r="HQU380" s="472"/>
      <c r="HRD380" s="472"/>
      <c r="HRM380" s="472"/>
      <c r="HRV380" s="472"/>
      <c r="HSE380" s="472"/>
      <c r="HSN380" s="472"/>
      <c r="HSW380" s="472"/>
      <c r="HTF380" s="472"/>
      <c r="HTO380" s="472"/>
      <c r="HTX380" s="472"/>
      <c r="HUG380" s="472"/>
      <c r="HUP380" s="472"/>
      <c r="HUY380" s="472"/>
      <c r="HVH380" s="472"/>
      <c r="HVQ380" s="472"/>
      <c r="HVZ380" s="472"/>
      <c r="HWI380" s="472"/>
      <c r="HWR380" s="472"/>
      <c r="HXA380" s="472"/>
      <c r="HXJ380" s="472"/>
      <c r="HXS380" s="472"/>
      <c r="HYB380" s="472"/>
      <c r="HYK380" s="472"/>
      <c r="HYT380" s="472"/>
      <c r="HZC380" s="472"/>
      <c r="HZL380" s="472"/>
      <c r="HZU380" s="472"/>
      <c r="IAD380" s="472"/>
      <c r="IAM380" s="472"/>
      <c r="IAV380" s="472"/>
      <c r="IBE380" s="472"/>
      <c r="IBN380" s="472"/>
      <c r="IBW380" s="472"/>
      <c r="ICF380" s="472"/>
      <c r="ICO380" s="472"/>
      <c r="ICX380" s="472"/>
      <c r="IDG380" s="472"/>
      <c r="IDP380" s="472"/>
      <c r="IDY380" s="472"/>
      <c r="IEH380" s="472"/>
      <c r="IEQ380" s="472"/>
      <c r="IEZ380" s="472"/>
      <c r="IFI380" s="472"/>
      <c r="IFR380" s="472"/>
      <c r="IGA380" s="472"/>
      <c r="IGJ380" s="472"/>
      <c r="IGS380" s="472"/>
      <c r="IHB380" s="472"/>
      <c r="IHK380" s="472"/>
      <c r="IHT380" s="472"/>
      <c r="IIC380" s="472"/>
      <c r="IIL380" s="472"/>
      <c r="IIU380" s="472"/>
      <c r="IJD380" s="472"/>
      <c r="IJM380" s="472"/>
      <c r="IJV380" s="472"/>
      <c r="IKE380" s="472"/>
      <c r="IKN380" s="472"/>
      <c r="IKW380" s="472"/>
      <c r="ILF380" s="472"/>
      <c r="ILO380" s="472"/>
      <c r="ILX380" s="472"/>
      <c r="IMG380" s="472"/>
      <c r="IMP380" s="472"/>
      <c r="IMY380" s="472"/>
      <c r="INH380" s="472"/>
      <c r="INQ380" s="472"/>
      <c r="INZ380" s="472"/>
      <c r="IOI380" s="472"/>
      <c r="IOR380" s="472"/>
      <c r="IPA380" s="472"/>
      <c r="IPJ380" s="472"/>
      <c r="IPS380" s="472"/>
      <c r="IQB380" s="472"/>
      <c r="IQK380" s="472"/>
      <c r="IQT380" s="472"/>
      <c r="IRC380" s="472"/>
      <c r="IRL380" s="472"/>
      <c r="IRU380" s="472"/>
      <c r="ISD380" s="472"/>
      <c r="ISM380" s="472"/>
      <c r="ISV380" s="472"/>
      <c r="ITE380" s="472"/>
      <c r="ITN380" s="472"/>
      <c r="ITW380" s="472"/>
      <c r="IUF380" s="472"/>
      <c r="IUO380" s="472"/>
      <c r="IUX380" s="472"/>
      <c r="IVG380" s="472"/>
      <c r="IVP380" s="472"/>
      <c r="IVY380" s="472"/>
      <c r="IWH380" s="472"/>
      <c r="IWQ380" s="472"/>
      <c r="IWZ380" s="472"/>
      <c r="IXI380" s="472"/>
      <c r="IXR380" s="472"/>
      <c r="IYA380" s="472"/>
      <c r="IYJ380" s="472"/>
      <c r="IYS380" s="472"/>
      <c r="IZB380" s="472"/>
      <c r="IZK380" s="472"/>
      <c r="IZT380" s="472"/>
      <c r="JAC380" s="472"/>
      <c r="JAL380" s="472"/>
      <c r="JAU380" s="472"/>
      <c r="JBD380" s="472"/>
      <c r="JBM380" s="472"/>
      <c r="JBV380" s="472"/>
      <c r="JCE380" s="472"/>
      <c r="JCN380" s="472"/>
      <c r="JCW380" s="472"/>
      <c r="JDF380" s="472"/>
      <c r="JDO380" s="472"/>
      <c r="JDX380" s="472"/>
      <c r="JEG380" s="472"/>
      <c r="JEP380" s="472"/>
      <c r="JEY380" s="472"/>
      <c r="JFH380" s="472"/>
      <c r="JFQ380" s="472"/>
      <c r="JFZ380" s="472"/>
      <c r="JGI380" s="472"/>
      <c r="JGR380" s="472"/>
      <c r="JHA380" s="472"/>
      <c r="JHJ380" s="472"/>
      <c r="JHS380" s="472"/>
      <c r="JIB380" s="472"/>
      <c r="JIK380" s="472"/>
      <c r="JIT380" s="472"/>
      <c r="JJC380" s="472"/>
      <c r="JJL380" s="472"/>
      <c r="JJU380" s="472"/>
      <c r="JKD380" s="472"/>
      <c r="JKM380" s="472"/>
      <c r="JKV380" s="472"/>
      <c r="JLE380" s="472"/>
      <c r="JLN380" s="472"/>
      <c r="JLW380" s="472"/>
      <c r="JMF380" s="472"/>
      <c r="JMO380" s="472"/>
      <c r="JMX380" s="472"/>
      <c r="JNG380" s="472"/>
      <c r="JNP380" s="472"/>
      <c r="JNY380" s="472"/>
      <c r="JOH380" s="472"/>
      <c r="JOQ380" s="472"/>
      <c r="JOZ380" s="472"/>
      <c r="JPI380" s="472"/>
      <c r="JPR380" s="472"/>
      <c r="JQA380" s="472"/>
      <c r="JQJ380" s="472"/>
      <c r="JQS380" s="472"/>
      <c r="JRB380" s="472"/>
      <c r="JRK380" s="472"/>
      <c r="JRT380" s="472"/>
      <c r="JSC380" s="472"/>
      <c r="JSL380" s="472"/>
      <c r="JSU380" s="472"/>
      <c r="JTD380" s="472"/>
      <c r="JTM380" s="472"/>
      <c r="JTV380" s="472"/>
      <c r="JUE380" s="472"/>
      <c r="JUN380" s="472"/>
      <c r="JUW380" s="472"/>
      <c r="JVF380" s="472"/>
      <c r="JVO380" s="472"/>
      <c r="JVX380" s="472"/>
      <c r="JWG380" s="472"/>
      <c r="JWP380" s="472"/>
      <c r="JWY380" s="472"/>
      <c r="JXH380" s="472"/>
      <c r="JXQ380" s="472"/>
      <c r="JXZ380" s="472"/>
      <c r="JYI380" s="472"/>
      <c r="JYR380" s="472"/>
      <c r="JZA380" s="472"/>
      <c r="JZJ380" s="472"/>
      <c r="JZS380" s="472"/>
      <c r="KAB380" s="472"/>
      <c r="KAK380" s="472"/>
      <c r="KAT380" s="472"/>
      <c r="KBC380" s="472"/>
      <c r="KBL380" s="472"/>
      <c r="KBU380" s="472"/>
      <c r="KCD380" s="472"/>
      <c r="KCM380" s="472"/>
      <c r="KCV380" s="472"/>
      <c r="KDE380" s="472"/>
      <c r="KDN380" s="472"/>
      <c r="KDW380" s="472"/>
      <c r="KEF380" s="472"/>
      <c r="KEO380" s="472"/>
      <c r="KEX380" s="472"/>
      <c r="KFG380" s="472"/>
      <c r="KFP380" s="472"/>
      <c r="KFY380" s="472"/>
      <c r="KGH380" s="472"/>
      <c r="KGQ380" s="472"/>
      <c r="KGZ380" s="472"/>
      <c r="KHI380" s="472"/>
      <c r="KHR380" s="472"/>
      <c r="KIA380" s="472"/>
      <c r="KIJ380" s="472"/>
      <c r="KIS380" s="472"/>
      <c r="KJB380" s="472"/>
      <c r="KJK380" s="472"/>
      <c r="KJT380" s="472"/>
      <c r="KKC380" s="472"/>
      <c r="KKL380" s="472"/>
      <c r="KKU380" s="472"/>
      <c r="KLD380" s="472"/>
      <c r="KLM380" s="472"/>
      <c r="KLV380" s="472"/>
      <c r="KME380" s="472"/>
      <c r="KMN380" s="472"/>
      <c r="KMW380" s="472"/>
      <c r="KNF380" s="472"/>
      <c r="KNO380" s="472"/>
      <c r="KNX380" s="472"/>
      <c r="KOG380" s="472"/>
      <c r="KOP380" s="472"/>
      <c r="KOY380" s="472"/>
      <c r="KPH380" s="472"/>
      <c r="KPQ380" s="472"/>
      <c r="KPZ380" s="472"/>
      <c r="KQI380" s="472"/>
      <c r="KQR380" s="472"/>
      <c r="KRA380" s="472"/>
      <c r="KRJ380" s="472"/>
      <c r="KRS380" s="472"/>
      <c r="KSB380" s="472"/>
      <c r="KSK380" s="472"/>
      <c r="KST380" s="472"/>
      <c r="KTC380" s="472"/>
      <c r="KTL380" s="472"/>
      <c r="KTU380" s="472"/>
      <c r="KUD380" s="472"/>
      <c r="KUM380" s="472"/>
      <c r="KUV380" s="472"/>
      <c r="KVE380" s="472"/>
      <c r="KVN380" s="472"/>
      <c r="KVW380" s="472"/>
      <c r="KWF380" s="472"/>
      <c r="KWO380" s="472"/>
      <c r="KWX380" s="472"/>
      <c r="KXG380" s="472"/>
      <c r="KXP380" s="472"/>
      <c r="KXY380" s="472"/>
      <c r="KYH380" s="472"/>
      <c r="KYQ380" s="472"/>
      <c r="KYZ380" s="472"/>
      <c r="KZI380" s="472"/>
      <c r="KZR380" s="472"/>
      <c r="LAA380" s="472"/>
      <c r="LAJ380" s="472"/>
      <c r="LAS380" s="472"/>
      <c r="LBB380" s="472"/>
      <c r="LBK380" s="472"/>
      <c r="LBT380" s="472"/>
      <c r="LCC380" s="472"/>
      <c r="LCL380" s="472"/>
      <c r="LCU380" s="472"/>
      <c r="LDD380" s="472"/>
      <c r="LDM380" s="472"/>
      <c r="LDV380" s="472"/>
      <c r="LEE380" s="472"/>
      <c r="LEN380" s="472"/>
      <c r="LEW380" s="472"/>
      <c r="LFF380" s="472"/>
      <c r="LFO380" s="472"/>
      <c r="LFX380" s="472"/>
      <c r="LGG380" s="472"/>
      <c r="LGP380" s="472"/>
      <c r="LGY380" s="472"/>
      <c r="LHH380" s="472"/>
      <c r="LHQ380" s="472"/>
      <c r="LHZ380" s="472"/>
      <c r="LII380" s="472"/>
      <c r="LIR380" s="472"/>
      <c r="LJA380" s="472"/>
      <c r="LJJ380" s="472"/>
      <c r="LJS380" s="472"/>
      <c r="LKB380" s="472"/>
      <c r="LKK380" s="472"/>
      <c r="LKT380" s="472"/>
      <c r="LLC380" s="472"/>
      <c r="LLL380" s="472"/>
      <c r="LLU380" s="472"/>
      <c r="LMD380" s="472"/>
      <c r="LMM380" s="472"/>
      <c r="LMV380" s="472"/>
      <c r="LNE380" s="472"/>
      <c r="LNN380" s="472"/>
      <c r="LNW380" s="472"/>
      <c r="LOF380" s="472"/>
      <c r="LOO380" s="472"/>
      <c r="LOX380" s="472"/>
      <c r="LPG380" s="472"/>
      <c r="LPP380" s="472"/>
      <c r="LPY380" s="472"/>
      <c r="LQH380" s="472"/>
      <c r="LQQ380" s="472"/>
      <c r="LQZ380" s="472"/>
      <c r="LRI380" s="472"/>
      <c r="LRR380" s="472"/>
      <c r="LSA380" s="472"/>
      <c r="LSJ380" s="472"/>
      <c r="LSS380" s="472"/>
      <c r="LTB380" s="472"/>
      <c r="LTK380" s="472"/>
      <c r="LTT380" s="472"/>
      <c r="LUC380" s="472"/>
      <c r="LUL380" s="472"/>
      <c r="LUU380" s="472"/>
      <c r="LVD380" s="472"/>
      <c r="LVM380" s="472"/>
      <c r="LVV380" s="472"/>
      <c r="LWE380" s="472"/>
      <c r="LWN380" s="472"/>
      <c r="LWW380" s="472"/>
      <c r="LXF380" s="472"/>
      <c r="LXO380" s="472"/>
      <c r="LXX380" s="472"/>
      <c r="LYG380" s="472"/>
      <c r="LYP380" s="472"/>
      <c r="LYY380" s="472"/>
      <c r="LZH380" s="472"/>
      <c r="LZQ380" s="472"/>
      <c r="LZZ380" s="472"/>
      <c r="MAI380" s="472"/>
      <c r="MAR380" s="472"/>
      <c r="MBA380" s="472"/>
      <c r="MBJ380" s="472"/>
      <c r="MBS380" s="472"/>
      <c r="MCB380" s="472"/>
      <c r="MCK380" s="472"/>
      <c r="MCT380" s="472"/>
      <c r="MDC380" s="472"/>
      <c r="MDL380" s="472"/>
      <c r="MDU380" s="472"/>
      <c r="MED380" s="472"/>
      <c r="MEM380" s="472"/>
      <c r="MEV380" s="472"/>
      <c r="MFE380" s="472"/>
      <c r="MFN380" s="472"/>
      <c r="MFW380" s="472"/>
      <c r="MGF380" s="472"/>
      <c r="MGO380" s="472"/>
      <c r="MGX380" s="472"/>
      <c r="MHG380" s="472"/>
      <c r="MHP380" s="472"/>
      <c r="MHY380" s="472"/>
      <c r="MIH380" s="472"/>
      <c r="MIQ380" s="472"/>
      <c r="MIZ380" s="472"/>
      <c r="MJI380" s="472"/>
      <c r="MJR380" s="472"/>
      <c r="MKA380" s="472"/>
      <c r="MKJ380" s="472"/>
      <c r="MKS380" s="472"/>
      <c r="MLB380" s="472"/>
      <c r="MLK380" s="472"/>
      <c r="MLT380" s="472"/>
      <c r="MMC380" s="472"/>
      <c r="MML380" s="472"/>
      <c r="MMU380" s="472"/>
      <c r="MND380" s="472"/>
      <c r="MNM380" s="472"/>
      <c r="MNV380" s="472"/>
      <c r="MOE380" s="472"/>
      <c r="MON380" s="472"/>
      <c r="MOW380" s="472"/>
      <c r="MPF380" s="472"/>
      <c r="MPO380" s="472"/>
      <c r="MPX380" s="472"/>
      <c r="MQG380" s="472"/>
      <c r="MQP380" s="472"/>
      <c r="MQY380" s="472"/>
      <c r="MRH380" s="472"/>
      <c r="MRQ380" s="472"/>
      <c r="MRZ380" s="472"/>
      <c r="MSI380" s="472"/>
      <c r="MSR380" s="472"/>
      <c r="MTA380" s="472"/>
      <c r="MTJ380" s="472"/>
      <c r="MTS380" s="472"/>
      <c r="MUB380" s="472"/>
      <c r="MUK380" s="472"/>
      <c r="MUT380" s="472"/>
      <c r="MVC380" s="472"/>
      <c r="MVL380" s="472"/>
      <c r="MVU380" s="472"/>
      <c r="MWD380" s="472"/>
      <c r="MWM380" s="472"/>
      <c r="MWV380" s="472"/>
      <c r="MXE380" s="472"/>
      <c r="MXN380" s="472"/>
      <c r="MXW380" s="472"/>
      <c r="MYF380" s="472"/>
      <c r="MYO380" s="472"/>
      <c r="MYX380" s="472"/>
      <c r="MZG380" s="472"/>
      <c r="MZP380" s="472"/>
      <c r="MZY380" s="472"/>
      <c r="NAH380" s="472"/>
      <c r="NAQ380" s="472"/>
      <c r="NAZ380" s="472"/>
      <c r="NBI380" s="472"/>
      <c r="NBR380" s="472"/>
      <c r="NCA380" s="472"/>
      <c r="NCJ380" s="472"/>
      <c r="NCS380" s="472"/>
      <c r="NDB380" s="472"/>
      <c r="NDK380" s="472"/>
      <c r="NDT380" s="472"/>
      <c r="NEC380" s="472"/>
      <c r="NEL380" s="472"/>
      <c r="NEU380" s="472"/>
      <c r="NFD380" s="472"/>
      <c r="NFM380" s="472"/>
      <c r="NFV380" s="472"/>
      <c r="NGE380" s="472"/>
      <c r="NGN380" s="472"/>
      <c r="NGW380" s="472"/>
      <c r="NHF380" s="472"/>
      <c r="NHO380" s="472"/>
      <c r="NHX380" s="472"/>
      <c r="NIG380" s="472"/>
      <c r="NIP380" s="472"/>
      <c r="NIY380" s="472"/>
      <c r="NJH380" s="472"/>
      <c r="NJQ380" s="472"/>
      <c r="NJZ380" s="472"/>
      <c r="NKI380" s="472"/>
      <c r="NKR380" s="472"/>
      <c r="NLA380" s="472"/>
      <c r="NLJ380" s="472"/>
      <c r="NLS380" s="472"/>
      <c r="NMB380" s="472"/>
      <c r="NMK380" s="472"/>
      <c r="NMT380" s="472"/>
      <c r="NNC380" s="472"/>
      <c r="NNL380" s="472"/>
      <c r="NNU380" s="472"/>
      <c r="NOD380" s="472"/>
      <c r="NOM380" s="472"/>
      <c r="NOV380" s="472"/>
      <c r="NPE380" s="472"/>
      <c r="NPN380" s="472"/>
      <c r="NPW380" s="472"/>
      <c r="NQF380" s="472"/>
      <c r="NQO380" s="472"/>
      <c r="NQX380" s="472"/>
      <c r="NRG380" s="472"/>
      <c r="NRP380" s="472"/>
      <c r="NRY380" s="472"/>
      <c r="NSH380" s="472"/>
      <c r="NSQ380" s="472"/>
      <c r="NSZ380" s="472"/>
      <c r="NTI380" s="472"/>
      <c r="NTR380" s="472"/>
      <c r="NUA380" s="472"/>
      <c r="NUJ380" s="472"/>
      <c r="NUS380" s="472"/>
      <c r="NVB380" s="472"/>
      <c r="NVK380" s="472"/>
      <c r="NVT380" s="472"/>
      <c r="NWC380" s="472"/>
      <c r="NWL380" s="472"/>
      <c r="NWU380" s="472"/>
      <c r="NXD380" s="472"/>
      <c r="NXM380" s="472"/>
      <c r="NXV380" s="472"/>
      <c r="NYE380" s="472"/>
      <c r="NYN380" s="472"/>
      <c r="NYW380" s="472"/>
      <c r="NZF380" s="472"/>
      <c r="NZO380" s="472"/>
      <c r="NZX380" s="472"/>
      <c r="OAG380" s="472"/>
      <c r="OAP380" s="472"/>
      <c r="OAY380" s="472"/>
      <c r="OBH380" s="472"/>
      <c r="OBQ380" s="472"/>
      <c r="OBZ380" s="472"/>
      <c r="OCI380" s="472"/>
      <c r="OCR380" s="472"/>
      <c r="ODA380" s="472"/>
      <c r="ODJ380" s="472"/>
      <c r="ODS380" s="472"/>
      <c r="OEB380" s="472"/>
      <c r="OEK380" s="472"/>
      <c r="OET380" s="472"/>
      <c r="OFC380" s="472"/>
      <c r="OFL380" s="472"/>
      <c r="OFU380" s="472"/>
      <c r="OGD380" s="472"/>
      <c r="OGM380" s="472"/>
      <c r="OGV380" s="472"/>
      <c r="OHE380" s="472"/>
      <c r="OHN380" s="472"/>
      <c r="OHW380" s="472"/>
      <c r="OIF380" s="472"/>
      <c r="OIO380" s="472"/>
      <c r="OIX380" s="472"/>
      <c r="OJG380" s="472"/>
      <c r="OJP380" s="472"/>
      <c r="OJY380" s="472"/>
      <c r="OKH380" s="472"/>
      <c r="OKQ380" s="472"/>
      <c r="OKZ380" s="472"/>
      <c r="OLI380" s="472"/>
      <c r="OLR380" s="472"/>
      <c r="OMA380" s="472"/>
      <c r="OMJ380" s="472"/>
      <c r="OMS380" s="472"/>
      <c r="ONB380" s="472"/>
      <c r="ONK380" s="472"/>
      <c r="ONT380" s="472"/>
      <c r="OOC380" s="472"/>
      <c r="OOL380" s="472"/>
      <c r="OOU380" s="472"/>
      <c r="OPD380" s="472"/>
      <c r="OPM380" s="472"/>
      <c r="OPV380" s="472"/>
      <c r="OQE380" s="472"/>
      <c r="OQN380" s="472"/>
      <c r="OQW380" s="472"/>
      <c r="ORF380" s="472"/>
      <c r="ORO380" s="472"/>
      <c r="ORX380" s="472"/>
      <c r="OSG380" s="472"/>
      <c r="OSP380" s="472"/>
      <c r="OSY380" s="472"/>
      <c r="OTH380" s="472"/>
      <c r="OTQ380" s="472"/>
      <c r="OTZ380" s="472"/>
      <c r="OUI380" s="472"/>
      <c r="OUR380" s="472"/>
      <c r="OVA380" s="472"/>
      <c r="OVJ380" s="472"/>
      <c r="OVS380" s="472"/>
      <c r="OWB380" s="472"/>
      <c r="OWK380" s="472"/>
      <c r="OWT380" s="472"/>
      <c r="OXC380" s="472"/>
      <c r="OXL380" s="472"/>
      <c r="OXU380" s="472"/>
      <c r="OYD380" s="472"/>
      <c r="OYM380" s="472"/>
      <c r="OYV380" s="472"/>
      <c r="OZE380" s="472"/>
      <c r="OZN380" s="472"/>
      <c r="OZW380" s="472"/>
      <c r="PAF380" s="472"/>
      <c r="PAO380" s="472"/>
      <c r="PAX380" s="472"/>
      <c r="PBG380" s="472"/>
      <c r="PBP380" s="472"/>
      <c r="PBY380" s="472"/>
      <c r="PCH380" s="472"/>
      <c r="PCQ380" s="472"/>
      <c r="PCZ380" s="472"/>
      <c r="PDI380" s="472"/>
      <c r="PDR380" s="472"/>
      <c r="PEA380" s="472"/>
      <c r="PEJ380" s="472"/>
      <c r="PES380" s="472"/>
      <c r="PFB380" s="472"/>
      <c r="PFK380" s="472"/>
      <c r="PFT380" s="472"/>
      <c r="PGC380" s="472"/>
      <c r="PGL380" s="472"/>
      <c r="PGU380" s="472"/>
      <c r="PHD380" s="472"/>
      <c r="PHM380" s="472"/>
      <c r="PHV380" s="472"/>
      <c r="PIE380" s="472"/>
      <c r="PIN380" s="472"/>
      <c r="PIW380" s="472"/>
      <c r="PJF380" s="472"/>
      <c r="PJO380" s="472"/>
      <c r="PJX380" s="472"/>
      <c r="PKG380" s="472"/>
      <c r="PKP380" s="472"/>
      <c r="PKY380" s="472"/>
      <c r="PLH380" s="472"/>
      <c r="PLQ380" s="472"/>
      <c r="PLZ380" s="472"/>
      <c r="PMI380" s="472"/>
      <c r="PMR380" s="472"/>
      <c r="PNA380" s="472"/>
      <c r="PNJ380" s="472"/>
      <c r="PNS380" s="472"/>
      <c r="POB380" s="472"/>
      <c r="POK380" s="472"/>
      <c r="POT380" s="472"/>
      <c r="PPC380" s="472"/>
      <c r="PPL380" s="472"/>
      <c r="PPU380" s="472"/>
      <c r="PQD380" s="472"/>
      <c r="PQM380" s="472"/>
      <c r="PQV380" s="472"/>
      <c r="PRE380" s="472"/>
      <c r="PRN380" s="472"/>
      <c r="PRW380" s="472"/>
      <c r="PSF380" s="472"/>
      <c r="PSO380" s="472"/>
      <c r="PSX380" s="472"/>
      <c r="PTG380" s="472"/>
      <c r="PTP380" s="472"/>
      <c r="PTY380" s="472"/>
      <c r="PUH380" s="472"/>
      <c r="PUQ380" s="472"/>
      <c r="PUZ380" s="472"/>
      <c r="PVI380" s="472"/>
      <c r="PVR380" s="472"/>
      <c r="PWA380" s="472"/>
      <c r="PWJ380" s="472"/>
      <c r="PWS380" s="472"/>
      <c r="PXB380" s="472"/>
      <c r="PXK380" s="472"/>
      <c r="PXT380" s="472"/>
      <c r="PYC380" s="472"/>
      <c r="PYL380" s="472"/>
      <c r="PYU380" s="472"/>
      <c r="PZD380" s="472"/>
      <c r="PZM380" s="472"/>
      <c r="PZV380" s="472"/>
      <c r="QAE380" s="472"/>
      <c r="QAN380" s="472"/>
      <c r="QAW380" s="472"/>
      <c r="QBF380" s="472"/>
      <c r="QBO380" s="472"/>
      <c r="QBX380" s="472"/>
      <c r="QCG380" s="472"/>
      <c r="QCP380" s="472"/>
      <c r="QCY380" s="472"/>
      <c r="QDH380" s="472"/>
      <c r="QDQ380" s="472"/>
      <c r="QDZ380" s="472"/>
      <c r="QEI380" s="472"/>
      <c r="QER380" s="472"/>
      <c r="QFA380" s="472"/>
      <c r="QFJ380" s="472"/>
      <c r="QFS380" s="472"/>
      <c r="QGB380" s="472"/>
      <c r="QGK380" s="472"/>
      <c r="QGT380" s="472"/>
      <c r="QHC380" s="472"/>
      <c r="QHL380" s="472"/>
      <c r="QHU380" s="472"/>
      <c r="QID380" s="472"/>
      <c r="QIM380" s="472"/>
      <c r="QIV380" s="472"/>
      <c r="QJE380" s="472"/>
      <c r="QJN380" s="472"/>
      <c r="QJW380" s="472"/>
      <c r="QKF380" s="472"/>
      <c r="QKO380" s="472"/>
      <c r="QKX380" s="472"/>
      <c r="QLG380" s="472"/>
      <c r="QLP380" s="472"/>
      <c r="QLY380" s="472"/>
      <c r="QMH380" s="472"/>
      <c r="QMQ380" s="472"/>
      <c r="QMZ380" s="472"/>
      <c r="QNI380" s="472"/>
      <c r="QNR380" s="472"/>
      <c r="QOA380" s="472"/>
      <c r="QOJ380" s="472"/>
      <c r="QOS380" s="472"/>
      <c r="QPB380" s="472"/>
      <c r="QPK380" s="472"/>
      <c r="QPT380" s="472"/>
      <c r="QQC380" s="472"/>
      <c r="QQL380" s="472"/>
      <c r="QQU380" s="472"/>
      <c r="QRD380" s="472"/>
      <c r="QRM380" s="472"/>
      <c r="QRV380" s="472"/>
      <c r="QSE380" s="472"/>
      <c r="QSN380" s="472"/>
      <c r="QSW380" s="472"/>
      <c r="QTF380" s="472"/>
      <c r="QTO380" s="472"/>
      <c r="QTX380" s="472"/>
      <c r="QUG380" s="472"/>
      <c r="QUP380" s="472"/>
      <c r="QUY380" s="472"/>
      <c r="QVH380" s="472"/>
      <c r="QVQ380" s="472"/>
      <c r="QVZ380" s="472"/>
      <c r="QWI380" s="472"/>
      <c r="QWR380" s="472"/>
      <c r="QXA380" s="472"/>
      <c r="QXJ380" s="472"/>
      <c r="QXS380" s="472"/>
      <c r="QYB380" s="472"/>
      <c r="QYK380" s="472"/>
      <c r="QYT380" s="472"/>
      <c r="QZC380" s="472"/>
      <c r="QZL380" s="472"/>
      <c r="QZU380" s="472"/>
      <c r="RAD380" s="472"/>
      <c r="RAM380" s="472"/>
      <c r="RAV380" s="472"/>
      <c r="RBE380" s="472"/>
      <c r="RBN380" s="472"/>
      <c r="RBW380" s="472"/>
      <c r="RCF380" s="472"/>
      <c r="RCO380" s="472"/>
      <c r="RCX380" s="472"/>
      <c r="RDG380" s="472"/>
      <c r="RDP380" s="472"/>
      <c r="RDY380" s="472"/>
      <c r="REH380" s="472"/>
      <c r="REQ380" s="472"/>
      <c r="REZ380" s="472"/>
      <c r="RFI380" s="472"/>
      <c r="RFR380" s="472"/>
      <c r="RGA380" s="472"/>
      <c r="RGJ380" s="472"/>
      <c r="RGS380" s="472"/>
      <c r="RHB380" s="472"/>
      <c r="RHK380" s="472"/>
      <c r="RHT380" s="472"/>
      <c r="RIC380" s="472"/>
      <c r="RIL380" s="472"/>
      <c r="RIU380" s="472"/>
      <c r="RJD380" s="472"/>
      <c r="RJM380" s="472"/>
      <c r="RJV380" s="472"/>
      <c r="RKE380" s="472"/>
      <c r="RKN380" s="472"/>
      <c r="RKW380" s="472"/>
      <c r="RLF380" s="472"/>
      <c r="RLO380" s="472"/>
      <c r="RLX380" s="472"/>
      <c r="RMG380" s="472"/>
      <c r="RMP380" s="472"/>
      <c r="RMY380" s="472"/>
      <c r="RNH380" s="472"/>
      <c r="RNQ380" s="472"/>
      <c r="RNZ380" s="472"/>
      <c r="ROI380" s="472"/>
      <c r="ROR380" s="472"/>
      <c r="RPA380" s="472"/>
      <c r="RPJ380" s="472"/>
      <c r="RPS380" s="472"/>
      <c r="RQB380" s="472"/>
      <c r="RQK380" s="472"/>
      <c r="RQT380" s="472"/>
      <c r="RRC380" s="472"/>
      <c r="RRL380" s="472"/>
      <c r="RRU380" s="472"/>
      <c r="RSD380" s="472"/>
      <c r="RSM380" s="472"/>
      <c r="RSV380" s="472"/>
      <c r="RTE380" s="472"/>
      <c r="RTN380" s="472"/>
      <c r="RTW380" s="472"/>
      <c r="RUF380" s="472"/>
      <c r="RUO380" s="472"/>
      <c r="RUX380" s="472"/>
      <c r="RVG380" s="472"/>
      <c r="RVP380" s="472"/>
      <c r="RVY380" s="472"/>
      <c r="RWH380" s="472"/>
      <c r="RWQ380" s="472"/>
      <c r="RWZ380" s="472"/>
      <c r="RXI380" s="472"/>
      <c r="RXR380" s="472"/>
      <c r="RYA380" s="472"/>
      <c r="RYJ380" s="472"/>
      <c r="RYS380" s="472"/>
      <c r="RZB380" s="472"/>
      <c r="RZK380" s="472"/>
      <c r="RZT380" s="472"/>
      <c r="SAC380" s="472"/>
      <c r="SAL380" s="472"/>
      <c r="SAU380" s="472"/>
      <c r="SBD380" s="472"/>
      <c r="SBM380" s="472"/>
      <c r="SBV380" s="472"/>
      <c r="SCE380" s="472"/>
      <c r="SCN380" s="472"/>
      <c r="SCW380" s="472"/>
      <c r="SDF380" s="472"/>
      <c r="SDO380" s="472"/>
      <c r="SDX380" s="472"/>
      <c r="SEG380" s="472"/>
      <c r="SEP380" s="472"/>
      <c r="SEY380" s="472"/>
      <c r="SFH380" s="472"/>
      <c r="SFQ380" s="472"/>
      <c r="SFZ380" s="472"/>
      <c r="SGI380" s="472"/>
      <c r="SGR380" s="472"/>
      <c r="SHA380" s="472"/>
      <c r="SHJ380" s="472"/>
      <c r="SHS380" s="472"/>
      <c r="SIB380" s="472"/>
      <c r="SIK380" s="472"/>
      <c r="SIT380" s="472"/>
      <c r="SJC380" s="472"/>
      <c r="SJL380" s="472"/>
      <c r="SJU380" s="472"/>
      <c r="SKD380" s="472"/>
      <c r="SKM380" s="472"/>
      <c r="SKV380" s="472"/>
      <c r="SLE380" s="472"/>
      <c r="SLN380" s="472"/>
      <c r="SLW380" s="472"/>
      <c r="SMF380" s="472"/>
      <c r="SMO380" s="472"/>
      <c r="SMX380" s="472"/>
      <c r="SNG380" s="472"/>
      <c r="SNP380" s="472"/>
      <c r="SNY380" s="472"/>
      <c r="SOH380" s="472"/>
      <c r="SOQ380" s="472"/>
      <c r="SOZ380" s="472"/>
      <c r="SPI380" s="472"/>
      <c r="SPR380" s="472"/>
      <c r="SQA380" s="472"/>
      <c r="SQJ380" s="472"/>
      <c r="SQS380" s="472"/>
      <c r="SRB380" s="472"/>
      <c r="SRK380" s="472"/>
      <c r="SRT380" s="472"/>
      <c r="SSC380" s="472"/>
      <c r="SSL380" s="472"/>
      <c r="SSU380" s="472"/>
      <c r="STD380" s="472"/>
      <c r="STM380" s="472"/>
      <c r="STV380" s="472"/>
      <c r="SUE380" s="472"/>
      <c r="SUN380" s="472"/>
      <c r="SUW380" s="472"/>
      <c r="SVF380" s="472"/>
      <c r="SVO380" s="472"/>
      <c r="SVX380" s="472"/>
      <c r="SWG380" s="472"/>
      <c r="SWP380" s="472"/>
      <c r="SWY380" s="472"/>
      <c r="SXH380" s="472"/>
      <c r="SXQ380" s="472"/>
      <c r="SXZ380" s="472"/>
      <c r="SYI380" s="472"/>
      <c r="SYR380" s="472"/>
      <c r="SZA380" s="472"/>
      <c r="SZJ380" s="472"/>
      <c r="SZS380" s="472"/>
      <c r="TAB380" s="472"/>
      <c r="TAK380" s="472"/>
      <c r="TAT380" s="472"/>
      <c r="TBC380" s="472"/>
      <c r="TBL380" s="472"/>
      <c r="TBU380" s="472"/>
      <c r="TCD380" s="472"/>
      <c r="TCM380" s="472"/>
      <c r="TCV380" s="472"/>
      <c r="TDE380" s="472"/>
      <c r="TDN380" s="472"/>
      <c r="TDW380" s="472"/>
      <c r="TEF380" s="472"/>
      <c r="TEO380" s="472"/>
      <c r="TEX380" s="472"/>
      <c r="TFG380" s="472"/>
      <c r="TFP380" s="472"/>
      <c r="TFY380" s="472"/>
      <c r="TGH380" s="472"/>
      <c r="TGQ380" s="472"/>
      <c r="TGZ380" s="472"/>
      <c r="THI380" s="472"/>
      <c r="THR380" s="472"/>
      <c r="TIA380" s="472"/>
      <c r="TIJ380" s="472"/>
      <c r="TIS380" s="472"/>
      <c r="TJB380" s="472"/>
      <c r="TJK380" s="472"/>
      <c r="TJT380" s="472"/>
      <c r="TKC380" s="472"/>
      <c r="TKL380" s="472"/>
      <c r="TKU380" s="472"/>
      <c r="TLD380" s="472"/>
      <c r="TLM380" s="472"/>
      <c r="TLV380" s="472"/>
      <c r="TME380" s="472"/>
      <c r="TMN380" s="472"/>
      <c r="TMW380" s="472"/>
      <c r="TNF380" s="472"/>
      <c r="TNO380" s="472"/>
      <c r="TNX380" s="472"/>
      <c r="TOG380" s="472"/>
      <c r="TOP380" s="472"/>
      <c r="TOY380" s="472"/>
      <c r="TPH380" s="472"/>
      <c r="TPQ380" s="472"/>
      <c r="TPZ380" s="472"/>
      <c r="TQI380" s="472"/>
      <c r="TQR380" s="472"/>
      <c r="TRA380" s="472"/>
      <c r="TRJ380" s="472"/>
      <c r="TRS380" s="472"/>
      <c r="TSB380" s="472"/>
      <c r="TSK380" s="472"/>
      <c r="TST380" s="472"/>
      <c r="TTC380" s="472"/>
      <c r="TTL380" s="472"/>
      <c r="TTU380" s="472"/>
      <c r="TUD380" s="472"/>
      <c r="TUM380" s="472"/>
      <c r="TUV380" s="472"/>
      <c r="TVE380" s="472"/>
      <c r="TVN380" s="472"/>
      <c r="TVW380" s="472"/>
      <c r="TWF380" s="472"/>
      <c r="TWO380" s="472"/>
      <c r="TWX380" s="472"/>
      <c r="TXG380" s="472"/>
      <c r="TXP380" s="472"/>
      <c r="TXY380" s="472"/>
      <c r="TYH380" s="472"/>
      <c r="TYQ380" s="472"/>
      <c r="TYZ380" s="472"/>
      <c r="TZI380" s="472"/>
      <c r="TZR380" s="472"/>
      <c r="UAA380" s="472"/>
      <c r="UAJ380" s="472"/>
      <c r="UAS380" s="472"/>
      <c r="UBB380" s="472"/>
      <c r="UBK380" s="472"/>
      <c r="UBT380" s="472"/>
      <c r="UCC380" s="472"/>
      <c r="UCL380" s="472"/>
      <c r="UCU380" s="472"/>
      <c r="UDD380" s="472"/>
      <c r="UDM380" s="472"/>
      <c r="UDV380" s="472"/>
      <c r="UEE380" s="472"/>
      <c r="UEN380" s="472"/>
      <c r="UEW380" s="472"/>
      <c r="UFF380" s="472"/>
      <c r="UFO380" s="472"/>
      <c r="UFX380" s="472"/>
      <c r="UGG380" s="472"/>
      <c r="UGP380" s="472"/>
      <c r="UGY380" s="472"/>
      <c r="UHH380" s="472"/>
      <c r="UHQ380" s="472"/>
      <c r="UHZ380" s="472"/>
      <c r="UII380" s="472"/>
      <c r="UIR380" s="472"/>
      <c r="UJA380" s="472"/>
      <c r="UJJ380" s="472"/>
      <c r="UJS380" s="472"/>
      <c r="UKB380" s="472"/>
      <c r="UKK380" s="472"/>
      <c r="UKT380" s="472"/>
      <c r="ULC380" s="472"/>
      <c r="ULL380" s="472"/>
      <c r="ULU380" s="472"/>
      <c r="UMD380" s="472"/>
      <c r="UMM380" s="472"/>
      <c r="UMV380" s="472"/>
      <c r="UNE380" s="472"/>
      <c r="UNN380" s="472"/>
      <c r="UNW380" s="472"/>
      <c r="UOF380" s="472"/>
      <c r="UOO380" s="472"/>
      <c r="UOX380" s="472"/>
      <c r="UPG380" s="472"/>
      <c r="UPP380" s="472"/>
      <c r="UPY380" s="472"/>
      <c r="UQH380" s="472"/>
      <c r="UQQ380" s="472"/>
      <c r="UQZ380" s="472"/>
      <c r="URI380" s="472"/>
      <c r="URR380" s="472"/>
      <c r="USA380" s="472"/>
      <c r="USJ380" s="472"/>
      <c r="USS380" s="472"/>
      <c r="UTB380" s="472"/>
      <c r="UTK380" s="472"/>
      <c r="UTT380" s="472"/>
      <c r="UUC380" s="472"/>
      <c r="UUL380" s="472"/>
      <c r="UUU380" s="472"/>
      <c r="UVD380" s="472"/>
      <c r="UVM380" s="472"/>
      <c r="UVV380" s="472"/>
      <c r="UWE380" s="472"/>
      <c r="UWN380" s="472"/>
      <c r="UWW380" s="472"/>
      <c r="UXF380" s="472"/>
      <c r="UXO380" s="472"/>
      <c r="UXX380" s="472"/>
      <c r="UYG380" s="472"/>
      <c r="UYP380" s="472"/>
      <c r="UYY380" s="472"/>
      <c r="UZH380" s="472"/>
      <c r="UZQ380" s="472"/>
      <c r="UZZ380" s="472"/>
      <c r="VAI380" s="472"/>
      <c r="VAR380" s="472"/>
      <c r="VBA380" s="472"/>
      <c r="VBJ380" s="472"/>
      <c r="VBS380" s="472"/>
      <c r="VCB380" s="472"/>
      <c r="VCK380" s="472"/>
      <c r="VCT380" s="472"/>
      <c r="VDC380" s="472"/>
      <c r="VDL380" s="472"/>
      <c r="VDU380" s="472"/>
      <c r="VED380" s="472"/>
      <c r="VEM380" s="472"/>
      <c r="VEV380" s="472"/>
      <c r="VFE380" s="472"/>
      <c r="VFN380" s="472"/>
      <c r="VFW380" s="472"/>
      <c r="VGF380" s="472"/>
      <c r="VGO380" s="472"/>
      <c r="VGX380" s="472"/>
      <c r="VHG380" s="472"/>
      <c r="VHP380" s="472"/>
      <c r="VHY380" s="472"/>
      <c r="VIH380" s="472"/>
      <c r="VIQ380" s="472"/>
      <c r="VIZ380" s="472"/>
      <c r="VJI380" s="472"/>
      <c r="VJR380" s="472"/>
      <c r="VKA380" s="472"/>
      <c r="VKJ380" s="472"/>
      <c r="VKS380" s="472"/>
      <c r="VLB380" s="472"/>
      <c r="VLK380" s="472"/>
      <c r="VLT380" s="472"/>
      <c r="VMC380" s="472"/>
      <c r="VML380" s="472"/>
      <c r="VMU380" s="472"/>
      <c r="VND380" s="472"/>
      <c r="VNM380" s="472"/>
      <c r="VNV380" s="472"/>
      <c r="VOE380" s="472"/>
      <c r="VON380" s="472"/>
      <c r="VOW380" s="472"/>
      <c r="VPF380" s="472"/>
      <c r="VPO380" s="472"/>
      <c r="VPX380" s="472"/>
      <c r="VQG380" s="472"/>
      <c r="VQP380" s="472"/>
      <c r="VQY380" s="472"/>
      <c r="VRH380" s="472"/>
      <c r="VRQ380" s="472"/>
      <c r="VRZ380" s="472"/>
      <c r="VSI380" s="472"/>
      <c r="VSR380" s="472"/>
      <c r="VTA380" s="472"/>
      <c r="VTJ380" s="472"/>
      <c r="VTS380" s="472"/>
      <c r="VUB380" s="472"/>
      <c r="VUK380" s="472"/>
      <c r="VUT380" s="472"/>
      <c r="VVC380" s="472"/>
      <c r="VVL380" s="472"/>
      <c r="VVU380" s="472"/>
      <c r="VWD380" s="472"/>
      <c r="VWM380" s="472"/>
      <c r="VWV380" s="472"/>
      <c r="VXE380" s="472"/>
      <c r="VXN380" s="472"/>
      <c r="VXW380" s="472"/>
      <c r="VYF380" s="472"/>
      <c r="VYO380" s="472"/>
      <c r="VYX380" s="472"/>
      <c r="VZG380" s="472"/>
      <c r="VZP380" s="472"/>
      <c r="VZY380" s="472"/>
      <c r="WAH380" s="472"/>
      <c r="WAQ380" s="472"/>
      <c r="WAZ380" s="472"/>
      <c r="WBI380" s="472"/>
      <c r="WBR380" s="472"/>
      <c r="WCA380" s="472"/>
      <c r="WCJ380" s="472"/>
      <c r="WCS380" s="472"/>
      <c r="WDB380" s="472"/>
      <c r="WDK380" s="472"/>
      <c r="WDT380" s="472"/>
      <c r="WEC380" s="472"/>
      <c r="WEL380" s="472"/>
      <c r="WEU380" s="472"/>
      <c r="WFD380" s="472"/>
      <c r="WFM380" s="472"/>
      <c r="WFV380" s="472"/>
      <c r="WGE380" s="472"/>
      <c r="WGN380" s="472"/>
      <c r="WGW380" s="472"/>
      <c r="WHF380" s="472"/>
      <c r="WHO380" s="472"/>
      <c r="WHX380" s="472"/>
      <c r="WIG380" s="472"/>
      <c r="WIP380" s="472"/>
      <c r="WIY380" s="472"/>
      <c r="WJH380" s="472"/>
      <c r="WJQ380" s="472"/>
      <c r="WJZ380" s="472"/>
      <c r="WKI380" s="472"/>
      <c r="WKR380" s="472"/>
      <c r="WLA380" s="472"/>
      <c r="WLJ380" s="472"/>
      <c r="WLS380" s="472"/>
      <c r="WMB380" s="472"/>
      <c r="WMK380" s="472"/>
      <c r="WMT380" s="472"/>
      <c r="WNC380" s="472"/>
      <c r="WNL380" s="472"/>
      <c r="WNU380" s="472"/>
      <c r="WOD380" s="472"/>
      <c r="WOM380" s="472"/>
      <c r="WOV380" s="472"/>
      <c r="WPE380" s="472"/>
      <c r="WPN380" s="472"/>
      <c r="WPW380" s="472"/>
      <c r="WQF380" s="472"/>
      <c r="WQO380" s="472"/>
      <c r="WQX380" s="472"/>
      <c r="WRG380" s="472"/>
      <c r="WRP380" s="472"/>
      <c r="WRY380" s="472"/>
      <c r="WSH380" s="472"/>
      <c r="WSQ380" s="472"/>
      <c r="WSZ380" s="472"/>
      <c r="WTI380" s="472"/>
      <c r="WTR380" s="472"/>
      <c r="WUA380" s="472"/>
      <c r="WUJ380" s="472"/>
      <c r="WUS380" s="472"/>
      <c r="WVB380" s="472"/>
      <c r="WVK380" s="472"/>
      <c r="WVT380" s="472"/>
      <c r="WWC380" s="472"/>
      <c r="WWL380" s="472"/>
      <c r="WWU380" s="472"/>
      <c r="WXD380" s="472"/>
      <c r="WXM380" s="472"/>
      <c r="WXV380" s="472"/>
      <c r="WYE380" s="472"/>
      <c r="WYN380" s="472"/>
      <c r="WYW380" s="472"/>
      <c r="WZF380" s="472"/>
      <c r="WZO380" s="472"/>
      <c r="WZX380" s="472"/>
      <c r="XAG380" s="472"/>
      <c r="XAP380" s="472"/>
      <c r="XAY380" s="472"/>
      <c r="XBH380" s="472"/>
      <c r="XBQ380" s="472"/>
      <c r="XBZ380" s="472"/>
      <c r="XCI380" s="472"/>
      <c r="XCR380" s="472"/>
      <c r="XDA380" s="472"/>
      <c r="XDJ380" s="472"/>
      <c r="XDS380" s="472"/>
      <c r="XEB380" s="472"/>
      <c r="XEK380" s="472"/>
      <c r="XET380" s="472"/>
      <c r="XFC380" s="472"/>
    </row>
    <row r="381" spans="1:1020 1029:2046 2055:3072 3081:4089 4098:5115 5124:6141 6150:7167 7176:8184 8193:9210 9219:10236 10245:11262 11271:12288 12297:13305 13314:14331 14340:15357 15366:16383" ht="20.5" customHeight="1" x14ac:dyDescent="0.8">
      <c r="A381" s="397" t="s">
        <v>258</v>
      </c>
      <c r="B381" s="397"/>
      <c r="C381" s="420" t="str">
        <f>C354</f>
        <v>ស្រីស្នំ</v>
      </c>
      <c r="D381" s="420"/>
      <c r="E381" s="394"/>
      <c r="F381" s="394"/>
      <c r="G381" s="394"/>
      <c r="H381" s="421"/>
      <c r="I381" s="437"/>
      <c r="R381" s="469"/>
      <c r="AB381" s="470"/>
      <c r="AL381" s="471"/>
      <c r="AV381" s="472"/>
      <c r="BE381" s="472"/>
      <c r="BN381" s="472"/>
      <c r="BW381" s="472"/>
      <c r="CF381" s="472"/>
      <c r="CO381" s="472"/>
      <c r="CX381" s="472"/>
      <c r="DG381" s="472"/>
      <c r="DP381" s="472"/>
      <c r="DY381" s="472"/>
      <c r="EH381" s="472"/>
      <c r="EQ381" s="472"/>
      <c r="EZ381" s="472"/>
      <c r="FI381" s="472"/>
      <c r="FR381" s="472"/>
      <c r="GA381" s="472"/>
      <c r="GJ381" s="472"/>
      <c r="GS381" s="472"/>
      <c r="HB381" s="472"/>
      <c r="HK381" s="472"/>
      <c r="HT381" s="472"/>
      <c r="IC381" s="472"/>
      <c r="IL381" s="472"/>
      <c r="IU381" s="472"/>
      <c r="JD381" s="472"/>
      <c r="JM381" s="472"/>
      <c r="JV381" s="472"/>
      <c r="KE381" s="472"/>
      <c r="KN381" s="472"/>
      <c r="KW381" s="472"/>
      <c r="LF381" s="472"/>
      <c r="LO381" s="472"/>
      <c r="LX381" s="472"/>
      <c r="MG381" s="472"/>
      <c r="MP381" s="472"/>
      <c r="MY381" s="472"/>
      <c r="NH381" s="472"/>
      <c r="NQ381" s="472"/>
      <c r="NZ381" s="472"/>
      <c r="OI381" s="472"/>
      <c r="OR381" s="472"/>
      <c r="PA381" s="472"/>
      <c r="PJ381" s="472"/>
      <c r="PS381" s="472"/>
      <c r="QB381" s="472"/>
      <c r="QK381" s="472"/>
      <c r="QT381" s="472"/>
      <c r="RC381" s="472"/>
      <c r="RL381" s="472"/>
      <c r="RU381" s="472"/>
      <c r="SD381" s="472"/>
      <c r="SM381" s="472"/>
      <c r="SV381" s="472"/>
      <c r="TE381" s="472"/>
      <c r="TN381" s="472"/>
      <c r="TW381" s="472"/>
      <c r="UF381" s="472"/>
      <c r="UO381" s="472"/>
      <c r="UX381" s="472"/>
      <c r="VG381" s="472"/>
      <c r="VP381" s="472"/>
      <c r="VY381" s="472"/>
      <c r="WH381" s="472"/>
      <c r="WQ381" s="472"/>
      <c r="WZ381" s="472"/>
      <c r="XI381" s="472"/>
      <c r="XR381" s="472"/>
      <c r="YA381" s="472"/>
      <c r="YJ381" s="472"/>
      <c r="YS381" s="472"/>
      <c r="ZB381" s="472"/>
      <c r="ZK381" s="472"/>
      <c r="ZT381" s="472"/>
      <c r="AAC381" s="472"/>
      <c r="AAL381" s="472"/>
      <c r="AAU381" s="472"/>
      <c r="ABD381" s="472"/>
      <c r="ABM381" s="472"/>
      <c r="ABV381" s="472"/>
      <c r="ACE381" s="472"/>
      <c r="ACN381" s="472"/>
      <c r="ACW381" s="472"/>
      <c r="ADF381" s="472"/>
      <c r="ADO381" s="472"/>
      <c r="ADX381" s="472"/>
      <c r="AEG381" s="472"/>
      <c r="AEP381" s="472"/>
      <c r="AEY381" s="472"/>
      <c r="AFH381" s="472"/>
      <c r="AFQ381" s="472"/>
      <c r="AFZ381" s="472"/>
      <c r="AGI381" s="472"/>
      <c r="AGR381" s="472"/>
      <c r="AHA381" s="472"/>
      <c r="AHJ381" s="472"/>
      <c r="AHS381" s="472"/>
      <c r="AIB381" s="472"/>
      <c r="AIK381" s="472"/>
      <c r="AIT381" s="472"/>
      <c r="AJC381" s="472"/>
      <c r="AJL381" s="472"/>
      <c r="AJU381" s="472"/>
      <c r="AKD381" s="472"/>
      <c r="AKM381" s="472"/>
      <c r="AKV381" s="472"/>
      <c r="ALE381" s="472"/>
      <c r="ALN381" s="472"/>
      <c r="ALW381" s="472"/>
      <c r="AMF381" s="472"/>
      <c r="AMO381" s="472"/>
      <c r="AMX381" s="472"/>
      <c r="ANG381" s="472"/>
      <c r="ANP381" s="472"/>
      <c r="ANY381" s="472"/>
      <c r="AOH381" s="472"/>
      <c r="AOQ381" s="472"/>
      <c r="AOZ381" s="472"/>
      <c r="API381" s="472"/>
      <c r="APR381" s="472"/>
      <c r="AQA381" s="472"/>
      <c r="AQJ381" s="472"/>
      <c r="AQS381" s="472"/>
      <c r="ARB381" s="472"/>
      <c r="ARK381" s="472"/>
      <c r="ART381" s="472"/>
      <c r="ASC381" s="472"/>
      <c r="ASL381" s="472"/>
      <c r="ASU381" s="472"/>
      <c r="ATD381" s="472"/>
      <c r="ATM381" s="472"/>
      <c r="ATV381" s="472"/>
      <c r="AUE381" s="472"/>
      <c r="AUN381" s="472"/>
      <c r="AUW381" s="472"/>
      <c r="AVF381" s="472"/>
      <c r="AVO381" s="472"/>
      <c r="AVX381" s="472"/>
      <c r="AWG381" s="472"/>
      <c r="AWP381" s="472"/>
      <c r="AWY381" s="472"/>
      <c r="AXH381" s="472"/>
      <c r="AXQ381" s="472"/>
      <c r="AXZ381" s="472"/>
      <c r="AYI381" s="472"/>
      <c r="AYR381" s="472"/>
      <c r="AZA381" s="472"/>
      <c r="AZJ381" s="472"/>
      <c r="AZS381" s="472"/>
      <c r="BAB381" s="472"/>
      <c r="BAK381" s="472"/>
      <c r="BAT381" s="472"/>
      <c r="BBC381" s="472"/>
      <c r="BBL381" s="472"/>
      <c r="BBU381" s="472"/>
      <c r="BCD381" s="472"/>
      <c r="BCM381" s="472"/>
      <c r="BCV381" s="472"/>
      <c r="BDE381" s="472"/>
      <c r="BDN381" s="472"/>
      <c r="BDW381" s="472"/>
      <c r="BEF381" s="472"/>
      <c r="BEO381" s="472"/>
      <c r="BEX381" s="472"/>
      <c r="BFG381" s="472"/>
      <c r="BFP381" s="472"/>
      <c r="BFY381" s="472"/>
      <c r="BGH381" s="472"/>
      <c r="BGQ381" s="472"/>
      <c r="BGZ381" s="472"/>
      <c r="BHI381" s="472"/>
      <c r="BHR381" s="472"/>
      <c r="BIA381" s="472"/>
      <c r="BIJ381" s="472"/>
      <c r="BIS381" s="472"/>
      <c r="BJB381" s="472"/>
      <c r="BJK381" s="472"/>
      <c r="BJT381" s="472"/>
      <c r="BKC381" s="472"/>
      <c r="BKL381" s="472"/>
      <c r="BKU381" s="472"/>
      <c r="BLD381" s="472"/>
      <c r="BLM381" s="472"/>
      <c r="BLV381" s="472"/>
      <c r="BME381" s="472"/>
      <c r="BMN381" s="472"/>
      <c r="BMW381" s="472"/>
      <c r="BNF381" s="472"/>
      <c r="BNO381" s="472"/>
      <c r="BNX381" s="472"/>
      <c r="BOG381" s="472"/>
      <c r="BOP381" s="472"/>
      <c r="BOY381" s="472"/>
      <c r="BPH381" s="472"/>
      <c r="BPQ381" s="472"/>
      <c r="BPZ381" s="472"/>
      <c r="BQI381" s="472"/>
      <c r="BQR381" s="472"/>
      <c r="BRA381" s="472"/>
      <c r="BRJ381" s="472"/>
      <c r="BRS381" s="472"/>
      <c r="BSB381" s="472"/>
      <c r="BSK381" s="472"/>
      <c r="BST381" s="472"/>
      <c r="BTC381" s="472"/>
      <c r="BTL381" s="472"/>
      <c r="BTU381" s="472"/>
      <c r="BUD381" s="472"/>
      <c r="BUM381" s="472"/>
      <c r="BUV381" s="472"/>
      <c r="BVE381" s="472"/>
      <c r="BVN381" s="472"/>
      <c r="BVW381" s="472"/>
      <c r="BWF381" s="472"/>
      <c r="BWO381" s="472"/>
      <c r="BWX381" s="472"/>
      <c r="BXG381" s="472"/>
      <c r="BXP381" s="472"/>
      <c r="BXY381" s="472"/>
      <c r="BYH381" s="472"/>
      <c r="BYQ381" s="472"/>
      <c r="BYZ381" s="472"/>
      <c r="BZI381" s="472"/>
      <c r="BZR381" s="472"/>
      <c r="CAA381" s="472"/>
      <c r="CAJ381" s="472"/>
      <c r="CAS381" s="472"/>
      <c r="CBB381" s="472"/>
      <c r="CBK381" s="472"/>
      <c r="CBT381" s="472"/>
      <c r="CCC381" s="472"/>
      <c r="CCL381" s="472"/>
      <c r="CCU381" s="472"/>
      <c r="CDD381" s="472"/>
      <c r="CDM381" s="472"/>
      <c r="CDV381" s="472"/>
      <c r="CEE381" s="472"/>
      <c r="CEN381" s="472"/>
      <c r="CEW381" s="472"/>
      <c r="CFF381" s="472"/>
      <c r="CFO381" s="472"/>
      <c r="CFX381" s="472"/>
      <c r="CGG381" s="472"/>
      <c r="CGP381" s="472"/>
      <c r="CGY381" s="472"/>
      <c r="CHH381" s="472"/>
      <c r="CHQ381" s="472"/>
      <c r="CHZ381" s="472"/>
      <c r="CII381" s="472"/>
      <c r="CIR381" s="472"/>
      <c r="CJA381" s="472"/>
      <c r="CJJ381" s="472"/>
      <c r="CJS381" s="472"/>
      <c r="CKB381" s="472"/>
      <c r="CKK381" s="472"/>
      <c r="CKT381" s="472"/>
      <c r="CLC381" s="472"/>
      <c r="CLL381" s="472"/>
      <c r="CLU381" s="472"/>
      <c r="CMD381" s="472"/>
      <c r="CMM381" s="472"/>
      <c r="CMV381" s="472"/>
      <c r="CNE381" s="472"/>
      <c r="CNN381" s="472"/>
      <c r="CNW381" s="472"/>
      <c r="COF381" s="472"/>
      <c r="COO381" s="472"/>
      <c r="COX381" s="472"/>
      <c r="CPG381" s="472"/>
      <c r="CPP381" s="472"/>
      <c r="CPY381" s="472"/>
      <c r="CQH381" s="472"/>
      <c r="CQQ381" s="472"/>
      <c r="CQZ381" s="472"/>
      <c r="CRI381" s="472"/>
      <c r="CRR381" s="472"/>
      <c r="CSA381" s="472"/>
      <c r="CSJ381" s="472"/>
      <c r="CSS381" s="472"/>
      <c r="CTB381" s="472"/>
      <c r="CTK381" s="472"/>
      <c r="CTT381" s="472"/>
      <c r="CUC381" s="472"/>
      <c r="CUL381" s="472"/>
      <c r="CUU381" s="472"/>
      <c r="CVD381" s="472"/>
      <c r="CVM381" s="472"/>
      <c r="CVV381" s="472"/>
      <c r="CWE381" s="472"/>
      <c r="CWN381" s="472"/>
      <c r="CWW381" s="472"/>
      <c r="CXF381" s="472"/>
      <c r="CXO381" s="472"/>
      <c r="CXX381" s="472"/>
      <c r="CYG381" s="472"/>
      <c r="CYP381" s="472"/>
      <c r="CYY381" s="472"/>
      <c r="CZH381" s="472"/>
      <c r="CZQ381" s="472"/>
      <c r="CZZ381" s="472"/>
      <c r="DAI381" s="472"/>
      <c r="DAR381" s="472"/>
      <c r="DBA381" s="472"/>
      <c r="DBJ381" s="472"/>
      <c r="DBS381" s="472"/>
      <c r="DCB381" s="472"/>
      <c r="DCK381" s="472"/>
      <c r="DCT381" s="472"/>
      <c r="DDC381" s="472"/>
      <c r="DDL381" s="472"/>
      <c r="DDU381" s="472"/>
      <c r="DED381" s="472"/>
      <c r="DEM381" s="472"/>
      <c r="DEV381" s="472"/>
      <c r="DFE381" s="472"/>
      <c r="DFN381" s="472"/>
      <c r="DFW381" s="472"/>
      <c r="DGF381" s="472"/>
      <c r="DGO381" s="472"/>
      <c r="DGX381" s="472"/>
      <c r="DHG381" s="472"/>
      <c r="DHP381" s="472"/>
      <c r="DHY381" s="472"/>
      <c r="DIH381" s="472"/>
      <c r="DIQ381" s="472"/>
      <c r="DIZ381" s="472"/>
      <c r="DJI381" s="472"/>
      <c r="DJR381" s="472"/>
      <c r="DKA381" s="472"/>
      <c r="DKJ381" s="472"/>
      <c r="DKS381" s="472"/>
      <c r="DLB381" s="472"/>
      <c r="DLK381" s="472"/>
      <c r="DLT381" s="472"/>
      <c r="DMC381" s="472"/>
      <c r="DML381" s="472"/>
      <c r="DMU381" s="472"/>
      <c r="DND381" s="472"/>
      <c r="DNM381" s="472"/>
      <c r="DNV381" s="472"/>
      <c r="DOE381" s="472"/>
      <c r="DON381" s="472"/>
      <c r="DOW381" s="472"/>
      <c r="DPF381" s="472"/>
      <c r="DPO381" s="472"/>
      <c r="DPX381" s="472"/>
      <c r="DQG381" s="472"/>
      <c r="DQP381" s="472"/>
      <c r="DQY381" s="472"/>
      <c r="DRH381" s="472"/>
      <c r="DRQ381" s="472"/>
      <c r="DRZ381" s="472"/>
      <c r="DSI381" s="472"/>
      <c r="DSR381" s="472"/>
      <c r="DTA381" s="472"/>
      <c r="DTJ381" s="472"/>
      <c r="DTS381" s="472"/>
      <c r="DUB381" s="472"/>
      <c r="DUK381" s="472"/>
      <c r="DUT381" s="472"/>
      <c r="DVC381" s="472"/>
      <c r="DVL381" s="472"/>
      <c r="DVU381" s="472"/>
      <c r="DWD381" s="472"/>
      <c r="DWM381" s="472"/>
      <c r="DWV381" s="472"/>
      <c r="DXE381" s="472"/>
      <c r="DXN381" s="472"/>
      <c r="DXW381" s="472"/>
      <c r="DYF381" s="472"/>
      <c r="DYO381" s="472"/>
      <c r="DYX381" s="472"/>
      <c r="DZG381" s="472"/>
      <c r="DZP381" s="472"/>
      <c r="DZY381" s="472"/>
      <c r="EAH381" s="472"/>
      <c r="EAQ381" s="472"/>
      <c r="EAZ381" s="472"/>
      <c r="EBI381" s="472"/>
      <c r="EBR381" s="472"/>
      <c r="ECA381" s="472"/>
      <c r="ECJ381" s="472"/>
      <c r="ECS381" s="472"/>
      <c r="EDB381" s="472"/>
      <c r="EDK381" s="472"/>
      <c r="EDT381" s="472"/>
      <c r="EEC381" s="472"/>
      <c r="EEL381" s="472"/>
      <c r="EEU381" s="472"/>
      <c r="EFD381" s="472"/>
      <c r="EFM381" s="472"/>
      <c r="EFV381" s="472"/>
      <c r="EGE381" s="472"/>
      <c r="EGN381" s="472"/>
      <c r="EGW381" s="472"/>
      <c r="EHF381" s="472"/>
      <c r="EHO381" s="472"/>
      <c r="EHX381" s="472"/>
      <c r="EIG381" s="472"/>
      <c r="EIP381" s="472"/>
      <c r="EIY381" s="472"/>
      <c r="EJH381" s="472"/>
      <c r="EJQ381" s="472"/>
      <c r="EJZ381" s="472"/>
      <c r="EKI381" s="472"/>
      <c r="EKR381" s="472"/>
      <c r="ELA381" s="472"/>
      <c r="ELJ381" s="472"/>
      <c r="ELS381" s="472"/>
      <c r="EMB381" s="472"/>
      <c r="EMK381" s="472"/>
      <c r="EMT381" s="472"/>
      <c r="ENC381" s="472"/>
      <c r="ENL381" s="472"/>
      <c r="ENU381" s="472"/>
      <c r="EOD381" s="472"/>
      <c r="EOM381" s="472"/>
      <c r="EOV381" s="472"/>
      <c r="EPE381" s="472"/>
      <c r="EPN381" s="472"/>
      <c r="EPW381" s="472"/>
      <c r="EQF381" s="472"/>
      <c r="EQO381" s="472"/>
      <c r="EQX381" s="472"/>
      <c r="ERG381" s="472"/>
      <c r="ERP381" s="472"/>
      <c r="ERY381" s="472"/>
      <c r="ESH381" s="472"/>
      <c r="ESQ381" s="472"/>
      <c r="ESZ381" s="472"/>
      <c r="ETI381" s="472"/>
      <c r="ETR381" s="472"/>
      <c r="EUA381" s="472"/>
      <c r="EUJ381" s="472"/>
      <c r="EUS381" s="472"/>
      <c r="EVB381" s="472"/>
      <c r="EVK381" s="472"/>
      <c r="EVT381" s="472"/>
      <c r="EWC381" s="472"/>
      <c r="EWL381" s="472"/>
      <c r="EWU381" s="472"/>
      <c r="EXD381" s="472"/>
      <c r="EXM381" s="472"/>
      <c r="EXV381" s="472"/>
      <c r="EYE381" s="472"/>
      <c r="EYN381" s="472"/>
      <c r="EYW381" s="472"/>
      <c r="EZF381" s="472"/>
      <c r="EZO381" s="472"/>
      <c r="EZX381" s="472"/>
      <c r="FAG381" s="472"/>
      <c r="FAP381" s="472"/>
      <c r="FAY381" s="472"/>
      <c r="FBH381" s="472"/>
      <c r="FBQ381" s="472"/>
      <c r="FBZ381" s="472"/>
      <c r="FCI381" s="472"/>
      <c r="FCR381" s="472"/>
      <c r="FDA381" s="472"/>
      <c r="FDJ381" s="472"/>
      <c r="FDS381" s="472"/>
      <c r="FEB381" s="472"/>
      <c r="FEK381" s="472"/>
      <c r="FET381" s="472"/>
      <c r="FFC381" s="472"/>
      <c r="FFL381" s="472"/>
      <c r="FFU381" s="472"/>
      <c r="FGD381" s="472"/>
      <c r="FGM381" s="472"/>
      <c r="FGV381" s="472"/>
      <c r="FHE381" s="472"/>
      <c r="FHN381" s="472"/>
      <c r="FHW381" s="472"/>
      <c r="FIF381" s="472"/>
      <c r="FIO381" s="472"/>
      <c r="FIX381" s="472"/>
      <c r="FJG381" s="472"/>
      <c r="FJP381" s="472"/>
      <c r="FJY381" s="472"/>
      <c r="FKH381" s="472"/>
      <c r="FKQ381" s="472"/>
      <c r="FKZ381" s="472"/>
      <c r="FLI381" s="472"/>
      <c r="FLR381" s="472"/>
      <c r="FMA381" s="472"/>
      <c r="FMJ381" s="472"/>
      <c r="FMS381" s="472"/>
      <c r="FNB381" s="472"/>
      <c r="FNK381" s="472"/>
      <c r="FNT381" s="472"/>
      <c r="FOC381" s="472"/>
      <c r="FOL381" s="472"/>
      <c r="FOU381" s="472"/>
      <c r="FPD381" s="472"/>
      <c r="FPM381" s="472"/>
      <c r="FPV381" s="472"/>
      <c r="FQE381" s="472"/>
      <c r="FQN381" s="472"/>
      <c r="FQW381" s="472"/>
      <c r="FRF381" s="472"/>
      <c r="FRO381" s="472"/>
      <c r="FRX381" s="472"/>
      <c r="FSG381" s="472"/>
      <c r="FSP381" s="472"/>
      <c r="FSY381" s="472"/>
      <c r="FTH381" s="472"/>
      <c r="FTQ381" s="472"/>
      <c r="FTZ381" s="472"/>
      <c r="FUI381" s="472"/>
      <c r="FUR381" s="472"/>
      <c r="FVA381" s="472"/>
      <c r="FVJ381" s="472"/>
      <c r="FVS381" s="472"/>
      <c r="FWB381" s="472"/>
      <c r="FWK381" s="472"/>
      <c r="FWT381" s="472"/>
      <c r="FXC381" s="472"/>
      <c r="FXL381" s="472"/>
      <c r="FXU381" s="472"/>
      <c r="FYD381" s="472"/>
      <c r="FYM381" s="472"/>
      <c r="FYV381" s="472"/>
      <c r="FZE381" s="472"/>
      <c r="FZN381" s="472"/>
      <c r="FZW381" s="472"/>
      <c r="GAF381" s="472"/>
      <c r="GAO381" s="472"/>
      <c r="GAX381" s="472"/>
      <c r="GBG381" s="472"/>
      <c r="GBP381" s="472"/>
      <c r="GBY381" s="472"/>
      <c r="GCH381" s="472"/>
      <c r="GCQ381" s="472"/>
      <c r="GCZ381" s="472"/>
      <c r="GDI381" s="472"/>
      <c r="GDR381" s="472"/>
      <c r="GEA381" s="472"/>
      <c r="GEJ381" s="472"/>
      <c r="GES381" s="472"/>
      <c r="GFB381" s="472"/>
      <c r="GFK381" s="472"/>
      <c r="GFT381" s="472"/>
      <c r="GGC381" s="472"/>
      <c r="GGL381" s="472"/>
      <c r="GGU381" s="472"/>
      <c r="GHD381" s="472"/>
      <c r="GHM381" s="472"/>
      <c r="GHV381" s="472"/>
      <c r="GIE381" s="472"/>
      <c r="GIN381" s="472"/>
      <c r="GIW381" s="472"/>
      <c r="GJF381" s="472"/>
      <c r="GJO381" s="472"/>
      <c r="GJX381" s="472"/>
      <c r="GKG381" s="472"/>
      <c r="GKP381" s="472"/>
      <c r="GKY381" s="472"/>
      <c r="GLH381" s="472"/>
      <c r="GLQ381" s="472"/>
      <c r="GLZ381" s="472"/>
      <c r="GMI381" s="472"/>
      <c r="GMR381" s="472"/>
      <c r="GNA381" s="472"/>
      <c r="GNJ381" s="472"/>
      <c r="GNS381" s="472"/>
      <c r="GOB381" s="472"/>
      <c r="GOK381" s="472"/>
      <c r="GOT381" s="472"/>
      <c r="GPC381" s="472"/>
      <c r="GPL381" s="472"/>
      <c r="GPU381" s="472"/>
      <c r="GQD381" s="472"/>
      <c r="GQM381" s="472"/>
      <c r="GQV381" s="472"/>
      <c r="GRE381" s="472"/>
      <c r="GRN381" s="472"/>
      <c r="GRW381" s="472"/>
      <c r="GSF381" s="472"/>
      <c r="GSO381" s="472"/>
      <c r="GSX381" s="472"/>
      <c r="GTG381" s="472"/>
      <c r="GTP381" s="472"/>
      <c r="GTY381" s="472"/>
      <c r="GUH381" s="472"/>
      <c r="GUQ381" s="472"/>
      <c r="GUZ381" s="472"/>
      <c r="GVI381" s="472"/>
      <c r="GVR381" s="472"/>
      <c r="GWA381" s="472"/>
      <c r="GWJ381" s="472"/>
      <c r="GWS381" s="472"/>
      <c r="GXB381" s="472"/>
      <c r="GXK381" s="472"/>
      <c r="GXT381" s="472"/>
      <c r="GYC381" s="472"/>
      <c r="GYL381" s="472"/>
      <c r="GYU381" s="472"/>
      <c r="GZD381" s="472"/>
      <c r="GZM381" s="472"/>
      <c r="GZV381" s="472"/>
      <c r="HAE381" s="472"/>
      <c r="HAN381" s="472"/>
      <c r="HAW381" s="472"/>
      <c r="HBF381" s="472"/>
      <c r="HBO381" s="472"/>
      <c r="HBX381" s="472"/>
      <c r="HCG381" s="472"/>
      <c r="HCP381" s="472"/>
      <c r="HCY381" s="472"/>
      <c r="HDH381" s="472"/>
      <c r="HDQ381" s="472"/>
      <c r="HDZ381" s="472"/>
      <c r="HEI381" s="472"/>
      <c r="HER381" s="472"/>
      <c r="HFA381" s="472"/>
      <c r="HFJ381" s="472"/>
      <c r="HFS381" s="472"/>
      <c r="HGB381" s="472"/>
      <c r="HGK381" s="472"/>
      <c r="HGT381" s="472"/>
      <c r="HHC381" s="472"/>
      <c r="HHL381" s="472"/>
      <c r="HHU381" s="472"/>
      <c r="HID381" s="472"/>
      <c r="HIM381" s="472"/>
      <c r="HIV381" s="472"/>
      <c r="HJE381" s="472"/>
      <c r="HJN381" s="472"/>
      <c r="HJW381" s="472"/>
      <c r="HKF381" s="472"/>
      <c r="HKO381" s="472"/>
      <c r="HKX381" s="472"/>
      <c r="HLG381" s="472"/>
      <c r="HLP381" s="472"/>
      <c r="HLY381" s="472"/>
      <c r="HMH381" s="472"/>
      <c r="HMQ381" s="472"/>
      <c r="HMZ381" s="472"/>
      <c r="HNI381" s="472"/>
      <c r="HNR381" s="472"/>
      <c r="HOA381" s="472"/>
      <c r="HOJ381" s="472"/>
      <c r="HOS381" s="472"/>
      <c r="HPB381" s="472"/>
      <c r="HPK381" s="472"/>
      <c r="HPT381" s="472"/>
      <c r="HQC381" s="472"/>
      <c r="HQL381" s="472"/>
      <c r="HQU381" s="472"/>
      <c r="HRD381" s="472"/>
      <c r="HRM381" s="472"/>
      <c r="HRV381" s="472"/>
      <c r="HSE381" s="472"/>
      <c r="HSN381" s="472"/>
      <c r="HSW381" s="472"/>
      <c r="HTF381" s="472"/>
      <c r="HTO381" s="472"/>
      <c r="HTX381" s="472"/>
      <c r="HUG381" s="472"/>
      <c r="HUP381" s="472"/>
      <c r="HUY381" s="472"/>
      <c r="HVH381" s="472"/>
      <c r="HVQ381" s="472"/>
      <c r="HVZ381" s="472"/>
      <c r="HWI381" s="472"/>
      <c r="HWR381" s="472"/>
      <c r="HXA381" s="472"/>
      <c r="HXJ381" s="472"/>
      <c r="HXS381" s="472"/>
      <c r="HYB381" s="472"/>
      <c r="HYK381" s="472"/>
      <c r="HYT381" s="472"/>
      <c r="HZC381" s="472"/>
      <c r="HZL381" s="472"/>
      <c r="HZU381" s="472"/>
      <c r="IAD381" s="472"/>
      <c r="IAM381" s="472"/>
      <c r="IAV381" s="472"/>
      <c r="IBE381" s="472"/>
      <c r="IBN381" s="472"/>
      <c r="IBW381" s="472"/>
      <c r="ICF381" s="472"/>
      <c r="ICO381" s="472"/>
      <c r="ICX381" s="472"/>
      <c r="IDG381" s="472"/>
      <c r="IDP381" s="472"/>
      <c r="IDY381" s="472"/>
      <c r="IEH381" s="472"/>
      <c r="IEQ381" s="472"/>
      <c r="IEZ381" s="472"/>
      <c r="IFI381" s="472"/>
      <c r="IFR381" s="472"/>
      <c r="IGA381" s="472"/>
      <c r="IGJ381" s="472"/>
      <c r="IGS381" s="472"/>
      <c r="IHB381" s="472"/>
      <c r="IHK381" s="472"/>
      <c r="IHT381" s="472"/>
      <c r="IIC381" s="472"/>
      <c r="IIL381" s="472"/>
      <c r="IIU381" s="472"/>
      <c r="IJD381" s="472"/>
      <c r="IJM381" s="472"/>
      <c r="IJV381" s="472"/>
      <c r="IKE381" s="472"/>
      <c r="IKN381" s="472"/>
      <c r="IKW381" s="472"/>
      <c r="ILF381" s="472"/>
      <c r="ILO381" s="472"/>
      <c r="ILX381" s="472"/>
      <c r="IMG381" s="472"/>
      <c r="IMP381" s="472"/>
      <c r="IMY381" s="472"/>
      <c r="INH381" s="472"/>
      <c r="INQ381" s="472"/>
      <c r="INZ381" s="472"/>
      <c r="IOI381" s="472"/>
      <c r="IOR381" s="472"/>
      <c r="IPA381" s="472"/>
      <c r="IPJ381" s="472"/>
      <c r="IPS381" s="472"/>
      <c r="IQB381" s="472"/>
      <c r="IQK381" s="472"/>
      <c r="IQT381" s="472"/>
      <c r="IRC381" s="472"/>
      <c r="IRL381" s="472"/>
      <c r="IRU381" s="472"/>
      <c r="ISD381" s="472"/>
      <c r="ISM381" s="472"/>
      <c r="ISV381" s="472"/>
      <c r="ITE381" s="472"/>
      <c r="ITN381" s="472"/>
      <c r="ITW381" s="472"/>
      <c r="IUF381" s="472"/>
      <c r="IUO381" s="472"/>
      <c r="IUX381" s="472"/>
      <c r="IVG381" s="472"/>
      <c r="IVP381" s="472"/>
      <c r="IVY381" s="472"/>
      <c r="IWH381" s="472"/>
      <c r="IWQ381" s="472"/>
      <c r="IWZ381" s="472"/>
      <c r="IXI381" s="472"/>
      <c r="IXR381" s="472"/>
      <c r="IYA381" s="472"/>
      <c r="IYJ381" s="472"/>
      <c r="IYS381" s="472"/>
      <c r="IZB381" s="472"/>
      <c r="IZK381" s="472"/>
      <c r="IZT381" s="472"/>
      <c r="JAC381" s="472"/>
      <c r="JAL381" s="472"/>
      <c r="JAU381" s="472"/>
      <c r="JBD381" s="472"/>
      <c r="JBM381" s="472"/>
      <c r="JBV381" s="472"/>
      <c r="JCE381" s="472"/>
      <c r="JCN381" s="472"/>
      <c r="JCW381" s="472"/>
      <c r="JDF381" s="472"/>
      <c r="JDO381" s="472"/>
      <c r="JDX381" s="472"/>
      <c r="JEG381" s="472"/>
      <c r="JEP381" s="472"/>
      <c r="JEY381" s="472"/>
      <c r="JFH381" s="472"/>
      <c r="JFQ381" s="472"/>
      <c r="JFZ381" s="472"/>
      <c r="JGI381" s="472"/>
      <c r="JGR381" s="472"/>
      <c r="JHA381" s="472"/>
      <c r="JHJ381" s="472"/>
      <c r="JHS381" s="472"/>
      <c r="JIB381" s="472"/>
      <c r="JIK381" s="472"/>
      <c r="JIT381" s="472"/>
      <c r="JJC381" s="472"/>
      <c r="JJL381" s="472"/>
      <c r="JJU381" s="472"/>
      <c r="JKD381" s="472"/>
      <c r="JKM381" s="472"/>
      <c r="JKV381" s="472"/>
      <c r="JLE381" s="472"/>
      <c r="JLN381" s="472"/>
      <c r="JLW381" s="472"/>
      <c r="JMF381" s="472"/>
      <c r="JMO381" s="472"/>
      <c r="JMX381" s="472"/>
      <c r="JNG381" s="472"/>
      <c r="JNP381" s="472"/>
      <c r="JNY381" s="472"/>
      <c r="JOH381" s="472"/>
      <c r="JOQ381" s="472"/>
      <c r="JOZ381" s="472"/>
      <c r="JPI381" s="472"/>
      <c r="JPR381" s="472"/>
      <c r="JQA381" s="472"/>
      <c r="JQJ381" s="472"/>
      <c r="JQS381" s="472"/>
      <c r="JRB381" s="472"/>
      <c r="JRK381" s="472"/>
      <c r="JRT381" s="472"/>
      <c r="JSC381" s="472"/>
      <c r="JSL381" s="472"/>
      <c r="JSU381" s="472"/>
      <c r="JTD381" s="472"/>
      <c r="JTM381" s="472"/>
      <c r="JTV381" s="472"/>
      <c r="JUE381" s="472"/>
      <c r="JUN381" s="472"/>
      <c r="JUW381" s="472"/>
      <c r="JVF381" s="472"/>
      <c r="JVO381" s="472"/>
      <c r="JVX381" s="472"/>
      <c r="JWG381" s="472"/>
      <c r="JWP381" s="472"/>
      <c r="JWY381" s="472"/>
      <c r="JXH381" s="472"/>
      <c r="JXQ381" s="472"/>
      <c r="JXZ381" s="472"/>
      <c r="JYI381" s="472"/>
      <c r="JYR381" s="472"/>
      <c r="JZA381" s="472"/>
      <c r="JZJ381" s="472"/>
      <c r="JZS381" s="472"/>
      <c r="KAB381" s="472"/>
      <c r="KAK381" s="472"/>
      <c r="KAT381" s="472"/>
      <c r="KBC381" s="472"/>
      <c r="KBL381" s="472"/>
      <c r="KBU381" s="472"/>
      <c r="KCD381" s="472"/>
      <c r="KCM381" s="472"/>
      <c r="KCV381" s="472"/>
      <c r="KDE381" s="472"/>
      <c r="KDN381" s="472"/>
      <c r="KDW381" s="472"/>
      <c r="KEF381" s="472"/>
      <c r="KEO381" s="472"/>
      <c r="KEX381" s="472"/>
      <c r="KFG381" s="472"/>
      <c r="KFP381" s="472"/>
      <c r="KFY381" s="472"/>
      <c r="KGH381" s="472"/>
      <c r="KGQ381" s="472"/>
      <c r="KGZ381" s="472"/>
      <c r="KHI381" s="472"/>
      <c r="KHR381" s="472"/>
      <c r="KIA381" s="472"/>
      <c r="KIJ381" s="472"/>
      <c r="KIS381" s="472"/>
      <c r="KJB381" s="472"/>
      <c r="KJK381" s="472"/>
      <c r="KJT381" s="472"/>
      <c r="KKC381" s="472"/>
      <c r="KKL381" s="472"/>
      <c r="KKU381" s="472"/>
      <c r="KLD381" s="472"/>
      <c r="KLM381" s="472"/>
      <c r="KLV381" s="472"/>
      <c r="KME381" s="472"/>
      <c r="KMN381" s="472"/>
      <c r="KMW381" s="472"/>
      <c r="KNF381" s="472"/>
      <c r="KNO381" s="472"/>
      <c r="KNX381" s="472"/>
      <c r="KOG381" s="472"/>
      <c r="KOP381" s="472"/>
      <c r="KOY381" s="472"/>
      <c r="KPH381" s="472"/>
      <c r="KPQ381" s="472"/>
      <c r="KPZ381" s="472"/>
      <c r="KQI381" s="472"/>
      <c r="KQR381" s="472"/>
      <c r="KRA381" s="472"/>
      <c r="KRJ381" s="472"/>
      <c r="KRS381" s="472"/>
      <c r="KSB381" s="472"/>
      <c r="KSK381" s="472"/>
      <c r="KST381" s="472"/>
      <c r="KTC381" s="472"/>
      <c r="KTL381" s="472"/>
      <c r="KTU381" s="472"/>
      <c r="KUD381" s="472"/>
      <c r="KUM381" s="472"/>
      <c r="KUV381" s="472"/>
      <c r="KVE381" s="472"/>
      <c r="KVN381" s="472"/>
      <c r="KVW381" s="472"/>
      <c r="KWF381" s="472"/>
      <c r="KWO381" s="472"/>
      <c r="KWX381" s="472"/>
      <c r="KXG381" s="472"/>
      <c r="KXP381" s="472"/>
      <c r="KXY381" s="472"/>
      <c r="KYH381" s="472"/>
      <c r="KYQ381" s="472"/>
      <c r="KYZ381" s="472"/>
      <c r="KZI381" s="472"/>
      <c r="KZR381" s="472"/>
      <c r="LAA381" s="472"/>
      <c r="LAJ381" s="472"/>
      <c r="LAS381" s="472"/>
      <c r="LBB381" s="472"/>
      <c r="LBK381" s="472"/>
      <c r="LBT381" s="472"/>
      <c r="LCC381" s="472"/>
      <c r="LCL381" s="472"/>
      <c r="LCU381" s="472"/>
      <c r="LDD381" s="472"/>
      <c r="LDM381" s="472"/>
      <c r="LDV381" s="472"/>
      <c r="LEE381" s="472"/>
      <c r="LEN381" s="472"/>
      <c r="LEW381" s="472"/>
      <c r="LFF381" s="472"/>
      <c r="LFO381" s="472"/>
      <c r="LFX381" s="472"/>
      <c r="LGG381" s="472"/>
      <c r="LGP381" s="472"/>
      <c r="LGY381" s="472"/>
      <c r="LHH381" s="472"/>
      <c r="LHQ381" s="472"/>
      <c r="LHZ381" s="472"/>
      <c r="LII381" s="472"/>
      <c r="LIR381" s="472"/>
      <c r="LJA381" s="472"/>
      <c r="LJJ381" s="472"/>
      <c r="LJS381" s="472"/>
      <c r="LKB381" s="472"/>
      <c r="LKK381" s="472"/>
      <c r="LKT381" s="472"/>
      <c r="LLC381" s="472"/>
      <c r="LLL381" s="472"/>
      <c r="LLU381" s="472"/>
      <c r="LMD381" s="472"/>
      <c r="LMM381" s="472"/>
      <c r="LMV381" s="472"/>
      <c r="LNE381" s="472"/>
      <c r="LNN381" s="472"/>
      <c r="LNW381" s="472"/>
      <c r="LOF381" s="472"/>
      <c r="LOO381" s="472"/>
      <c r="LOX381" s="472"/>
      <c r="LPG381" s="472"/>
      <c r="LPP381" s="472"/>
      <c r="LPY381" s="472"/>
      <c r="LQH381" s="472"/>
      <c r="LQQ381" s="472"/>
      <c r="LQZ381" s="472"/>
      <c r="LRI381" s="472"/>
      <c r="LRR381" s="472"/>
      <c r="LSA381" s="472"/>
      <c r="LSJ381" s="472"/>
      <c r="LSS381" s="472"/>
      <c r="LTB381" s="472"/>
      <c r="LTK381" s="472"/>
      <c r="LTT381" s="472"/>
      <c r="LUC381" s="472"/>
      <c r="LUL381" s="472"/>
      <c r="LUU381" s="472"/>
      <c r="LVD381" s="472"/>
      <c r="LVM381" s="472"/>
      <c r="LVV381" s="472"/>
      <c r="LWE381" s="472"/>
      <c r="LWN381" s="472"/>
      <c r="LWW381" s="472"/>
      <c r="LXF381" s="472"/>
      <c r="LXO381" s="472"/>
      <c r="LXX381" s="472"/>
      <c r="LYG381" s="472"/>
      <c r="LYP381" s="472"/>
      <c r="LYY381" s="472"/>
      <c r="LZH381" s="472"/>
      <c r="LZQ381" s="472"/>
      <c r="LZZ381" s="472"/>
      <c r="MAI381" s="472"/>
      <c r="MAR381" s="472"/>
      <c r="MBA381" s="472"/>
      <c r="MBJ381" s="472"/>
      <c r="MBS381" s="472"/>
      <c r="MCB381" s="472"/>
      <c r="MCK381" s="472"/>
      <c r="MCT381" s="472"/>
      <c r="MDC381" s="472"/>
      <c r="MDL381" s="472"/>
      <c r="MDU381" s="472"/>
      <c r="MED381" s="472"/>
      <c r="MEM381" s="472"/>
      <c r="MEV381" s="472"/>
      <c r="MFE381" s="472"/>
      <c r="MFN381" s="472"/>
      <c r="MFW381" s="472"/>
      <c r="MGF381" s="472"/>
      <c r="MGO381" s="472"/>
      <c r="MGX381" s="472"/>
      <c r="MHG381" s="472"/>
      <c r="MHP381" s="472"/>
      <c r="MHY381" s="472"/>
      <c r="MIH381" s="472"/>
      <c r="MIQ381" s="472"/>
      <c r="MIZ381" s="472"/>
      <c r="MJI381" s="472"/>
      <c r="MJR381" s="472"/>
      <c r="MKA381" s="472"/>
      <c r="MKJ381" s="472"/>
      <c r="MKS381" s="472"/>
      <c r="MLB381" s="472"/>
      <c r="MLK381" s="472"/>
      <c r="MLT381" s="472"/>
      <c r="MMC381" s="472"/>
      <c r="MML381" s="472"/>
      <c r="MMU381" s="472"/>
      <c r="MND381" s="472"/>
      <c r="MNM381" s="472"/>
      <c r="MNV381" s="472"/>
      <c r="MOE381" s="472"/>
      <c r="MON381" s="472"/>
      <c r="MOW381" s="472"/>
      <c r="MPF381" s="472"/>
      <c r="MPO381" s="472"/>
      <c r="MPX381" s="472"/>
      <c r="MQG381" s="472"/>
      <c r="MQP381" s="472"/>
      <c r="MQY381" s="472"/>
      <c r="MRH381" s="472"/>
      <c r="MRQ381" s="472"/>
      <c r="MRZ381" s="472"/>
      <c r="MSI381" s="472"/>
      <c r="MSR381" s="472"/>
      <c r="MTA381" s="472"/>
      <c r="MTJ381" s="472"/>
      <c r="MTS381" s="472"/>
      <c r="MUB381" s="472"/>
      <c r="MUK381" s="472"/>
      <c r="MUT381" s="472"/>
      <c r="MVC381" s="472"/>
      <c r="MVL381" s="472"/>
      <c r="MVU381" s="472"/>
      <c r="MWD381" s="472"/>
      <c r="MWM381" s="472"/>
      <c r="MWV381" s="472"/>
      <c r="MXE381" s="472"/>
      <c r="MXN381" s="472"/>
      <c r="MXW381" s="472"/>
      <c r="MYF381" s="472"/>
      <c r="MYO381" s="472"/>
      <c r="MYX381" s="472"/>
      <c r="MZG381" s="472"/>
      <c r="MZP381" s="472"/>
      <c r="MZY381" s="472"/>
      <c r="NAH381" s="472"/>
      <c r="NAQ381" s="472"/>
      <c r="NAZ381" s="472"/>
      <c r="NBI381" s="472"/>
      <c r="NBR381" s="472"/>
      <c r="NCA381" s="472"/>
      <c r="NCJ381" s="472"/>
      <c r="NCS381" s="472"/>
      <c r="NDB381" s="472"/>
      <c r="NDK381" s="472"/>
      <c r="NDT381" s="472"/>
      <c r="NEC381" s="472"/>
      <c r="NEL381" s="472"/>
      <c r="NEU381" s="472"/>
      <c r="NFD381" s="472"/>
      <c r="NFM381" s="472"/>
      <c r="NFV381" s="472"/>
      <c r="NGE381" s="472"/>
      <c r="NGN381" s="472"/>
      <c r="NGW381" s="472"/>
      <c r="NHF381" s="472"/>
      <c r="NHO381" s="472"/>
      <c r="NHX381" s="472"/>
      <c r="NIG381" s="472"/>
      <c r="NIP381" s="472"/>
      <c r="NIY381" s="472"/>
      <c r="NJH381" s="472"/>
      <c r="NJQ381" s="472"/>
      <c r="NJZ381" s="472"/>
      <c r="NKI381" s="472"/>
      <c r="NKR381" s="472"/>
      <c r="NLA381" s="472"/>
      <c r="NLJ381" s="472"/>
      <c r="NLS381" s="472"/>
      <c r="NMB381" s="472"/>
      <c r="NMK381" s="472"/>
      <c r="NMT381" s="472"/>
      <c r="NNC381" s="472"/>
      <c r="NNL381" s="472"/>
      <c r="NNU381" s="472"/>
      <c r="NOD381" s="472"/>
      <c r="NOM381" s="472"/>
      <c r="NOV381" s="472"/>
      <c r="NPE381" s="472"/>
      <c r="NPN381" s="472"/>
      <c r="NPW381" s="472"/>
      <c r="NQF381" s="472"/>
      <c r="NQO381" s="472"/>
      <c r="NQX381" s="472"/>
      <c r="NRG381" s="472"/>
      <c r="NRP381" s="472"/>
      <c r="NRY381" s="472"/>
      <c r="NSH381" s="472"/>
      <c r="NSQ381" s="472"/>
      <c r="NSZ381" s="472"/>
      <c r="NTI381" s="472"/>
      <c r="NTR381" s="472"/>
      <c r="NUA381" s="472"/>
      <c r="NUJ381" s="472"/>
      <c r="NUS381" s="472"/>
      <c r="NVB381" s="472"/>
      <c r="NVK381" s="472"/>
      <c r="NVT381" s="472"/>
      <c r="NWC381" s="472"/>
      <c r="NWL381" s="472"/>
      <c r="NWU381" s="472"/>
      <c r="NXD381" s="472"/>
      <c r="NXM381" s="472"/>
      <c r="NXV381" s="472"/>
      <c r="NYE381" s="472"/>
      <c r="NYN381" s="472"/>
      <c r="NYW381" s="472"/>
      <c r="NZF381" s="472"/>
      <c r="NZO381" s="472"/>
      <c r="NZX381" s="472"/>
      <c r="OAG381" s="472"/>
      <c r="OAP381" s="472"/>
      <c r="OAY381" s="472"/>
      <c r="OBH381" s="472"/>
      <c r="OBQ381" s="472"/>
      <c r="OBZ381" s="472"/>
      <c r="OCI381" s="472"/>
      <c r="OCR381" s="472"/>
      <c r="ODA381" s="472"/>
      <c r="ODJ381" s="472"/>
      <c r="ODS381" s="472"/>
      <c r="OEB381" s="472"/>
      <c r="OEK381" s="472"/>
      <c r="OET381" s="472"/>
      <c r="OFC381" s="472"/>
      <c r="OFL381" s="472"/>
      <c r="OFU381" s="472"/>
      <c r="OGD381" s="472"/>
      <c r="OGM381" s="472"/>
      <c r="OGV381" s="472"/>
      <c r="OHE381" s="472"/>
      <c r="OHN381" s="472"/>
      <c r="OHW381" s="472"/>
      <c r="OIF381" s="472"/>
      <c r="OIO381" s="472"/>
      <c r="OIX381" s="472"/>
      <c r="OJG381" s="472"/>
      <c r="OJP381" s="472"/>
      <c r="OJY381" s="472"/>
      <c r="OKH381" s="472"/>
      <c r="OKQ381" s="472"/>
      <c r="OKZ381" s="472"/>
      <c r="OLI381" s="472"/>
      <c r="OLR381" s="472"/>
      <c r="OMA381" s="472"/>
      <c r="OMJ381" s="472"/>
      <c r="OMS381" s="472"/>
      <c r="ONB381" s="472"/>
      <c r="ONK381" s="472"/>
      <c r="ONT381" s="472"/>
      <c r="OOC381" s="472"/>
      <c r="OOL381" s="472"/>
      <c r="OOU381" s="472"/>
      <c r="OPD381" s="472"/>
      <c r="OPM381" s="472"/>
      <c r="OPV381" s="472"/>
      <c r="OQE381" s="472"/>
      <c r="OQN381" s="472"/>
      <c r="OQW381" s="472"/>
      <c r="ORF381" s="472"/>
      <c r="ORO381" s="472"/>
      <c r="ORX381" s="472"/>
      <c r="OSG381" s="472"/>
      <c r="OSP381" s="472"/>
      <c r="OSY381" s="472"/>
      <c r="OTH381" s="472"/>
      <c r="OTQ381" s="472"/>
      <c r="OTZ381" s="472"/>
      <c r="OUI381" s="472"/>
      <c r="OUR381" s="472"/>
      <c r="OVA381" s="472"/>
      <c r="OVJ381" s="472"/>
      <c r="OVS381" s="472"/>
      <c r="OWB381" s="472"/>
      <c r="OWK381" s="472"/>
      <c r="OWT381" s="472"/>
      <c r="OXC381" s="472"/>
      <c r="OXL381" s="472"/>
      <c r="OXU381" s="472"/>
      <c r="OYD381" s="472"/>
      <c r="OYM381" s="472"/>
      <c r="OYV381" s="472"/>
      <c r="OZE381" s="472"/>
      <c r="OZN381" s="472"/>
      <c r="OZW381" s="472"/>
      <c r="PAF381" s="472"/>
      <c r="PAO381" s="472"/>
      <c r="PAX381" s="472"/>
      <c r="PBG381" s="472"/>
      <c r="PBP381" s="472"/>
      <c r="PBY381" s="472"/>
      <c r="PCH381" s="472"/>
      <c r="PCQ381" s="472"/>
      <c r="PCZ381" s="472"/>
      <c r="PDI381" s="472"/>
      <c r="PDR381" s="472"/>
      <c r="PEA381" s="472"/>
      <c r="PEJ381" s="472"/>
      <c r="PES381" s="472"/>
      <c r="PFB381" s="472"/>
      <c r="PFK381" s="472"/>
      <c r="PFT381" s="472"/>
      <c r="PGC381" s="472"/>
      <c r="PGL381" s="472"/>
      <c r="PGU381" s="472"/>
      <c r="PHD381" s="472"/>
      <c r="PHM381" s="472"/>
      <c r="PHV381" s="472"/>
      <c r="PIE381" s="472"/>
      <c r="PIN381" s="472"/>
      <c r="PIW381" s="472"/>
      <c r="PJF381" s="472"/>
      <c r="PJO381" s="472"/>
      <c r="PJX381" s="472"/>
      <c r="PKG381" s="472"/>
      <c r="PKP381" s="472"/>
      <c r="PKY381" s="472"/>
      <c r="PLH381" s="472"/>
      <c r="PLQ381" s="472"/>
      <c r="PLZ381" s="472"/>
      <c r="PMI381" s="472"/>
      <c r="PMR381" s="472"/>
      <c r="PNA381" s="472"/>
      <c r="PNJ381" s="472"/>
      <c r="PNS381" s="472"/>
      <c r="POB381" s="472"/>
      <c r="POK381" s="472"/>
      <c r="POT381" s="472"/>
      <c r="PPC381" s="472"/>
      <c r="PPL381" s="472"/>
      <c r="PPU381" s="472"/>
      <c r="PQD381" s="472"/>
      <c r="PQM381" s="472"/>
      <c r="PQV381" s="472"/>
      <c r="PRE381" s="472"/>
      <c r="PRN381" s="472"/>
      <c r="PRW381" s="472"/>
      <c r="PSF381" s="472"/>
      <c r="PSO381" s="472"/>
      <c r="PSX381" s="472"/>
      <c r="PTG381" s="472"/>
      <c r="PTP381" s="472"/>
      <c r="PTY381" s="472"/>
      <c r="PUH381" s="472"/>
      <c r="PUQ381" s="472"/>
      <c r="PUZ381" s="472"/>
      <c r="PVI381" s="472"/>
      <c r="PVR381" s="472"/>
      <c r="PWA381" s="472"/>
      <c r="PWJ381" s="472"/>
      <c r="PWS381" s="472"/>
      <c r="PXB381" s="472"/>
      <c r="PXK381" s="472"/>
      <c r="PXT381" s="472"/>
      <c r="PYC381" s="472"/>
      <c r="PYL381" s="472"/>
      <c r="PYU381" s="472"/>
      <c r="PZD381" s="472"/>
      <c r="PZM381" s="472"/>
      <c r="PZV381" s="472"/>
      <c r="QAE381" s="472"/>
      <c r="QAN381" s="472"/>
      <c r="QAW381" s="472"/>
      <c r="QBF381" s="472"/>
      <c r="QBO381" s="472"/>
      <c r="QBX381" s="472"/>
      <c r="QCG381" s="472"/>
      <c r="QCP381" s="472"/>
      <c r="QCY381" s="472"/>
      <c r="QDH381" s="472"/>
      <c r="QDQ381" s="472"/>
      <c r="QDZ381" s="472"/>
      <c r="QEI381" s="472"/>
      <c r="QER381" s="472"/>
      <c r="QFA381" s="472"/>
      <c r="QFJ381" s="472"/>
      <c r="QFS381" s="472"/>
      <c r="QGB381" s="472"/>
      <c r="QGK381" s="472"/>
      <c r="QGT381" s="472"/>
      <c r="QHC381" s="472"/>
      <c r="QHL381" s="472"/>
      <c r="QHU381" s="472"/>
      <c r="QID381" s="472"/>
      <c r="QIM381" s="472"/>
      <c r="QIV381" s="472"/>
      <c r="QJE381" s="472"/>
      <c r="QJN381" s="472"/>
      <c r="QJW381" s="472"/>
      <c r="QKF381" s="472"/>
      <c r="QKO381" s="472"/>
      <c r="QKX381" s="472"/>
      <c r="QLG381" s="472"/>
      <c r="QLP381" s="472"/>
      <c r="QLY381" s="472"/>
      <c r="QMH381" s="472"/>
      <c r="QMQ381" s="472"/>
      <c r="QMZ381" s="472"/>
      <c r="QNI381" s="472"/>
      <c r="QNR381" s="472"/>
      <c r="QOA381" s="472"/>
      <c r="QOJ381" s="472"/>
      <c r="QOS381" s="472"/>
      <c r="QPB381" s="472"/>
      <c r="QPK381" s="472"/>
      <c r="QPT381" s="472"/>
      <c r="QQC381" s="472"/>
      <c r="QQL381" s="472"/>
      <c r="QQU381" s="472"/>
      <c r="QRD381" s="472"/>
      <c r="QRM381" s="472"/>
      <c r="QRV381" s="472"/>
      <c r="QSE381" s="472"/>
      <c r="QSN381" s="472"/>
      <c r="QSW381" s="472"/>
      <c r="QTF381" s="472"/>
      <c r="QTO381" s="472"/>
      <c r="QTX381" s="472"/>
      <c r="QUG381" s="472"/>
      <c r="QUP381" s="472"/>
      <c r="QUY381" s="472"/>
      <c r="QVH381" s="472"/>
      <c r="QVQ381" s="472"/>
      <c r="QVZ381" s="472"/>
      <c r="QWI381" s="472"/>
      <c r="QWR381" s="472"/>
      <c r="QXA381" s="472"/>
      <c r="QXJ381" s="472"/>
      <c r="QXS381" s="472"/>
      <c r="QYB381" s="472"/>
      <c r="QYK381" s="472"/>
      <c r="QYT381" s="472"/>
      <c r="QZC381" s="472"/>
      <c r="QZL381" s="472"/>
      <c r="QZU381" s="472"/>
      <c r="RAD381" s="472"/>
      <c r="RAM381" s="472"/>
      <c r="RAV381" s="472"/>
      <c r="RBE381" s="472"/>
      <c r="RBN381" s="472"/>
      <c r="RBW381" s="472"/>
      <c r="RCF381" s="472"/>
      <c r="RCO381" s="472"/>
      <c r="RCX381" s="472"/>
      <c r="RDG381" s="472"/>
      <c r="RDP381" s="472"/>
      <c r="RDY381" s="472"/>
      <c r="REH381" s="472"/>
      <c r="REQ381" s="472"/>
      <c r="REZ381" s="472"/>
      <c r="RFI381" s="472"/>
      <c r="RFR381" s="472"/>
      <c r="RGA381" s="472"/>
      <c r="RGJ381" s="472"/>
      <c r="RGS381" s="472"/>
      <c r="RHB381" s="472"/>
      <c r="RHK381" s="472"/>
      <c r="RHT381" s="472"/>
      <c r="RIC381" s="472"/>
      <c r="RIL381" s="472"/>
      <c r="RIU381" s="472"/>
      <c r="RJD381" s="472"/>
      <c r="RJM381" s="472"/>
      <c r="RJV381" s="472"/>
      <c r="RKE381" s="472"/>
      <c r="RKN381" s="472"/>
      <c r="RKW381" s="472"/>
      <c r="RLF381" s="472"/>
      <c r="RLO381" s="472"/>
      <c r="RLX381" s="472"/>
      <c r="RMG381" s="472"/>
      <c r="RMP381" s="472"/>
      <c r="RMY381" s="472"/>
      <c r="RNH381" s="472"/>
      <c r="RNQ381" s="472"/>
      <c r="RNZ381" s="472"/>
      <c r="ROI381" s="472"/>
      <c r="ROR381" s="472"/>
      <c r="RPA381" s="472"/>
      <c r="RPJ381" s="472"/>
      <c r="RPS381" s="472"/>
      <c r="RQB381" s="472"/>
      <c r="RQK381" s="472"/>
      <c r="RQT381" s="472"/>
      <c r="RRC381" s="472"/>
      <c r="RRL381" s="472"/>
      <c r="RRU381" s="472"/>
      <c r="RSD381" s="472"/>
      <c r="RSM381" s="472"/>
      <c r="RSV381" s="472"/>
      <c r="RTE381" s="472"/>
      <c r="RTN381" s="472"/>
      <c r="RTW381" s="472"/>
      <c r="RUF381" s="472"/>
      <c r="RUO381" s="472"/>
      <c r="RUX381" s="472"/>
      <c r="RVG381" s="472"/>
      <c r="RVP381" s="472"/>
      <c r="RVY381" s="472"/>
      <c r="RWH381" s="472"/>
      <c r="RWQ381" s="472"/>
      <c r="RWZ381" s="472"/>
      <c r="RXI381" s="472"/>
      <c r="RXR381" s="472"/>
      <c r="RYA381" s="472"/>
      <c r="RYJ381" s="472"/>
      <c r="RYS381" s="472"/>
      <c r="RZB381" s="472"/>
      <c r="RZK381" s="472"/>
      <c r="RZT381" s="472"/>
      <c r="SAC381" s="472"/>
      <c r="SAL381" s="472"/>
      <c r="SAU381" s="472"/>
      <c r="SBD381" s="472"/>
      <c r="SBM381" s="472"/>
      <c r="SBV381" s="472"/>
      <c r="SCE381" s="472"/>
      <c r="SCN381" s="472"/>
      <c r="SCW381" s="472"/>
      <c r="SDF381" s="472"/>
      <c r="SDO381" s="472"/>
      <c r="SDX381" s="472"/>
      <c r="SEG381" s="472"/>
      <c r="SEP381" s="472"/>
      <c r="SEY381" s="472"/>
      <c r="SFH381" s="472"/>
      <c r="SFQ381" s="472"/>
      <c r="SFZ381" s="472"/>
      <c r="SGI381" s="472"/>
      <c r="SGR381" s="472"/>
      <c r="SHA381" s="472"/>
      <c r="SHJ381" s="472"/>
      <c r="SHS381" s="472"/>
      <c r="SIB381" s="472"/>
      <c r="SIK381" s="472"/>
      <c r="SIT381" s="472"/>
      <c r="SJC381" s="472"/>
      <c r="SJL381" s="472"/>
      <c r="SJU381" s="472"/>
      <c r="SKD381" s="472"/>
      <c r="SKM381" s="472"/>
      <c r="SKV381" s="472"/>
      <c r="SLE381" s="472"/>
      <c r="SLN381" s="472"/>
      <c r="SLW381" s="472"/>
      <c r="SMF381" s="472"/>
      <c r="SMO381" s="472"/>
      <c r="SMX381" s="472"/>
      <c r="SNG381" s="472"/>
      <c r="SNP381" s="472"/>
      <c r="SNY381" s="472"/>
      <c r="SOH381" s="472"/>
      <c r="SOQ381" s="472"/>
      <c r="SOZ381" s="472"/>
      <c r="SPI381" s="472"/>
      <c r="SPR381" s="472"/>
      <c r="SQA381" s="472"/>
      <c r="SQJ381" s="472"/>
      <c r="SQS381" s="472"/>
      <c r="SRB381" s="472"/>
      <c r="SRK381" s="472"/>
      <c r="SRT381" s="472"/>
      <c r="SSC381" s="472"/>
      <c r="SSL381" s="472"/>
      <c r="SSU381" s="472"/>
      <c r="STD381" s="472"/>
      <c r="STM381" s="472"/>
      <c r="STV381" s="472"/>
      <c r="SUE381" s="472"/>
      <c r="SUN381" s="472"/>
      <c r="SUW381" s="472"/>
      <c r="SVF381" s="472"/>
      <c r="SVO381" s="472"/>
      <c r="SVX381" s="472"/>
      <c r="SWG381" s="472"/>
      <c r="SWP381" s="472"/>
      <c r="SWY381" s="472"/>
      <c r="SXH381" s="472"/>
      <c r="SXQ381" s="472"/>
      <c r="SXZ381" s="472"/>
      <c r="SYI381" s="472"/>
      <c r="SYR381" s="472"/>
      <c r="SZA381" s="472"/>
      <c r="SZJ381" s="472"/>
      <c r="SZS381" s="472"/>
      <c r="TAB381" s="472"/>
      <c r="TAK381" s="472"/>
      <c r="TAT381" s="472"/>
      <c r="TBC381" s="472"/>
      <c r="TBL381" s="472"/>
      <c r="TBU381" s="472"/>
      <c r="TCD381" s="472"/>
      <c r="TCM381" s="472"/>
      <c r="TCV381" s="472"/>
      <c r="TDE381" s="472"/>
      <c r="TDN381" s="472"/>
      <c r="TDW381" s="472"/>
      <c r="TEF381" s="472"/>
      <c r="TEO381" s="472"/>
      <c r="TEX381" s="472"/>
      <c r="TFG381" s="472"/>
      <c r="TFP381" s="472"/>
      <c r="TFY381" s="472"/>
      <c r="TGH381" s="472"/>
      <c r="TGQ381" s="472"/>
      <c r="TGZ381" s="472"/>
      <c r="THI381" s="472"/>
      <c r="THR381" s="472"/>
      <c r="TIA381" s="472"/>
      <c r="TIJ381" s="472"/>
      <c r="TIS381" s="472"/>
      <c r="TJB381" s="472"/>
      <c r="TJK381" s="472"/>
      <c r="TJT381" s="472"/>
      <c r="TKC381" s="472"/>
      <c r="TKL381" s="472"/>
      <c r="TKU381" s="472"/>
      <c r="TLD381" s="472"/>
      <c r="TLM381" s="472"/>
      <c r="TLV381" s="472"/>
      <c r="TME381" s="472"/>
      <c r="TMN381" s="472"/>
      <c r="TMW381" s="472"/>
      <c r="TNF381" s="472"/>
      <c r="TNO381" s="472"/>
      <c r="TNX381" s="472"/>
      <c r="TOG381" s="472"/>
      <c r="TOP381" s="472"/>
      <c r="TOY381" s="472"/>
      <c r="TPH381" s="472"/>
      <c r="TPQ381" s="472"/>
      <c r="TPZ381" s="472"/>
      <c r="TQI381" s="472"/>
      <c r="TQR381" s="472"/>
      <c r="TRA381" s="472"/>
      <c r="TRJ381" s="472"/>
      <c r="TRS381" s="472"/>
      <c r="TSB381" s="472"/>
      <c r="TSK381" s="472"/>
      <c r="TST381" s="472"/>
      <c r="TTC381" s="472"/>
      <c r="TTL381" s="472"/>
      <c r="TTU381" s="472"/>
      <c r="TUD381" s="472"/>
      <c r="TUM381" s="472"/>
      <c r="TUV381" s="472"/>
      <c r="TVE381" s="472"/>
      <c r="TVN381" s="472"/>
      <c r="TVW381" s="472"/>
      <c r="TWF381" s="472"/>
      <c r="TWO381" s="472"/>
      <c r="TWX381" s="472"/>
      <c r="TXG381" s="472"/>
      <c r="TXP381" s="472"/>
      <c r="TXY381" s="472"/>
      <c r="TYH381" s="472"/>
      <c r="TYQ381" s="472"/>
      <c r="TYZ381" s="472"/>
      <c r="TZI381" s="472"/>
      <c r="TZR381" s="472"/>
      <c r="UAA381" s="472"/>
      <c r="UAJ381" s="472"/>
      <c r="UAS381" s="472"/>
      <c r="UBB381" s="472"/>
      <c r="UBK381" s="472"/>
      <c r="UBT381" s="472"/>
      <c r="UCC381" s="472"/>
      <c r="UCL381" s="472"/>
      <c r="UCU381" s="472"/>
      <c r="UDD381" s="472"/>
      <c r="UDM381" s="472"/>
      <c r="UDV381" s="472"/>
      <c r="UEE381" s="472"/>
      <c r="UEN381" s="472"/>
      <c r="UEW381" s="472"/>
      <c r="UFF381" s="472"/>
      <c r="UFO381" s="472"/>
      <c r="UFX381" s="472"/>
      <c r="UGG381" s="472"/>
      <c r="UGP381" s="472"/>
      <c r="UGY381" s="472"/>
      <c r="UHH381" s="472"/>
      <c r="UHQ381" s="472"/>
      <c r="UHZ381" s="472"/>
      <c r="UII381" s="472"/>
      <c r="UIR381" s="472"/>
      <c r="UJA381" s="472"/>
      <c r="UJJ381" s="472"/>
      <c r="UJS381" s="472"/>
      <c r="UKB381" s="472"/>
      <c r="UKK381" s="472"/>
      <c r="UKT381" s="472"/>
      <c r="ULC381" s="472"/>
      <c r="ULL381" s="472"/>
      <c r="ULU381" s="472"/>
      <c r="UMD381" s="472"/>
      <c r="UMM381" s="472"/>
      <c r="UMV381" s="472"/>
      <c r="UNE381" s="472"/>
      <c r="UNN381" s="472"/>
      <c r="UNW381" s="472"/>
      <c r="UOF381" s="472"/>
      <c r="UOO381" s="472"/>
      <c r="UOX381" s="472"/>
      <c r="UPG381" s="472"/>
      <c r="UPP381" s="472"/>
      <c r="UPY381" s="472"/>
      <c r="UQH381" s="472"/>
      <c r="UQQ381" s="472"/>
      <c r="UQZ381" s="472"/>
      <c r="URI381" s="472"/>
      <c r="URR381" s="472"/>
      <c r="USA381" s="472"/>
      <c r="USJ381" s="472"/>
      <c r="USS381" s="472"/>
      <c r="UTB381" s="472"/>
      <c r="UTK381" s="472"/>
      <c r="UTT381" s="472"/>
      <c r="UUC381" s="472"/>
      <c r="UUL381" s="472"/>
      <c r="UUU381" s="472"/>
      <c r="UVD381" s="472"/>
      <c r="UVM381" s="472"/>
      <c r="UVV381" s="472"/>
      <c r="UWE381" s="472"/>
      <c r="UWN381" s="472"/>
      <c r="UWW381" s="472"/>
      <c r="UXF381" s="472"/>
      <c r="UXO381" s="472"/>
      <c r="UXX381" s="472"/>
      <c r="UYG381" s="472"/>
      <c r="UYP381" s="472"/>
      <c r="UYY381" s="472"/>
      <c r="UZH381" s="472"/>
      <c r="UZQ381" s="472"/>
      <c r="UZZ381" s="472"/>
      <c r="VAI381" s="472"/>
      <c r="VAR381" s="472"/>
      <c r="VBA381" s="472"/>
      <c r="VBJ381" s="472"/>
      <c r="VBS381" s="472"/>
      <c r="VCB381" s="472"/>
      <c r="VCK381" s="472"/>
      <c r="VCT381" s="472"/>
      <c r="VDC381" s="472"/>
      <c r="VDL381" s="472"/>
      <c r="VDU381" s="472"/>
      <c r="VED381" s="472"/>
      <c r="VEM381" s="472"/>
      <c r="VEV381" s="472"/>
      <c r="VFE381" s="472"/>
      <c r="VFN381" s="472"/>
      <c r="VFW381" s="472"/>
      <c r="VGF381" s="472"/>
      <c r="VGO381" s="472"/>
      <c r="VGX381" s="472"/>
      <c r="VHG381" s="472"/>
      <c r="VHP381" s="472"/>
      <c r="VHY381" s="472"/>
      <c r="VIH381" s="472"/>
      <c r="VIQ381" s="472"/>
      <c r="VIZ381" s="472"/>
      <c r="VJI381" s="472"/>
      <c r="VJR381" s="472"/>
      <c r="VKA381" s="472"/>
      <c r="VKJ381" s="472"/>
      <c r="VKS381" s="472"/>
      <c r="VLB381" s="472"/>
      <c r="VLK381" s="472"/>
      <c r="VLT381" s="472"/>
      <c r="VMC381" s="472"/>
      <c r="VML381" s="472"/>
      <c r="VMU381" s="472"/>
      <c r="VND381" s="472"/>
      <c r="VNM381" s="472"/>
      <c r="VNV381" s="472"/>
      <c r="VOE381" s="472"/>
      <c r="VON381" s="472"/>
      <c r="VOW381" s="472"/>
      <c r="VPF381" s="472"/>
      <c r="VPO381" s="472"/>
      <c r="VPX381" s="472"/>
      <c r="VQG381" s="472"/>
      <c r="VQP381" s="472"/>
      <c r="VQY381" s="472"/>
      <c r="VRH381" s="472"/>
      <c r="VRQ381" s="472"/>
      <c r="VRZ381" s="472"/>
      <c r="VSI381" s="472"/>
      <c r="VSR381" s="472"/>
      <c r="VTA381" s="472"/>
      <c r="VTJ381" s="472"/>
      <c r="VTS381" s="472"/>
      <c r="VUB381" s="472"/>
      <c r="VUK381" s="472"/>
      <c r="VUT381" s="472"/>
      <c r="VVC381" s="472"/>
      <c r="VVL381" s="472"/>
      <c r="VVU381" s="472"/>
      <c r="VWD381" s="472"/>
      <c r="VWM381" s="472"/>
      <c r="VWV381" s="472"/>
      <c r="VXE381" s="472"/>
      <c r="VXN381" s="472"/>
      <c r="VXW381" s="472"/>
      <c r="VYF381" s="472"/>
      <c r="VYO381" s="472"/>
      <c r="VYX381" s="472"/>
      <c r="VZG381" s="472"/>
      <c r="VZP381" s="472"/>
      <c r="VZY381" s="472"/>
      <c r="WAH381" s="472"/>
      <c r="WAQ381" s="472"/>
      <c r="WAZ381" s="472"/>
      <c r="WBI381" s="472"/>
      <c r="WBR381" s="472"/>
      <c r="WCA381" s="472"/>
      <c r="WCJ381" s="472"/>
      <c r="WCS381" s="472"/>
      <c r="WDB381" s="472"/>
      <c r="WDK381" s="472"/>
      <c r="WDT381" s="472"/>
      <c r="WEC381" s="472"/>
      <c r="WEL381" s="472"/>
      <c r="WEU381" s="472"/>
      <c r="WFD381" s="472"/>
      <c r="WFM381" s="472"/>
      <c r="WFV381" s="472"/>
      <c r="WGE381" s="472"/>
      <c r="WGN381" s="472"/>
      <c r="WGW381" s="472"/>
      <c r="WHF381" s="472"/>
      <c r="WHO381" s="472"/>
      <c r="WHX381" s="472"/>
      <c r="WIG381" s="472"/>
      <c r="WIP381" s="472"/>
      <c r="WIY381" s="472"/>
      <c r="WJH381" s="472"/>
      <c r="WJQ381" s="472"/>
      <c r="WJZ381" s="472"/>
      <c r="WKI381" s="472"/>
      <c r="WKR381" s="472"/>
      <c r="WLA381" s="472"/>
      <c r="WLJ381" s="472"/>
      <c r="WLS381" s="472"/>
      <c r="WMB381" s="472"/>
      <c r="WMK381" s="472"/>
      <c r="WMT381" s="472"/>
      <c r="WNC381" s="472"/>
      <c r="WNL381" s="472"/>
      <c r="WNU381" s="472"/>
      <c r="WOD381" s="472"/>
      <c r="WOM381" s="472"/>
      <c r="WOV381" s="472"/>
      <c r="WPE381" s="472"/>
      <c r="WPN381" s="472"/>
      <c r="WPW381" s="472"/>
      <c r="WQF381" s="472"/>
      <c r="WQO381" s="472"/>
      <c r="WQX381" s="472"/>
      <c r="WRG381" s="472"/>
      <c r="WRP381" s="472"/>
      <c r="WRY381" s="472"/>
      <c r="WSH381" s="472"/>
      <c r="WSQ381" s="472"/>
      <c r="WSZ381" s="472"/>
      <c r="WTI381" s="472"/>
      <c r="WTR381" s="472"/>
      <c r="WUA381" s="472"/>
      <c r="WUJ381" s="472"/>
      <c r="WUS381" s="472"/>
      <c r="WVB381" s="472"/>
      <c r="WVK381" s="472"/>
      <c r="WVT381" s="472"/>
      <c r="WWC381" s="472"/>
      <c r="WWL381" s="472"/>
      <c r="WWU381" s="472"/>
      <c r="WXD381" s="472"/>
      <c r="WXM381" s="472"/>
      <c r="WXV381" s="472"/>
      <c r="WYE381" s="472"/>
      <c r="WYN381" s="472"/>
      <c r="WYW381" s="472"/>
      <c r="WZF381" s="472"/>
      <c r="WZO381" s="472"/>
      <c r="WZX381" s="472"/>
      <c r="XAG381" s="472"/>
      <c r="XAP381" s="472"/>
      <c r="XAY381" s="472"/>
      <c r="XBH381" s="472"/>
      <c r="XBQ381" s="472"/>
      <c r="XBZ381" s="472"/>
      <c r="XCI381" s="472"/>
      <c r="XCR381" s="472"/>
      <c r="XDA381" s="472"/>
      <c r="XDJ381" s="472"/>
      <c r="XDS381" s="472"/>
      <c r="XEB381" s="472"/>
      <c r="XEK381" s="472"/>
      <c r="XET381" s="472"/>
      <c r="XFC381" s="472"/>
    </row>
    <row r="382" spans="1:1020 1029:2046 2055:3072 3081:4089 4098:5115 5124:6141 6150:7167 7176:8184 8193:9210 9219:10236 10245:11262 11271:12288 12297:13305 13314:14331 14340:15357 15366:16383" ht="19" customHeight="1" x14ac:dyDescent="0.8">
      <c r="A382" s="397" t="s">
        <v>259</v>
      </c>
      <c r="B382" s="397"/>
      <c r="C382" s="420" t="str">
        <f>C355</f>
        <v>ស្លែងស្ពាន</v>
      </c>
      <c r="D382" s="420"/>
      <c r="E382" s="422"/>
      <c r="F382" s="422"/>
      <c r="G382" s="396" t="s">
        <v>230</v>
      </c>
      <c r="H382" s="368" t="e">
        <f>IF($C383="ស្លែងស្ពាន",_xlfn.XLOOKUP($A385,Sleng!$A$31:$A$62,Sleng!$C$31:$C$62),IF($C383="ភ្នំដី",_xlfn.XLOOKUP($A385,PhomDey!$A$31:$A$62,PhomDey!$C$31:$C$62),IF($C383="ច្រនៀង",_xlfn.XLOOKUP($A385,Chronieng!$A$31:$A$62,Chronieng!$C$31:$C$62),IF($C383="ចំការចេក",_xlfn.XLOOKUP($A385,Chomkar!$A$31:$A$62,Chomkar!$C$31:$C$62),IF($C383="ធ្លកត្រាំកង់",_xlfn.XLOOKUP($A385,Thlok!$A$31:$A$62,Thlok!$C$31:$C$62),IF($C383="ភ្នំស្រីស្នំ",_xlfn.XLOOKUP($A385,PhomSrie!$A$31:$A$62,PhomSrie!$C$31:$C$62),IF($C383="ដង្កោរ",_xlfn.XLOOKUP($A385,Dongkaor!$A$31:$A$62,Dongkaor!$C$31:$C$62),IF($C383="សាលា",_xlfn.XLOOKUP($A385,Sala!$A$31:$A$62,Sala!$C$31:$C$62),IF($C383="ដូនសុខ",_xlfn.XLOOKUP($A385,Dunsok!$A$31:$A$62,Dunsok!$C$31:$C$62),IF($C383="រមៀត",_xlfn.XLOOKUP($A385,RMeat!$A$31:$A$62,RMeat!$C$31:$C$62),IF($C383="ចារ",_xlfn.XLOOKUP($A385,Char!$A$31:$A$62,Char!$C$31:$C$62),"")))))))))))</f>
        <v>#N/A</v>
      </c>
      <c r="I382" s="437"/>
      <c r="R382" s="469"/>
      <c r="AB382" s="470"/>
      <c r="AL382" s="471"/>
      <c r="AV382" s="472"/>
      <c r="BE382" s="472"/>
      <c r="BN382" s="472"/>
      <c r="BW382" s="472"/>
      <c r="CF382" s="472"/>
      <c r="CO382" s="472"/>
      <c r="CX382" s="472"/>
      <c r="DG382" s="472"/>
      <c r="DP382" s="472"/>
      <c r="DY382" s="472"/>
      <c r="EH382" s="472"/>
      <c r="EQ382" s="472"/>
      <c r="EZ382" s="472"/>
      <c r="FI382" s="472"/>
      <c r="FR382" s="472"/>
      <c r="GA382" s="472"/>
      <c r="GJ382" s="472"/>
      <c r="GS382" s="472"/>
      <c r="HB382" s="472"/>
      <c r="HK382" s="472"/>
      <c r="HT382" s="472"/>
      <c r="IC382" s="472"/>
      <c r="IL382" s="472"/>
      <c r="IU382" s="472"/>
      <c r="JD382" s="472"/>
      <c r="JM382" s="472"/>
      <c r="JV382" s="472"/>
      <c r="KE382" s="472"/>
      <c r="KN382" s="472"/>
      <c r="KW382" s="472"/>
      <c r="LF382" s="472"/>
      <c r="LO382" s="472"/>
      <c r="LX382" s="472"/>
      <c r="MG382" s="472"/>
      <c r="MP382" s="472"/>
      <c r="MY382" s="472"/>
      <c r="NH382" s="472"/>
      <c r="NQ382" s="472"/>
      <c r="NZ382" s="472"/>
      <c r="OI382" s="472"/>
      <c r="OR382" s="472"/>
      <c r="PA382" s="472"/>
      <c r="PJ382" s="472"/>
      <c r="PS382" s="472"/>
      <c r="QB382" s="472"/>
      <c r="QK382" s="472"/>
      <c r="QT382" s="472"/>
      <c r="RC382" s="472"/>
      <c r="RL382" s="472"/>
      <c r="RU382" s="472"/>
      <c r="SD382" s="472"/>
      <c r="SM382" s="472"/>
      <c r="SV382" s="472"/>
      <c r="TE382" s="472"/>
      <c r="TN382" s="472"/>
      <c r="TW382" s="472"/>
      <c r="UF382" s="472"/>
      <c r="UO382" s="472"/>
      <c r="UX382" s="472"/>
      <c r="VG382" s="472"/>
      <c r="VP382" s="472"/>
      <c r="VY382" s="472"/>
      <c r="WH382" s="472"/>
      <c r="WQ382" s="472"/>
      <c r="WZ382" s="472"/>
      <c r="XI382" s="472"/>
      <c r="XR382" s="472"/>
      <c r="YA382" s="472"/>
      <c r="YJ382" s="472"/>
      <c r="YS382" s="472"/>
      <c r="ZB382" s="472"/>
      <c r="ZK382" s="472"/>
      <c r="ZT382" s="472"/>
      <c r="AAC382" s="472"/>
      <c r="AAL382" s="472"/>
      <c r="AAU382" s="472"/>
      <c r="ABD382" s="472"/>
      <c r="ABM382" s="472"/>
      <c r="ABV382" s="472"/>
      <c r="ACE382" s="472"/>
      <c r="ACN382" s="472"/>
      <c r="ACW382" s="472"/>
      <c r="ADF382" s="472"/>
      <c r="ADO382" s="472"/>
      <c r="ADX382" s="472"/>
      <c r="AEG382" s="472"/>
      <c r="AEP382" s="472"/>
      <c r="AEY382" s="472"/>
      <c r="AFH382" s="472"/>
      <c r="AFQ382" s="472"/>
      <c r="AFZ382" s="472"/>
      <c r="AGI382" s="472"/>
      <c r="AGR382" s="472"/>
      <c r="AHA382" s="472"/>
      <c r="AHJ382" s="472"/>
      <c r="AHS382" s="472"/>
      <c r="AIB382" s="472"/>
      <c r="AIK382" s="472"/>
      <c r="AIT382" s="472"/>
      <c r="AJC382" s="472"/>
      <c r="AJL382" s="472"/>
      <c r="AJU382" s="472"/>
      <c r="AKD382" s="472"/>
      <c r="AKM382" s="472"/>
      <c r="AKV382" s="472"/>
      <c r="ALE382" s="472"/>
      <c r="ALN382" s="472"/>
      <c r="ALW382" s="472"/>
      <c r="AMF382" s="472"/>
      <c r="AMO382" s="472"/>
      <c r="AMX382" s="472"/>
      <c r="ANG382" s="472"/>
      <c r="ANP382" s="472"/>
      <c r="ANY382" s="472"/>
      <c r="AOH382" s="472"/>
      <c r="AOQ382" s="472"/>
      <c r="AOZ382" s="472"/>
      <c r="API382" s="472"/>
      <c r="APR382" s="472"/>
      <c r="AQA382" s="472"/>
      <c r="AQJ382" s="472"/>
      <c r="AQS382" s="472"/>
      <c r="ARB382" s="472"/>
      <c r="ARK382" s="472"/>
      <c r="ART382" s="472"/>
      <c r="ASC382" s="472"/>
      <c r="ASL382" s="472"/>
      <c r="ASU382" s="472"/>
      <c r="ATD382" s="472"/>
      <c r="ATM382" s="472"/>
      <c r="ATV382" s="472"/>
      <c r="AUE382" s="472"/>
      <c r="AUN382" s="472"/>
      <c r="AUW382" s="472"/>
      <c r="AVF382" s="472"/>
      <c r="AVO382" s="472"/>
      <c r="AVX382" s="472"/>
      <c r="AWG382" s="472"/>
      <c r="AWP382" s="472"/>
      <c r="AWY382" s="472"/>
      <c r="AXH382" s="472"/>
      <c r="AXQ382" s="472"/>
      <c r="AXZ382" s="472"/>
      <c r="AYI382" s="472"/>
      <c r="AYR382" s="472"/>
      <c r="AZA382" s="472"/>
      <c r="AZJ382" s="472"/>
      <c r="AZS382" s="472"/>
      <c r="BAB382" s="472"/>
      <c r="BAK382" s="472"/>
      <c r="BAT382" s="472"/>
      <c r="BBC382" s="472"/>
      <c r="BBL382" s="472"/>
      <c r="BBU382" s="472"/>
      <c r="BCD382" s="472"/>
      <c r="BCM382" s="472"/>
      <c r="BCV382" s="472"/>
      <c r="BDE382" s="472"/>
      <c r="BDN382" s="472"/>
      <c r="BDW382" s="472"/>
      <c r="BEF382" s="472"/>
      <c r="BEO382" s="472"/>
      <c r="BEX382" s="472"/>
      <c r="BFG382" s="472"/>
      <c r="BFP382" s="472"/>
      <c r="BFY382" s="472"/>
      <c r="BGH382" s="472"/>
      <c r="BGQ382" s="472"/>
      <c r="BGZ382" s="472"/>
      <c r="BHI382" s="472"/>
      <c r="BHR382" s="472"/>
      <c r="BIA382" s="472"/>
      <c r="BIJ382" s="472"/>
      <c r="BIS382" s="472"/>
      <c r="BJB382" s="472"/>
      <c r="BJK382" s="472"/>
      <c r="BJT382" s="472"/>
      <c r="BKC382" s="472"/>
      <c r="BKL382" s="472"/>
      <c r="BKU382" s="472"/>
      <c r="BLD382" s="472"/>
      <c r="BLM382" s="472"/>
      <c r="BLV382" s="472"/>
      <c r="BME382" s="472"/>
      <c r="BMN382" s="472"/>
      <c r="BMW382" s="472"/>
      <c r="BNF382" s="472"/>
      <c r="BNO382" s="472"/>
      <c r="BNX382" s="472"/>
      <c r="BOG382" s="472"/>
      <c r="BOP382" s="472"/>
      <c r="BOY382" s="472"/>
      <c r="BPH382" s="472"/>
      <c r="BPQ382" s="472"/>
      <c r="BPZ382" s="472"/>
      <c r="BQI382" s="472"/>
      <c r="BQR382" s="472"/>
      <c r="BRA382" s="472"/>
      <c r="BRJ382" s="472"/>
      <c r="BRS382" s="472"/>
      <c r="BSB382" s="472"/>
      <c r="BSK382" s="472"/>
      <c r="BST382" s="472"/>
      <c r="BTC382" s="472"/>
      <c r="BTL382" s="472"/>
      <c r="BTU382" s="472"/>
      <c r="BUD382" s="472"/>
      <c r="BUM382" s="472"/>
      <c r="BUV382" s="472"/>
      <c r="BVE382" s="472"/>
      <c r="BVN382" s="472"/>
      <c r="BVW382" s="472"/>
      <c r="BWF382" s="472"/>
      <c r="BWO382" s="472"/>
      <c r="BWX382" s="472"/>
      <c r="BXG382" s="472"/>
      <c r="BXP382" s="472"/>
      <c r="BXY382" s="472"/>
      <c r="BYH382" s="472"/>
      <c r="BYQ382" s="472"/>
      <c r="BYZ382" s="472"/>
      <c r="BZI382" s="472"/>
      <c r="BZR382" s="472"/>
      <c r="CAA382" s="472"/>
      <c r="CAJ382" s="472"/>
      <c r="CAS382" s="472"/>
      <c r="CBB382" s="472"/>
      <c r="CBK382" s="472"/>
      <c r="CBT382" s="472"/>
      <c r="CCC382" s="472"/>
      <c r="CCL382" s="472"/>
      <c r="CCU382" s="472"/>
      <c r="CDD382" s="472"/>
      <c r="CDM382" s="472"/>
      <c r="CDV382" s="472"/>
      <c r="CEE382" s="472"/>
      <c r="CEN382" s="472"/>
      <c r="CEW382" s="472"/>
      <c r="CFF382" s="472"/>
      <c r="CFO382" s="472"/>
      <c r="CFX382" s="472"/>
      <c r="CGG382" s="472"/>
      <c r="CGP382" s="472"/>
      <c r="CGY382" s="472"/>
      <c r="CHH382" s="472"/>
      <c r="CHQ382" s="472"/>
      <c r="CHZ382" s="472"/>
      <c r="CII382" s="472"/>
      <c r="CIR382" s="472"/>
      <c r="CJA382" s="472"/>
      <c r="CJJ382" s="472"/>
      <c r="CJS382" s="472"/>
      <c r="CKB382" s="472"/>
      <c r="CKK382" s="472"/>
      <c r="CKT382" s="472"/>
      <c r="CLC382" s="472"/>
      <c r="CLL382" s="472"/>
      <c r="CLU382" s="472"/>
      <c r="CMD382" s="472"/>
      <c r="CMM382" s="472"/>
      <c r="CMV382" s="472"/>
      <c r="CNE382" s="472"/>
      <c r="CNN382" s="472"/>
      <c r="CNW382" s="472"/>
      <c r="COF382" s="472"/>
      <c r="COO382" s="472"/>
      <c r="COX382" s="472"/>
      <c r="CPG382" s="472"/>
      <c r="CPP382" s="472"/>
      <c r="CPY382" s="472"/>
      <c r="CQH382" s="472"/>
      <c r="CQQ382" s="472"/>
      <c r="CQZ382" s="472"/>
      <c r="CRI382" s="472"/>
      <c r="CRR382" s="472"/>
      <c r="CSA382" s="472"/>
      <c r="CSJ382" s="472"/>
      <c r="CSS382" s="472"/>
      <c r="CTB382" s="472"/>
      <c r="CTK382" s="472"/>
      <c r="CTT382" s="472"/>
      <c r="CUC382" s="472"/>
      <c r="CUL382" s="472"/>
      <c r="CUU382" s="472"/>
      <c r="CVD382" s="472"/>
      <c r="CVM382" s="472"/>
      <c r="CVV382" s="472"/>
      <c r="CWE382" s="472"/>
      <c r="CWN382" s="472"/>
      <c r="CWW382" s="472"/>
      <c r="CXF382" s="472"/>
      <c r="CXO382" s="472"/>
      <c r="CXX382" s="472"/>
      <c r="CYG382" s="472"/>
      <c r="CYP382" s="472"/>
      <c r="CYY382" s="472"/>
      <c r="CZH382" s="472"/>
      <c r="CZQ382" s="472"/>
      <c r="CZZ382" s="472"/>
      <c r="DAI382" s="472"/>
      <c r="DAR382" s="472"/>
      <c r="DBA382" s="472"/>
      <c r="DBJ382" s="472"/>
      <c r="DBS382" s="472"/>
      <c r="DCB382" s="472"/>
      <c r="DCK382" s="472"/>
      <c r="DCT382" s="472"/>
      <c r="DDC382" s="472"/>
      <c r="DDL382" s="472"/>
      <c r="DDU382" s="472"/>
      <c r="DED382" s="472"/>
      <c r="DEM382" s="472"/>
      <c r="DEV382" s="472"/>
      <c r="DFE382" s="472"/>
      <c r="DFN382" s="472"/>
      <c r="DFW382" s="472"/>
      <c r="DGF382" s="472"/>
      <c r="DGO382" s="472"/>
      <c r="DGX382" s="472"/>
      <c r="DHG382" s="472"/>
      <c r="DHP382" s="472"/>
      <c r="DHY382" s="472"/>
      <c r="DIH382" s="472"/>
      <c r="DIQ382" s="472"/>
      <c r="DIZ382" s="472"/>
      <c r="DJI382" s="472"/>
      <c r="DJR382" s="472"/>
      <c r="DKA382" s="472"/>
      <c r="DKJ382" s="472"/>
      <c r="DKS382" s="472"/>
      <c r="DLB382" s="472"/>
      <c r="DLK382" s="472"/>
      <c r="DLT382" s="472"/>
      <c r="DMC382" s="472"/>
      <c r="DML382" s="472"/>
      <c r="DMU382" s="472"/>
      <c r="DND382" s="472"/>
      <c r="DNM382" s="472"/>
      <c r="DNV382" s="472"/>
      <c r="DOE382" s="472"/>
      <c r="DON382" s="472"/>
      <c r="DOW382" s="472"/>
      <c r="DPF382" s="472"/>
      <c r="DPO382" s="472"/>
      <c r="DPX382" s="472"/>
      <c r="DQG382" s="472"/>
      <c r="DQP382" s="472"/>
      <c r="DQY382" s="472"/>
      <c r="DRH382" s="472"/>
      <c r="DRQ382" s="472"/>
      <c r="DRZ382" s="472"/>
      <c r="DSI382" s="472"/>
      <c r="DSR382" s="472"/>
      <c r="DTA382" s="472"/>
      <c r="DTJ382" s="472"/>
      <c r="DTS382" s="472"/>
      <c r="DUB382" s="472"/>
      <c r="DUK382" s="472"/>
      <c r="DUT382" s="472"/>
      <c r="DVC382" s="472"/>
      <c r="DVL382" s="472"/>
      <c r="DVU382" s="472"/>
      <c r="DWD382" s="472"/>
      <c r="DWM382" s="472"/>
      <c r="DWV382" s="472"/>
      <c r="DXE382" s="472"/>
      <c r="DXN382" s="472"/>
      <c r="DXW382" s="472"/>
      <c r="DYF382" s="472"/>
      <c r="DYO382" s="472"/>
      <c r="DYX382" s="472"/>
      <c r="DZG382" s="472"/>
      <c r="DZP382" s="472"/>
      <c r="DZY382" s="472"/>
      <c r="EAH382" s="472"/>
      <c r="EAQ382" s="472"/>
      <c r="EAZ382" s="472"/>
      <c r="EBI382" s="472"/>
      <c r="EBR382" s="472"/>
      <c r="ECA382" s="472"/>
      <c r="ECJ382" s="472"/>
      <c r="ECS382" s="472"/>
      <c r="EDB382" s="472"/>
      <c r="EDK382" s="472"/>
      <c r="EDT382" s="472"/>
      <c r="EEC382" s="472"/>
      <c r="EEL382" s="472"/>
      <c r="EEU382" s="472"/>
      <c r="EFD382" s="472"/>
      <c r="EFM382" s="472"/>
      <c r="EFV382" s="472"/>
      <c r="EGE382" s="472"/>
      <c r="EGN382" s="472"/>
      <c r="EGW382" s="472"/>
      <c r="EHF382" s="472"/>
      <c r="EHO382" s="472"/>
      <c r="EHX382" s="472"/>
      <c r="EIG382" s="472"/>
      <c r="EIP382" s="472"/>
      <c r="EIY382" s="472"/>
      <c r="EJH382" s="472"/>
      <c r="EJQ382" s="472"/>
      <c r="EJZ382" s="472"/>
      <c r="EKI382" s="472"/>
      <c r="EKR382" s="472"/>
      <c r="ELA382" s="472"/>
      <c r="ELJ382" s="472"/>
      <c r="ELS382" s="472"/>
      <c r="EMB382" s="472"/>
      <c r="EMK382" s="472"/>
      <c r="EMT382" s="472"/>
      <c r="ENC382" s="472"/>
      <c r="ENL382" s="472"/>
      <c r="ENU382" s="472"/>
      <c r="EOD382" s="472"/>
      <c r="EOM382" s="472"/>
      <c r="EOV382" s="472"/>
      <c r="EPE382" s="472"/>
      <c r="EPN382" s="472"/>
      <c r="EPW382" s="472"/>
      <c r="EQF382" s="472"/>
      <c r="EQO382" s="472"/>
      <c r="EQX382" s="472"/>
      <c r="ERG382" s="472"/>
      <c r="ERP382" s="472"/>
      <c r="ERY382" s="472"/>
      <c r="ESH382" s="472"/>
      <c r="ESQ382" s="472"/>
      <c r="ESZ382" s="472"/>
      <c r="ETI382" s="472"/>
      <c r="ETR382" s="472"/>
      <c r="EUA382" s="472"/>
      <c r="EUJ382" s="472"/>
      <c r="EUS382" s="472"/>
      <c r="EVB382" s="472"/>
      <c r="EVK382" s="472"/>
      <c r="EVT382" s="472"/>
      <c r="EWC382" s="472"/>
      <c r="EWL382" s="472"/>
      <c r="EWU382" s="472"/>
      <c r="EXD382" s="472"/>
      <c r="EXM382" s="472"/>
      <c r="EXV382" s="472"/>
      <c r="EYE382" s="472"/>
      <c r="EYN382" s="472"/>
      <c r="EYW382" s="472"/>
      <c r="EZF382" s="472"/>
      <c r="EZO382" s="472"/>
      <c r="EZX382" s="472"/>
      <c r="FAG382" s="472"/>
      <c r="FAP382" s="472"/>
      <c r="FAY382" s="472"/>
      <c r="FBH382" s="472"/>
      <c r="FBQ382" s="472"/>
      <c r="FBZ382" s="472"/>
      <c r="FCI382" s="472"/>
      <c r="FCR382" s="472"/>
      <c r="FDA382" s="472"/>
      <c r="FDJ382" s="472"/>
      <c r="FDS382" s="472"/>
      <c r="FEB382" s="472"/>
      <c r="FEK382" s="472"/>
      <c r="FET382" s="472"/>
      <c r="FFC382" s="472"/>
      <c r="FFL382" s="472"/>
      <c r="FFU382" s="472"/>
      <c r="FGD382" s="472"/>
      <c r="FGM382" s="472"/>
      <c r="FGV382" s="472"/>
      <c r="FHE382" s="472"/>
      <c r="FHN382" s="472"/>
      <c r="FHW382" s="472"/>
      <c r="FIF382" s="472"/>
      <c r="FIO382" s="472"/>
      <c r="FIX382" s="472"/>
      <c r="FJG382" s="472"/>
      <c r="FJP382" s="472"/>
      <c r="FJY382" s="472"/>
      <c r="FKH382" s="472"/>
      <c r="FKQ382" s="472"/>
      <c r="FKZ382" s="472"/>
      <c r="FLI382" s="472"/>
      <c r="FLR382" s="472"/>
      <c r="FMA382" s="472"/>
      <c r="FMJ382" s="472"/>
      <c r="FMS382" s="472"/>
      <c r="FNB382" s="472"/>
      <c r="FNK382" s="472"/>
      <c r="FNT382" s="472"/>
      <c r="FOC382" s="472"/>
      <c r="FOL382" s="472"/>
      <c r="FOU382" s="472"/>
      <c r="FPD382" s="472"/>
      <c r="FPM382" s="472"/>
      <c r="FPV382" s="472"/>
      <c r="FQE382" s="472"/>
      <c r="FQN382" s="472"/>
      <c r="FQW382" s="472"/>
      <c r="FRF382" s="472"/>
      <c r="FRO382" s="472"/>
      <c r="FRX382" s="472"/>
      <c r="FSG382" s="472"/>
      <c r="FSP382" s="472"/>
      <c r="FSY382" s="472"/>
      <c r="FTH382" s="472"/>
      <c r="FTQ382" s="472"/>
      <c r="FTZ382" s="472"/>
      <c r="FUI382" s="472"/>
      <c r="FUR382" s="472"/>
      <c r="FVA382" s="472"/>
      <c r="FVJ382" s="472"/>
      <c r="FVS382" s="472"/>
      <c r="FWB382" s="472"/>
      <c r="FWK382" s="472"/>
      <c r="FWT382" s="472"/>
      <c r="FXC382" s="472"/>
      <c r="FXL382" s="472"/>
      <c r="FXU382" s="472"/>
      <c r="FYD382" s="472"/>
      <c r="FYM382" s="472"/>
      <c r="FYV382" s="472"/>
      <c r="FZE382" s="472"/>
      <c r="FZN382" s="472"/>
      <c r="FZW382" s="472"/>
      <c r="GAF382" s="472"/>
      <c r="GAO382" s="472"/>
      <c r="GAX382" s="472"/>
      <c r="GBG382" s="472"/>
      <c r="GBP382" s="472"/>
      <c r="GBY382" s="472"/>
      <c r="GCH382" s="472"/>
      <c r="GCQ382" s="472"/>
      <c r="GCZ382" s="472"/>
      <c r="GDI382" s="472"/>
      <c r="GDR382" s="472"/>
      <c r="GEA382" s="472"/>
      <c r="GEJ382" s="472"/>
      <c r="GES382" s="472"/>
      <c r="GFB382" s="472"/>
      <c r="GFK382" s="472"/>
      <c r="GFT382" s="472"/>
      <c r="GGC382" s="472"/>
      <c r="GGL382" s="472"/>
      <c r="GGU382" s="472"/>
      <c r="GHD382" s="472"/>
      <c r="GHM382" s="472"/>
      <c r="GHV382" s="472"/>
      <c r="GIE382" s="472"/>
      <c r="GIN382" s="472"/>
      <c r="GIW382" s="472"/>
      <c r="GJF382" s="472"/>
      <c r="GJO382" s="472"/>
      <c r="GJX382" s="472"/>
      <c r="GKG382" s="472"/>
      <c r="GKP382" s="472"/>
      <c r="GKY382" s="472"/>
      <c r="GLH382" s="472"/>
      <c r="GLQ382" s="472"/>
      <c r="GLZ382" s="472"/>
      <c r="GMI382" s="472"/>
      <c r="GMR382" s="472"/>
      <c r="GNA382" s="472"/>
      <c r="GNJ382" s="472"/>
      <c r="GNS382" s="472"/>
      <c r="GOB382" s="472"/>
      <c r="GOK382" s="472"/>
      <c r="GOT382" s="472"/>
      <c r="GPC382" s="472"/>
      <c r="GPL382" s="472"/>
      <c r="GPU382" s="472"/>
      <c r="GQD382" s="472"/>
      <c r="GQM382" s="472"/>
      <c r="GQV382" s="472"/>
      <c r="GRE382" s="472"/>
      <c r="GRN382" s="472"/>
      <c r="GRW382" s="472"/>
      <c r="GSF382" s="472"/>
      <c r="GSO382" s="472"/>
      <c r="GSX382" s="472"/>
      <c r="GTG382" s="472"/>
      <c r="GTP382" s="472"/>
      <c r="GTY382" s="472"/>
      <c r="GUH382" s="472"/>
      <c r="GUQ382" s="472"/>
      <c r="GUZ382" s="472"/>
      <c r="GVI382" s="472"/>
      <c r="GVR382" s="472"/>
      <c r="GWA382" s="472"/>
      <c r="GWJ382" s="472"/>
      <c r="GWS382" s="472"/>
      <c r="GXB382" s="472"/>
      <c r="GXK382" s="472"/>
      <c r="GXT382" s="472"/>
      <c r="GYC382" s="472"/>
      <c r="GYL382" s="472"/>
      <c r="GYU382" s="472"/>
      <c r="GZD382" s="472"/>
      <c r="GZM382" s="472"/>
      <c r="GZV382" s="472"/>
      <c r="HAE382" s="472"/>
      <c r="HAN382" s="472"/>
      <c r="HAW382" s="472"/>
      <c r="HBF382" s="472"/>
      <c r="HBO382" s="472"/>
      <c r="HBX382" s="472"/>
      <c r="HCG382" s="472"/>
      <c r="HCP382" s="472"/>
      <c r="HCY382" s="472"/>
      <c r="HDH382" s="472"/>
      <c r="HDQ382" s="472"/>
      <c r="HDZ382" s="472"/>
      <c r="HEI382" s="472"/>
      <c r="HER382" s="472"/>
      <c r="HFA382" s="472"/>
      <c r="HFJ382" s="472"/>
      <c r="HFS382" s="472"/>
      <c r="HGB382" s="472"/>
      <c r="HGK382" s="472"/>
      <c r="HGT382" s="472"/>
      <c r="HHC382" s="472"/>
      <c r="HHL382" s="472"/>
      <c r="HHU382" s="472"/>
      <c r="HID382" s="472"/>
      <c r="HIM382" s="472"/>
      <c r="HIV382" s="472"/>
      <c r="HJE382" s="472"/>
      <c r="HJN382" s="472"/>
      <c r="HJW382" s="472"/>
      <c r="HKF382" s="472"/>
      <c r="HKO382" s="472"/>
      <c r="HKX382" s="472"/>
      <c r="HLG382" s="472"/>
      <c r="HLP382" s="472"/>
      <c r="HLY382" s="472"/>
      <c r="HMH382" s="472"/>
      <c r="HMQ382" s="472"/>
      <c r="HMZ382" s="472"/>
      <c r="HNI382" s="472"/>
      <c r="HNR382" s="472"/>
      <c r="HOA382" s="472"/>
      <c r="HOJ382" s="472"/>
      <c r="HOS382" s="472"/>
      <c r="HPB382" s="472"/>
      <c r="HPK382" s="472"/>
      <c r="HPT382" s="472"/>
      <c r="HQC382" s="472"/>
      <c r="HQL382" s="472"/>
      <c r="HQU382" s="472"/>
      <c r="HRD382" s="472"/>
      <c r="HRM382" s="472"/>
      <c r="HRV382" s="472"/>
      <c r="HSE382" s="472"/>
      <c r="HSN382" s="472"/>
      <c r="HSW382" s="472"/>
      <c r="HTF382" s="472"/>
      <c r="HTO382" s="472"/>
      <c r="HTX382" s="472"/>
      <c r="HUG382" s="472"/>
      <c r="HUP382" s="472"/>
      <c r="HUY382" s="472"/>
      <c r="HVH382" s="472"/>
      <c r="HVQ382" s="472"/>
      <c r="HVZ382" s="472"/>
      <c r="HWI382" s="472"/>
      <c r="HWR382" s="472"/>
      <c r="HXA382" s="472"/>
      <c r="HXJ382" s="472"/>
      <c r="HXS382" s="472"/>
      <c r="HYB382" s="472"/>
      <c r="HYK382" s="472"/>
      <c r="HYT382" s="472"/>
      <c r="HZC382" s="472"/>
      <c r="HZL382" s="472"/>
      <c r="HZU382" s="472"/>
      <c r="IAD382" s="472"/>
      <c r="IAM382" s="472"/>
      <c r="IAV382" s="472"/>
      <c r="IBE382" s="472"/>
      <c r="IBN382" s="472"/>
      <c r="IBW382" s="472"/>
      <c r="ICF382" s="472"/>
      <c r="ICO382" s="472"/>
      <c r="ICX382" s="472"/>
      <c r="IDG382" s="472"/>
      <c r="IDP382" s="472"/>
      <c r="IDY382" s="472"/>
      <c r="IEH382" s="472"/>
      <c r="IEQ382" s="472"/>
      <c r="IEZ382" s="472"/>
      <c r="IFI382" s="472"/>
      <c r="IFR382" s="472"/>
      <c r="IGA382" s="472"/>
      <c r="IGJ382" s="472"/>
      <c r="IGS382" s="472"/>
      <c r="IHB382" s="472"/>
      <c r="IHK382" s="472"/>
      <c r="IHT382" s="472"/>
      <c r="IIC382" s="472"/>
      <c r="IIL382" s="472"/>
      <c r="IIU382" s="472"/>
      <c r="IJD382" s="472"/>
      <c r="IJM382" s="472"/>
      <c r="IJV382" s="472"/>
      <c r="IKE382" s="472"/>
      <c r="IKN382" s="472"/>
      <c r="IKW382" s="472"/>
      <c r="ILF382" s="472"/>
      <c r="ILO382" s="472"/>
      <c r="ILX382" s="472"/>
      <c r="IMG382" s="472"/>
      <c r="IMP382" s="472"/>
      <c r="IMY382" s="472"/>
      <c r="INH382" s="472"/>
      <c r="INQ382" s="472"/>
      <c r="INZ382" s="472"/>
      <c r="IOI382" s="472"/>
      <c r="IOR382" s="472"/>
      <c r="IPA382" s="472"/>
      <c r="IPJ382" s="472"/>
      <c r="IPS382" s="472"/>
      <c r="IQB382" s="472"/>
      <c r="IQK382" s="472"/>
      <c r="IQT382" s="472"/>
      <c r="IRC382" s="472"/>
      <c r="IRL382" s="472"/>
      <c r="IRU382" s="472"/>
      <c r="ISD382" s="472"/>
      <c r="ISM382" s="472"/>
      <c r="ISV382" s="472"/>
      <c r="ITE382" s="472"/>
      <c r="ITN382" s="472"/>
      <c r="ITW382" s="472"/>
      <c r="IUF382" s="472"/>
      <c r="IUO382" s="472"/>
      <c r="IUX382" s="472"/>
      <c r="IVG382" s="472"/>
      <c r="IVP382" s="472"/>
      <c r="IVY382" s="472"/>
      <c r="IWH382" s="472"/>
      <c r="IWQ382" s="472"/>
      <c r="IWZ382" s="472"/>
      <c r="IXI382" s="472"/>
      <c r="IXR382" s="472"/>
      <c r="IYA382" s="472"/>
      <c r="IYJ382" s="472"/>
      <c r="IYS382" s="472"/>
      <c r="IZB382" s="472"/>
      <c r="IZK382" s="472"/>
      <c r="IZT382" s="472"/>
      <c r="JAC382" s="472"/>
      <c r="JAL382" s="472"/>
      <c r="JAU382" s="472"/>
      <c r="JBD382" s="472"/>
      <c r="JBM382" s="472"/>
      <c r="JBV382" s="472"/>
      <c r="JCE382" s="472"/>
      <c r="JCN382" s="472"/>
      <c r="JCW382" s="472"/>
      <c r="JDF382" s="472"/>
      <c r="JDO382" s="472"/>
      <c r="JDX382" s="472"/>
      <c r="JEG382" s="472"/>
      <c r="JEP382" s="472"/>
      <c r="JEY382" s="472"/>
      <c r="JFH382" s="472"/>
      <c r="JFQ382" s="472"/>
      <c r="JFZ382" s="472"/>
      <c r="JGI382" s="472"/>
      <c r="JGR382" s="472"/>
      <c r="JHA382" s="472"/>
      <c r="JHJ382" s="472"/>
      <c r="JHS382" s="472"/>
      <c r="JIB382" s="472"/>
      <c r="JIK382" s="472"/>
      <c r="JIT382" s="472"/>
      <c r="JJC382" s="472"/>
      <c r="JJL382" s="472"/>
      <c r="JJU382" s="472"/>
      <c r="JKD382" s="472"/>
      <c r="JKM382" s="472"/>
      <c r="JKV382" s="472"/>
      <c r="JLE382" s="472"/>
      <c r="JLN382" s="472"/>
      <c r="JLW382" s="472"/>
      <c r="JMF382" s="472"/>
      <c r="JMO382" s="472"/>
      <c r="JMX382" s="472"/>
      <c r="JNG382" s="472"/>
      <c r="JNP382" s="472"/>
      <c r="JNY382" s="472"/>
      <c r="JOH382" s="472"/>
      <c r="JOQ382" s="472"/>
      <c r="JOZ382" s="472"/>
      <c r="JPI382" s="472"/>
      <c r="JPR382" s="472"/>
      <c r="JQA382" s="472"/>
      <c r="JQJ382" s="472"/>
      <c r="JQS382" s="472"/>
      <c r="JRB382" s="472"/>
      <c r="JRK382" s="472"/>
      <c r="JRT382" s="472"/>
      <c r="JSC382" s="472"/>
      <c r="JSL382" s="472"/>
      <c r="JSU382" s="472"/>
      <c r="JTD382" s="472"/>
      <c r="JTM382" s="472"/>
      <c r="JTV382" s="472"/>
      <c r="JUE382" s="472"/>
      <c r="JUN382" s="472"/>
      <c r="JUW382" s="472"/>
      <c r="JVF382" s="472"/>
      <c r="JVO382" s="472"/>
      <c r="JVX382" s="472"/>
      <c r="JWG382" s="472"/>
      <c r="JWP382" s="472"/>
      <c r="JWY382" s="472"/>
      <c r="JXH382" s="472"/>
      <c r="JXQ382" s="472"/>
      <c r="JXZ382" s="472"/>
      <c r="JYI382" s="472"/>
      <c r="JYR382" s="472"/>
      <c r="JZA382" s="472"/>
      <c r="JZJ382" s="472"/>
      <c r="JZS382" s="472"/>
      <c r="KAB382" s="472"/>
      <c r="KAK382" s="472"/>
      <c r="KAT382" s="472"/>
      <c r="KBC382" s="472"/>
      <c r="KBL382" s="472"/>
      <c r="KBU382" s="472"/>
      <c r="KCD382" s="472"/>
      <c r="KCM382" s="472"/>
      <c r="KCV382" s="472"/>
      <c r="KDE382" s="472"/>
      <c r="KDN382" s="472"/>
      <c r="KDW382" s="472"/>
      <c r="KEF382" s="472"/>
      <c r="KEO382" s="472"/>
      <c r="KEX382" s="472"/>
      <c r="KFG382" s="472"/>
      <c r="KFP382" s="472"/>
      <c r="KFY382" s="472"/>
      <c r="KGH382" s="472"/>
      <c r="KGQ382" s="472"/>
      <c r="KGZ382" s="472"/>
      <c r="KHI382" s="472"/>
      <c r="KHR382" s="472"/>
      <c r="KIA382" s="472"/>
      <c r="KIJ382" s="472"/>
      <c r="KIS382" s="472"/>
      <c r="KJB382" s="472"/>
      <c r="KJK382" s="472"/>
      <c r="KJT382" s="472"/>
      <c r="KKC382" s="472"/>
      <c r="KKL382" s="472"/>
      <c r="KKU382" s="472"/>
      <c r="KLD382" s="472"/>
      <c r="KLM382" s="472"/>
      <c r="KLV382" s="472"/>
      <c r="KME382" s="472"/>
      <c r="KMN382" s="472"/>
      <c r="KMW382" s="472"/>
      <c r="KNF382" s="472"/>
      <c r="KNO382" s="472"/>
      <c r="KNX382" s="472"/>
      <c r="KOG382" s="472"/>
      <c r="KOP382" s="472"/>
      <c r="KOY382" s="472"/>
      <c r="KPH382" s="472"/>
      <c r="KPQ382" s="472"/>
      <c r="KPZ382" s="472"/>
      <c r="KQI382" s="472"/>
      <c r="KQR382" s="472"/>
      <c r="KRA382" s="472"/>
      <c r="KRJ382" s="472"/>
      <c r="KRS382" s="472"/>
      <c r="KSB382" s="472"/>
      <c r="KSK382" s="472"/>
      <c r="KST382" s="472"/>
      <c r="KTC382" s="472"/>
      <c r="KTL382" s="472"/>
      <c r="KTU382" s="472"/>
      <c r="KUD382" s="472"/>
      <c r="KUM382" s="472"/>
      <c r="KUV382" s="472"/>
      <c r="KVE382" s="472"/>
      <c r="KVN382" s="472"/>
      <c r="KVW382" s="472"/>
      <c r="KWF382" s="472"/>
      <c r="KWO382" s="472"/>
      <c r="KWX382" s="472"/>
      <c r="KXG382" s="472"/>
      <c r="KXP382" s="472"/>
      <c r="KXY382" s="472"/>
      <c r="KYH382" s="472"/>
      <c r="KYQ382" s="472"/>
      <c r="KYZ382" s="472"/>
      <c r="KZI382" s="472"/>
      <c r="KZR382" s="472"/>
      <c r="LAA382" s="472"/>
      <c r="LAJ382" s="472"/>
      <c r="LAS382" s="472"/>
      <c r="LBB382" s="472"/>
      <c r="LBK382" s="472"/>
      <c r="LBT382" s="472"/>
      <c r="LCC382" s="472"/>
      <c r="LCL382" s="472"/>
      <c r="LCU382" s="472"/>
      <c r="LDD382" s="472"/>
      <c r="LDM382" s="472"/>
      <c r="LDV382" s="472"/>
      <c r="LEE382" s="472"/>
      <c r="LEN382" s="472"/>
      <c r="LEW382" s="472"/>
      <c r="LFF382" s="472"/>
      <c r="LFO382" s="472"/>
      <c r="LFX382" s="472"/>
      <c r="LGG382" s="472"/>
      <c r="LGP382" s="472"/>
      <c r="LGY382" s="472"/>
      <c r="LHH382" s="472"/>
      <c r="LHQ382" s="472"/>
      <c r="LHZ382" s="472"/>
      <c r="LII382" s="472"/>
      <c r="LIR382" s="472"/>
      <c r="LJA382" s="472"/>
      <c r="LJJ382" s="472"/>
      <c r="LJS382" s="472"/>
      <c r="LKB382" s="472"/>
      <c r="LKK382" s="472"/>
      <c r="LKT382" s="472"/>
      <c r="LLC382" s="472"/>
      <c r="LLL382" s="472"/>
      <c r="LLU382" s="472"/>
      <c r="LMD382" s="472"/>
      <c r="LMM382" s="472"/>
      <c r="LMV382" s="472"/>
      <c r="LNE382" s="472"/>
      <c r="LNN382" s="472"/>
      <c r="LNW382" s="472"/>
      <c r="LOF382" s="472"/>
      <c r="LOO382" s="472"/>
      <c r="LOX382" s="472"/>
      <c r="LPG382" s="472"/>
      <c r="LPP382" s="472"/>
      <c r="LPY382" s="472"/>
      <c r="LQH382" s="472"/>
      <c r="LQQ382" s="472"/>
      <c r="LQZ382" s="472"/>
      <c r="LRI382" s="472"/>
      <c r="LRR382" s="472"/>
      <c r="LSA382" s="472"/>
      <c r="LSJ382" s="472"/>
      <c r="LSS382" s="472"/>
      <c r="LTB382" s="472"/>
      <c r="LTK382" s="472"/>
      <c r="LTT382" s="472"/>
      <c r="LUC382" s="472"/>
      <c r="LUL382" s="472"/>
      <c r="LUU382" s="472"/>
      <c r="LVD382" s="472"/>
      <c r="LVM382" s="472"/>
      <c r="LVV382" s="472"/>
      <c r="LWE382" s="472"/>
      <c r="LWN382" s="472"/>
      <c r="LWW382" s="472"/>
      <c r="LXF382" s="472"/>
      <c r="LXO382" s="472"/>
      <c r="LXX382" s="472"/>
      <c r="LYG382" s="472"/>
      <c r="LYP382" s="472"/>
      <c r="LYY382" s="472"/>
      <c r="LZH382" s="472"/>
      <c r="LZQ382" s="472"/>
      <c r="LZZ382" s="472"/>
      <c r="MAI382" s="472"/>
      <c r="MAR382" s="472"/>
      <c r="MBA382" s="472"/>
      <c r="MBJ382" s="472"/>
      <c r="MBS382" s="472"/>
      <c r="MCB382" s="472"/>
      <c r="MCK382" s="472"/>
      <c r="MCT382" s="472"/>
      <c r="MDC382" s="472"/>
      <c r="MDL382" s="472"/>
      <c r="MDU382" s="472"/>
      <c r="MED382" s="472"/>
      <c r="MEM382" s="472"/>
      <c r="MEV382" s="472"/>
      <c r="MFE382" s="472"/>
      <c r="MFN382" s="472"/>
      <c r="MFW382" s="472"/>
      <c r="MGF382" s="472"/>
      <c r="MGO382" s="472"/>
      <c r="MGX382" s="472"/>
      <c r="MHG382" s="472"/>
      <c r="MHP382" s="472"/>
      <c r="MHY382" s="472"/>
      <c r="MIH382" s="472"/>
      <c r="MIQ382" s="472"/>
      <c r="MIZ382" s="472"/>
      <c r="MJI382" s="472"/>
      <c r="MJR382" s="472"/>
      <c r="MKA382" s="472"/>
      <c r="MKJ382" s="472"/>
      <c r="MKS382" s="472"/>
      <c r="MLB382" s="472"/>
      <c r="MLK382" s="472"/>
      <c r="MLT382" s="472"/>
      <c r="MMC382" s="472"/>
      <c r="MML382" s="472"/>
      <c r="MMU382" s="472"/>
      <c r="MND382" s="472"/>
      <c r="MNM382" s="472"/>
      <c r="MNV382" s="472"/>
      <c r="MOE382" s="472"/>
      <c r="MON382" s="472"/>
      <c r="MOW382" s="472"/>
      <c r="MPF382" s="472"/>
      <c r="MPO382" s="472"/>
      <c r="MPX382" s="472"/>
      <c r="MQG382" s="472"/>
      <c r="MQP382" s="472"/>
      <c r="MQY382" s="472"/>
      <c r="MRH382" s="472"/>
      <c r="MRQ382" s="472"/>
      <c r="MRZ382" s="472"/>
      <c r="MSI382" s="472"/>
      <c r="MSR382" s="472"/>
      <c r="MTA382" s="472"/>
      <c r="MTJ382" s="472"/>
      <c r="MTS382" s="472"/>
      <c r="MUB382" s="472"/>
      <c r="MUK382" s="472"/>
      <c r="MUT382" s="472"/>
      <c r="MVC382" s="472"/>
      <c r="MVL382" s="472"/>
      <c r="MVU382" s="472"/>
      <c r="MWD382" s="472"/>
      <c r="MWM382" s="472"/>
      <c r="MWV382" s="472"/>
      <c r="MXE382" s="472"/>
      <c r="MXN382" s="472"/>
      <c r="MXW382" s="472"/>
      <c r="MYF382" s="472"/>
      <c r="MYO382" s="472"/>
      <c r="MYX382" s="472"/>
      <c r="MZG382" s="472"/>
      <c r="MZP382" s="472"/>
      <c r="MZY382" s="472"/>
      <c r="NAH382" s="472"/>
      <c r="NAQ382" s="472"/>
      <c r="NAZ382" s="472"/>
      <c r="NBI382" s="472"/>
      <c r="NBR382" s="472"/>
      <c r="NCA382" s="472"/>
      <c r="NCJ382" s="472"/>
      <c r="NCS382" s="472"/>
      <c r="NDB382" s="472"/>
      <c r="NDK382" s="472"/>
      <c r="NDT382" s="472"/>
      <c r="NEC382" s="472"/>
      <c r="NEL382" s="472"/>
      <c r="NEU382" s="472"/>
      <c r="NFD382" s="472"/>
      <c r="NFM382" s="472"/>
      <c r="NFV382" s="472"/>
      <c r="NGE382" s="472"/>
      <c r="NGN382" s="472"/>
      <c r="NGW382" s="472"/>
      <c r="NHF382" s="472"/>
      <c r="NHO382" s="472"/>
      <c r="NHX382" s="472"/>
      <c r="NIG382" s="472"/>
      <c r="NIP382" s="472"/>
      <c r="NIY382" s="472"/>
      <c r="NJH382" s="472"/>
      <c r="NJQ382" s="472"/>
      <c r="NJZ382" s="472"/>
      <c r="NKI382" s="472"/>
      <c r="NKR382" s="472"/>
      <c r="NLA382" s="472"/>
      <c r="NLJ382" s="472"/>
      <c r="NLS382" s="472"/>
      <c r="NMB382" s="472"/>
      <c r="NMK382" s="472"/>
      <c r="NMT382" s="472"/>
      <c r="NNC382" s="472"/>
      <c r="NNL382" s="472"/>
      <c r="NNU382" s="472"/>
      <c r="NOD382" s="472"/>
      <c r="NOM382" s="472"/>
      <c r="NOV382" s="472"/>
      <c r="NPE382" s="472"/>
      <c r="NPN382" s="472"/>
      <c r="NPW382" s="472"/>
      <c r="NQF382" s="472"/>
      <c r="NQO382" s="472"/>
      <c r="NQX382" s="472"/>
      <c r="NRG382" s="472"/>
      <c r="NRP382" s="472"/>
      <c r="NRY382" s="472"/>
      <c r="NSH382" s="472"/>
      <c r="NSQ382" s="472"/>
      <c r="NSZ382" s="472"/>
      <c r="NTI382" s="472"/>
      <c r="NTR382" s="472"/>
      <c r="NUA382" s="472"/>
      <c r="NUJ382" s="472"/>
      <c r="NUS382" s="472"/>
      <c r="NVB382" s="472"/>
      <c r="NVK382" s="472"/>
      <c r="NVT382" s="472"/>
      <c r="NWC382" s="472"/>
      <c r="NWL382" s="472"/>
      <c r="NWU382" s="472"/>
      <c r="NXD382" s="472"/>
      <c r="NXM382" s="472"/>
      <c r="NXV382" s="472"/>
      <c r="NYE382" s="472"/>
      <c r="NYN382" s="472"/>
      <c r="NYW382" s="472"/>
      <c r="NZF382" s="472"/>
      <c r="NZO382" s="472"/>
      <c r="NZX382" s="472"/>
      <c r="OAG382" s="472"/>
      <c r="OAP382" s="472"/>
      <c r="OAY382" s="472"/>
      <c r="OBH382" s="472"/>
      <c r="OBQ382" s="472"/>
      <c r="OBZ382" s="472"/>
      <c r="OCI382" s="472"/>
      <c r="OCR382" s="472"/>
      <c r="ODA382" s="472"/>
      <c r="ODJ382" s="472"/>
      <c r="ODS382" s="472"/>
      <c r="OEB382" s="472"/>
      <c r="OEK382" s="472"/>
      <c r="OET382" s="472"/>
      <c r="OFC382" s="472"/>
      <c r="OFL382" s="472"/>
      <c r="OFU382" s="472"/>
      <c r="OGD382" s="472"/>
      <c r="OGM382" s="472"/>
      <c r="OGV382" s="472"/>
      <c r="OHE382" s="472"/>
      <c r="OHN382" s="472"/>
      <c r="OHW382" s="472"/>
      <c r="OIF382" s="472"/>
      <c r="OIO382" s="472"/>
      <c r="OIX382" s="472"/>
      <c r="OJG382" s="472"/>
      <c r="OJP382" s="472"/>
      <c r="OJY382" s="472"/>
      <c r="OKH382" s="472"/>
      <c r="OKQ382" s="472"/>
      <c r="OKZ382" s="472"/>
      <c r="OLI382" s="472"/>
      <c r="OLR382" s="472"/>
      <c r="OMA382" s="472"/>
      <c r="OMJ382" s="472"/>
      <c r="OMS382" s="472"/>
      <c r="ONB382" s="472"/>
      <c r="ONK382" s="472"/>
      <c r="ONT382" s="472"/>
      <c r="OOC382" s="472"/>
      <c r="OOL382" s="472"/>
      <c r="OOU382" s="472"/>
      <c r="OPD382" s="472"/>
      <c r="OPM382" s="472"/>
      <c r="OPV382" s="472"/>
      <c r="OQE382" s="472"/>
      <c r="OQN382" s="472"/>
      <c r="OQW382" s="472"/>
      <c r="ORF382" s="472"/>
      <c r="ORO382" s="472"/>
      <c r="ORX382" s="472"/>
      <c r="OSG382" s="472"/>
      <c r="OSP382" s="472"/>
      <c r="OSY382" s="472"/>
      <c r="OTH382" s="472"/>
      <c r="OTQ382" s="472"/>
      <c r="OTZ382" s="472"/>
      <c r="OUI382" s="472"/>
      <c r="OUR382" s="472"/>
      <c r="OVA382" s="472"/>
      <c r="OVJ382" s="472"/>
      <c r="OVS382" s="472"/>
      <c r="OWB382" s="472"/>
      <c r="OWK382" s="472"/>
      <c r="OWT382" s="472"/>
      <c r="OXC382" s="472"/>
      <c r="OXL382" s="472"/>
      <c r="OXU382" s="472"/>
      <c r="OYD382" s="472"/>
      <c r="OYM382" s="472"/>
      <c r="OYV382" s="472"/>
      <c r="OZE382" s="472"/>
      <c r="OZN382" s="472"/>
      <c r="OZW382" s="472"/>
      <c r="PAF382" s="472"/>
      <c r="PAO382" s="472"/>
      <c r="PAX382" s="472"/>
      <c r="PBG382" s="472"/>
      <c r="PBP382" s="472"/>
      <c r="PBY382" s="472"/>
      <c r="PCH382" s="472"/>
      <c r="PCQ382" s="472"/>
      <c r="PCZ382" s="472"/>
      <c r="PDI382" s="472"/>
      <c r="PDR382" s="472"/>
      <c r="PEA382" s="472"/>
      <c r="PEJ382" s="472"/>
      <c r="PES382" s="472"/>
      <c r="PFB382" s="472"/>
      <c r="PFK382" s="472"/>
      <c r="PFT382" s="472"/>
      <c r="PGC382" s="472"/>
      <c r="PGL382" s="472"/>
      <c r="PGU382" s="472"/>
      <c r="PHD382" s="472"/>
      <c r="PHM382" s="472"/>
      <c r="PHV382" s="472"/>
      <c r="PIE382" s="472"/>
      <c r="PIN382" s="472"/>
      <c r="PIW382" s="472"/>
      <c r="PJF382" s="472"/>
      <c r="PJO382" s="472"/>
      <c r="PJX382" s="472"/>
      <c r="PKG382" s="472"/>
      <c r="PKP382" s="472"/>
      <c r="PKY382" s="472"/>
      <c r="PLH382" s="472"/>
      <c r="PLQ382" s="472"/>
      <c r="PLZ382" s="472"/>
      <c r="PMI382" s="472"/>
      <c r="PMR382" s="472"/>
      <c r="PNA382" s="472"/>
      <c r="PNJ382" s="472"/>
      <c r="PNS382" s="472"/>
      <c r="POB382" s="472"/>
      <c r="POK382" s="472"/>
      <c r="POT382" s="472"/>
      <c r="PPC382" s="472"/>
      <c r="PPL382" s="472"/>
      <c r="PPU382" s="472"/>
      <c r="PQD382" s="472"/>
      <c r="PQM382" s="472"/>
      <c r="PQV382" s="472"/>
      <c r="PRE382" s="472"/>
      <c r="PRN382" s="472"/>
      <c r="PRW382" s="472"/>
      <c r="PSF382" s="472"/>
      <c r="PSO382" s="472"/>
      <c r="PSX382" s="472"/>
      <c r="PTG382" s="472"/>
      <c r="PTP382" s="472"/>
      <c r="PTY382" s="472"/>
      <c r="PUH382" s="472"/>
      <c r="PUQ382" s="472"/>
      <c r="PUZ382" s="472"/>
      <c r="PVI382" s="472"/>
      <c r="PVR382" s="472"/>
      <c r="PWA382" s="472"/>
      <c r="PWJ382" s="472"/>
      <c r="PWS382" s="472"/>
      <c r="PXB382" s="472"/>
      <c r="PXK382" s="472"/>
      <c r="PXT382" s="472"/>
      <c r="PYC382" s="472"/>
      <c r="PYL382" s="472"/>
      <c r="PYU382" s="472"/>
      <c r="PZD382" s="472"/>
      <c r="PZM382" s="472"/>
      <c r="PZV382" s="472"/>
      <c r="QAE382" s="472"/>
      <c r="QAN382" s="472"/>
      <c r="QAW382" s="472"/>
      <c r="QBF382" s="472"/>
      <c r="QBO382" s="472"/>
      <c r="QBX382" s="472"/>
      <c r="QCG382" s="472"/>
      <c r="QCP382" s="472"/>
      <c r="QCY382" s="472"/>
      <c r="QDH382" s="472"/>
      <c r="QDQ382" s="472"/>
      <c r="QDZ382" s="472"/>
      <c r="QEI382" s="472"/>
      <c r="QER382" s="472"/>
      <c r="QFA382" s="472"/>
      <c r="QFJ382" s="472"/>
      <c r="QFS382" s="472"/>
      <c r="QGB382" s="472"/>
      <c r="QGK382" s="472"/>
      <c r="QGT382" s="472"/>
      <c r="QHC382" s="472"/>
      <c r="QHL382" s="472"/>
      <c r="QHU382" s="472"/>
      <c r="QID382" s="472"/>
      <c r="QIM382" s="472"/>
      <c r="QIV382" s="472"/>
      <c r="QJE382" s="472"/>
      <c r="QJN382" s="472"/>
      <c r="QJW382" s="472"/>
      <c r="QKF382" s="472"/>
      <c r="QKO382" s="472"/>
      <c r="QKX382" s="472"/>
      <c r="QLG382" s="472"/>
      <c r="QLP382" s="472"/>
      <c r="QLY382" s="472"/>
      <c r="QMH382" s="472"/>
      <c r="QMQ382" s="472"/>
      <c r="QMZ382" s="472"/>
      <c r="QNI382" s="472"/>
      <c r="QNR382" s="472"/>
      <c r="QOA382" s="472"/>
      <c r="QOJ382" s="472"/>
      <c r="QOS382" s="472"/>
      <c r="QPB382" s="472"/>
      <c r="QPK382" s="472"/>
      <c r="QPT382" s="472"/>
      <c r="QQC382" s="472"/>
      <c r="QQL382" s="472"/>
      <c r="QQU382" s="472"/>
      <c r="QRD382" s="472"/>
      <c r="QRM382" s="472"/>
      <c r="QRV382" s="472"/>
      <c r="QSE382" s="472"/>
      <c r="QSN382" s="472"/>
      <c r="QSW382" s="472"/>
      <c r="QTF382" s="472"/>
      <c r="QTO382" s="472"/>
      <c r="QTX382" s="472"/>
      <c r="QUG382" s="472"/>
      <c r="QUP382" s="472"/>
      <c r="QUY382" s="472"/>
      <c r="QVH382" s="472"/>
      <c r="QVQ382" s="472"/>
      <c r="QVZ382" s="472"/>
      <c r="QWI382" s="472"/>
      <c r="QWR382" s="472"/>
      <c r="QXA382" s="472"/>
      <c r="QXJ382" s="472"/>
      <c r="QXS382" s="472"/>
      <c r="QYB382" s="472"/>
      <c r="QYK382" s="472"/>
      <c r="QYT382" s="472"/>
      <c r="QZC382" s="472"/>
      <c r="QZL382" s="472"/>
      <c r="QZU382" s="472"/>
      <c r="RAD382" s="472"/>
      <c r="RAM382" s="472"/>
      <c r="RAV382" s="472"/>
      <c r="RBE382" s="472"/>
      <c r="RBN382" s="472"/>
      <c r="RBW382" s="472"/>
      <c r="RCF382" s="472"/>
      <c r="RCO382" s="472"/>
      <c r="RCX382" s="472"/>
      <c r="RDG382" s="472"/>
      <c r="RDP382" s="472"/>
      <c r="RDY382" s="472"/>
      <c r="REH382" s="472"/>
      <c r="REQ382" s="472"/>
      <c r="REZ382" s="472"/>
      <c r="RFI382" s="472"/>
      <c r="RFR382" s="472"/>
      <c r="RGA382" s="472"/>
      <c r="RGJ382" s="472"/>
      <c r="RGS382" s="472"/>
      <c r="RHB382" s="472"/>
      <c r="RHK382" s="472"/>
      <c r="RHT382" s="472"/>
      <c r="RIC382" s="472"/>
      <c r="RIL382" s="472"/>
      <c r="RIU382" s="472"/>
      <c r="RJD382" s="472"/>
      <c r="RJM382" s="472"/>
      <c r="RJV382" s="472"/>
      <c r="RKE382" s="472"/>
      <c r="RKN382" s="472"/>
      <c r="RKW382" s="472"/>
      <c r="RLF382" s="472"/>
      <c r="RLO382" s="472"/>
      <c r="RLX382" s="472"/>
      <c r="RMG382" s="472"/>
      <c r="RMP382" s="472"/>
      <c r="RMY382" s="472"/>
      <c r="RNH382" s="472"/>
      <c r="RNQ382" s="472"/>
      <c r="RNZ382" s="472"/>
      <c r="ROI382" s="472"/>
      <c r="ROR382" s="472"/>
      <c r="RPA382" s="472"/>
      <c r="RPJ382" s="472"/>
      <c r="RPS382" s="472"/>
      <c r="RQB382" s="472"/>
      <c r="RQK382" s="472"/>
      <c r="RQT382" s="472"/>
      <c r="RRC382" s="472"/>
      <c r="RRL382" s="472"/>
      <c r="RRU382" s="472"/>
      <c r="RSD382" s="472"/>
      <c r="RSM382" s="472"/>
      <c r="RSV382" s="472"/>
      <c r="RTE382" s="472"/>
      <c r="RTN382" s="472"/>
      <c r="RTW382" s="472"/>
      <c r="RUF382" s="472"/>
      <c r="RUO382" s="472"/>
      <c r="RUX382" s="472"/>
      <c r="RVG382" s="472"/>
      <c r="RVP382" s="472"/>
      <c r="RVY382" s="472"/>
      <c r="RWH382" s="472"/>
      <c r="RWQ382" s="472"/>
      <c r="RWZ382" s="472"/>
      <c r="RXI382" s="472"/>
      <c r="RXR382" s="472"/>
      <c r="RYA382" s="472"/>
      <c r="RYJ382" s="472"/>
      <c r="RYS382" s="472"/>
      <c r="RZB382" s="472"/>
      <c r="RZK382" s="472"/>
      <c r="RZT382" s="472"/>
      <c r="SAC382" s="472"/>
      <c r="SAL382" s="472"/>
      <c r="SAU382" s="472"/>
      <c r="SBD382" s="472"/>
      <c r="SBM382" s="472"/>
      <c r="SBV382" s="472"/>
      <c r="SCE382" s="472"/>
      <c r="SCN382" s="472"/>
      <c r="SCW382" s="472"/>
      <c r="SDF382" s="472"/>
      <c r="SDO382" s="472"/>
      <c r="SDX382" s="472"/>
      <c r="SEG382" s="472"/>
      <c r="SEP382" s="472"/>
      <c r="SEY382" s="472"/>
      <c r="SFH382" s="472"/>
      <c r="SFQ382" s="472"/>
      <c r="SFZ382" s="472"/>
      <c r="SGI382" s="472"/>
      <c r="SGR382" s="472"/>
      <c r="SHA382" s="472"/>
      <c r="SHJ382" s="472"/>
      <c r="SHS382" s="472"/>
      <c r="SIB382" s="472"/>
      <c r="SIK382" s="472"/>
      <c r="SIT382" s="472"/>
      <c r="SJC382" s="472"/>
      <c r="SJL382" s="472"/>
      <c r="SJU382" s="472"/>
      <c r="SKD382" s="472"/>
      <c r="SKM382" s="472"/>
      <c r="SKV382" s="472"/>
      <c r="SLE382" s="472"/>
      <c r="SLN382" s="472"/>
      <c r="SLW382" s="472"/>
      <c r="SMF382" s="472"/>
      <c r="SMO382" s="472"/>
      <c r="SMX382" s="472"/>
      <c r="SNG382" s="472"/>
      <c r="SNP382" s="472"/>
      <c r="SNY382" s="472"/>
      <c r="SOH382" s="472"/>
      <c r="SOQ382" s="472"/>
      <c r="SOZ382" s="472"/>
      <c r="SPI382" s="472"/>
      <c r="SPR382" s="472"/>
      <c r="SQA382" s="472"/>
      <c r="SQJ382" s="472"/>
      <c r="SQS382" s="472"/>
      <c r="SRB382" s="472"/>
      <c r="SRK382" s="472"/>
      <c r="SRT382" s="472"/>
      <c r="SSC382" s="472"/>
      <c r="SSL382" s="472"/>
      <c r="SSU382" s="472"/>
      <c r="STD382" s="472"/>
      <c r="STM382" s="472"/>
      <c r="STV382" s="472"/>
      <c r="SUE382" s="472"/>
      <c r="SUN382" s="472"/>
      <c r="SUW382" s="472"/>
      <c r="SVF382" s="472"/>
      <c r="SVO382" s="472"/>
      <c r="SVX382" s="472"/>
      <c r="SWG382" s="472"/>
      <c r="SWP382" s="472"/>
      <c r="SWY382" s="472"/>
      <c r="SXH382" s="472"/>
      <c r="SXQ382" s="472"/>
      <c r="SXZ382" s="472"/>
      <c r="SYI382" s="472"/>
      <c r="SYR382" s="472"/>
      <c r="SZA382" s="472"/>
      <c r="SZJ382" s="472"/>
      <c r="SZS382" s="472"/>
      <c r="TAB382" s="472"/>
      <c r="TAK382" s="472"/>
      <c r="TAT382" s="472"/>
      <c r="TBC382" s="472"/>
      <c r="TBL382" s="472"/>
      <c r="TBU382" s="472"/>
      <c r="TCD382" s="472"/>
      <c r="TCM382" s="472"/>
      <c r="TCV382" s="472"/>
      <c r="TDE382" s="472"/>
      <c r="TDN382" s="472"/>
      <c r="TDW382" s="472"/>
      <c r="TEF382" s="472"/>
      <c r="TEO382" s="472"/>
      <c r="TEX382" s="472"/>
      <c r="TFG382" s="472"/>
      <c r="TFP382" s="472"/>
      <c r="TFY382" s="472"/>
      <c r="TGH382" s="472"/>
      <c r="TGQ382" s="472"/>
      <c r="TGZ382" s="472"/>
      <c r="THI382" s="472"/>
      <c r="THR382" s="472"/>
      <c r="TIA382" s="472"/>
      <c r="TIJ382" s="472"/>
      <c r="TIS382" s="472"/>
      <c r="TJB382" s="472"/>
      <c r="TJK382" s="472"/>
      <c r="TJT382" s="472"/>
      <c r="TKC382" s="472"/>
      <c r="TKL382" s="472"/>
      <c r="TKU382" s="472"/>
      <c r="TLD382" s="472"/>
      <c r="TLM382" s="472"/>
      <c r="TLV382" s="472"/>
      <c r="TME382" s="472"/>
      <c r="TMN382" s="472"/>
      <c r="TMW382" s="472"/>
      <c r="TNF382" s="472"/>
      <c r="TNO382" s="472"/>
      <c r="TNX382" s="472"/>
      <c r="TOG382" s="472"/>
      <c r="TOP382" s="472"/>
      <c r="TOY382" s="472"/>
      <c r="TPH382" s="472"/>
      <c r="TPQ382" s="472"/>
      <c r="TPZ382" s="472"/>
      <c r="TQI382" s="472"/>
      <c r="TQR382" s="472"/>
      <c r="TRA382" s="472"/>
      <c r="TRJ382" s="472"/>
      <c r="TRS382" s="472"/>
      <c r="TSB382" s="472"/>
      <c r="TSK382" s="472"/>
      <c r="TST382" s="472"/>
      <c r="TTC382" s="472"/>
      <c r="TTL382" s="472"/>
      <c r="TTU382" s="472"/>
      <c r="TUD382" s="472"/>
      <c r="TUM382" s="472"/>
      <c r="TUV382" s="472"/>
      <c r="TVE382" s="472"/>
      <c r="TVN382" s="472"/>
      <c r="TVW382" s="472"/>
      <c r="TWF382" s="472"/>
      <c r="TWO382" s="472"/>
      <c r="TWX382" s="472"/>
      <c r="TXG382" s="472"/>
      <c r="TXP382" s="472"/>
      <c r="TXY382" s="472"/>
      <c r="TYH382" s="472"/>
      <c r="TYQ382" s="472"/>
      <c r="TYZ382" s="472"/>
      <c r="TZI382" s="472"/>
      <c r="TZR382" s="472"/>
      <c r="UAA382" s="472"/>
      <c r="UAJ382" s="472"/>
      <c r="UAS382" s="472"/>
      <c r="UBB382" s="472"/>
      <c r="UBK382" s="472"/>
      <c r="UBT382" s="472"/>
      <c r="UCC382" s="472"/>
      <c r="UCL382" s="472"/>
      <c r="UCU382" s="472"/>
      <c r="UDD382" s="472"/>
      <c r="UDM382" s="472"/>
      <c r="UDV382" s="472"/>
      <c r="UEE382" s="472"/>
      <c r="UEN382" s="472"/>
      <c r="UEW382" s="472"/>
      <c r="UFF382" s="472"/>
      <c r="UFO382" s="472"/>
      <c r="UFX382" s="472"/>
      <c r="UGG382" s="472"/>
      <c r="UGP382" s="472"/>
      <c r="UGY382" s="472"/>
      <c r="UHH382" s="472"/>
      <c r="UHQ382" s="472"/>
      <c r="UHZ382" s="472"/>
      <c r="UII382" s="472"/>
      <c r="UIR382" s="472"/>
      <c r="UJA382" s="472"/>
      <c r="UJJ382" s="472"/>
      <c r="UJS382" s="472"/>
      <c r="UKB382" s="472"/>
      <c r="UKK382" s="472"/>
      <c r="UKT382" s="472"/>
      <c r="ULC382" s="472"/>
      <c r="ULL382" s="472"/>
      <c r="ULU382" s="472"/>
      <c r="UMD382" s="472"/>
      <c r="UMM382" s="472"/>
      <c r="UMV382" s="472"/>
      <c r="UNE382" s="472"/>
      <c r="UNN382" s="472"/>
      <c r="UNW382" s="472"/>
      <c r="UOF382" s="472"/>
      <c r="UOO382" s="472"/>
      <c r="UOX382" s="472"/>
      <c r="UPG382" s="472"/>
      <c r="UPP382" s="472"/>
      <c r="UPY382" s="472"/>
      <c r="UQH382" s="472"/>
      <c r="UQQ382" s="472"/>
      <c r="UQZ382" s="472"/>
      <c r="URI382" s="472"/>
      <c r="URR382" s="472"/>
      <c r="USA382" s="472"/>
      <c r="USJ382" s="472"/>
      <c r="USS382" s="472"/>
      <c r="UTB382" s="472"/>
      <c r="UTK382" s="472"/>
      <c r="UTT382" s="472"/>
      <c r="UUC382" s="472"/>
      <c r="UUL382" s="472"/>
      <c r="UUU382" s="472"/>
      <c r="UVD382" s="472"/>
      <c r="UVM382" s="472"/>
      <c r="UVV382" s="472"/>
      <c r="UWE382" s="472"/>
      <c r="UWN382" s="472"/>
      <c r="UWW382" s="472"/>
      <c r="UXF382" s="472"/>
      <c r="UXO382" s="472"/>
      <c r="UXX382" s="472"/>
      <c r="UYG382" s="472"/>
      <c r="UYP382" s="472"/>
      <c r="UYY382" s="472"/>
      <c r="UZH382" s="472"/>
      <c r="UZQ382" s="472"/>
      <c r="UZZ382" s="472"/>
      <c r="VAI382" s="472"/>
      <c r="VAR382" s="472"/>
      <c r="VBA382" s="472"/>
      <c r="VBJ382" s="472"/>
      <c r="VBS382" s="472"/>
      <c r="VCB382" s="472"/>
      <c r="VCK382" s="472"/>
      <c r="VCT382" s="472"/>
      <c r="VDC382" s="472"/>
      <c r="VDL382" s="472"/>
      <c r="VDU382" s="472"/>
      <c r="VED382" s="472"/>
      <c r="VEM382" s="472"/>
      <c r="VEV382" s="472"/>
      <c r="VFE382" s="472"/>
      <c r="VFN382" s="472"/>
      <c r="VFW382" s="472"/>
      <c r="VGF382" s="472"/>
      <c r="VGO382" s="472"/>
      <c r="VGX382" s="472"/>
      <c r="VHG382" s="472"/>
      <c r="VHP382" s="472"/>
      <c r="VHY382" s="472"/>
      <c r="VIH382" s="472"/>
      <c r="VIQ382" s="472"/>
      <c r="VIZ382" s="472"/>
      <c r="VJI382" s="472"/>
      <c r="VJR382" s="472"/>
      <c r="VKA382" s="472"/>
      <c r="VKJ382" s="472"/>
      <c r="VKS382" s="472"/>
      <c r="VLB382" s="472"/>
      <c r="VLK382" s="472"/>
      <c r="VLT382" s="472"/>
      <c r="VMC382" s="472"/>
      <c r="VML382" s="472"/>
      <c r="VMU382" s="472"/>
      <c r="VND382" s="472"/>
      <c r="VNM382" s="472"/>
      <c r="VNV382" s="472"/>
      <c r="VOE382" s="472"/>
      <c r="VON382" s="472"/>
      <c r="VOW382" s="472"/>
      <c r="VPF382" s="472"/>
      <c r="VPO382" s="472"/>
      <c r="VPX382" s="472"/>
      <c r="VQG382" s="472"/>
      <c r="VQP382" s="472"/>
      <c r="VQY382" s="472"/>
      <c r="VRH382" s="472"/>
      <c r="VRQ382" s="472"/>
      <c r="VRZ382" s="472"/>
      <c r="VSI382" s="472"/>
      <c r="VSR382" s="472"/>
      <c r="VTA382" s="472"/>
      <c r="VTJ382" s="472"/>
      <c r="VTS382" s="472"/>
      <c r="VUB382" s="472"/>
      <c r="VUK382" s="472"/>
      <c r="VUT382" s="472"/>
      <c r="VVC382" s="472"/>
      <c r="VVL382" s="472"/>
      <c r="VVU382" s="472"/>
      <c r="VWD382" s="472"/>
      <c r="VWM382" s="472"/>
      <c r="VWV382" s="472"/>
      <c r="VXE382" s="472"/>
      <c r="VXN382" s="472"/>
      <c r="VXW382" s="472"/>
      <c r="VYF382" s="472"/>
      <c r="VYO382" s="472"/>
      <c r="VYX382" s="472"/>
      <c r="VZG382" s="472"/>
      <c r="VZP382" s="472"/>
      <c r="VZY382" s="472"/>
      <c r="WAH382" s="472"/>
      <c r="WAQ382" s="472"/>
      <c r="WAZ382" s="472"/>
      <c r="WBI382" s="472"/>
      <c r="WBR382" s="472"/>
      <c r="WCA382" s="472"/>
      <c r="WCJ382" s="472"/>
      <c r="WCS382" s="472"/>
      <c r="WDB382" s="472"/>
      <c r="WDK382" s="472"/>
      <c r="WDT382" s="472"/>
      <c r="WEC382" s="472"/>
      <c r="WEL382" s="472"/>
      <c r="WEU382" s="472"/>
      <c r="WFD382" s="472"/>
      <c r="WFM382" s="472"/>
      <c r="WFV382" s="472"/>
      <c r="WGE382" s="472"/>
      <c r="WGN382" s="472"/>
      <c r="WGW382" s="472"/>
      <c r="WHF382" s="472"/>
      <c r="WHO382" s="472"/>
      <c r="WHX382" s="472"/>
      <c r="WIG382" s="472"/>
      <c r="WIP382" s="472"/>
      <c r="WIY382" s="472"/>
      <c r="WJH382" s="472"/>
      <c r="WJQ382" s="472"/>
      <c r="WJZ382" s="472"/>
      <c r="WKI382" s="472"/>
      <c r="WKR382" s="472"/>
      <c r="WLA382" s="472"/>
      <c r="WLJ382" s="472"/>
      <c r="WLS382" s="472"/>
      <c r="WMB382" s="472"/>
      <c r="WMK382" s="472"/>
      <c r="WMT382" s="472"/>
      <c r="WNC382" s="472"/>
      <c r="WNL382" s="472"/>
      <c r="WNU382" s="472"/>
      <c r="WOD382" s="472"/>
      <c r="WOM382" s="472"/>
      <c r="WOV382" s="472"/>
      <c r="WPE382" s="472"/>
      <c r="WPN382" s="472"/>
      <c r="WPW382" s="472"/>
      <c r="WQF382" s="472"/>
      <c r="WQO382" s="472"/>
      <c r="WQX382" s="472"/>
      <c r="WRG382" s="472"/>
      <c r="WRP382" s="472"/>
      <c r="WRY382" s="472"/>
      <c r="WSH382" s="472"/>
      <c r="WSQ382" s="472"/>
      <c r="WSZ382" s="472"/>
      <c r="WTI382" s="472"/>
      <c r="WTR382" s="472"/>
      <c r="WUA382" s="472"/>
      <c r="WUJ382" s="472"/>
      <c r="WUS382" s="472"/>
      <c r="WVB382" s="472"/>
      <c r="WVK382" s="472"/>
      <c r="WVT382" s="472"/>
      <c r="WWC382" s="472"/>
      <c r="WWL382" s="472"/>
      <c r="WWU382" s="472"/>
      <c r="WXD382" s="472"/>
      <c r="WXM382" s="472"/>
      <c r="WXV382" s="472"/>
      <c r="WYE382" s="472"/>
      <c r="WYN382" s="472"/>
      <c r="WYW382" s="472"/>
      <c r="WZF382" s="472"/>
      <c r="WZO382" s="472"/>
      <c r="WZX382" s="472"/>
      <c r="XAG382" s="472"/>
      <c r="XAP382" s="472"/>
      <c r="XAY382" s="472"/>
      <c r="XBH382" s="472"/>
      <c r="XBQ382" s="472"/>
      <c r="XBZ382" s="472"/>
      <c r="XCI382" s="472"/>
      <c r="XCR382" s="472"/>
      <c r="XDA382" s="472"/>
      <c r="XDJ382" s="472"/>
      <c r="XDS382" s="472"/>
      <c r="XEB382" s="472"/>
      <c r="XEK382" s="472"/>
      <c r="XET382" s="472"/>
      <c r="XFC382" s="472"/>
    </row>
    <row r="383" spans="1:1020 1029:2046 2055:3072 3081:4089 4098:5115 5124:6141 6150:7167 7176:8184 8193:9210 9219:10236 10245:11262 11271:12288 12297:13305 13314:14331 14340:15357 15366:16383" ht="20.5" customHeight="1" x14ac:dyDescent="0.8">
      <c r="A383" s="397" t="s">
        <v>4</v>
      </c>
      <c r="B383" s="397"/>
      <c r="C383" s="420" t="str">
        <f>C356</f>
        <v>សាលា</v>
      </c>
      <c r="D383" s="420"/>
      <c r="E383" s="423"/>
      <c r="F383" s="422"/>
      <c r="G383" s="422"/>
      <c r="H383" s="422"/>
      <c r="I383" s="437"/>
      <c r="R383" s="469"/>
      <c r="AB383" s="470"/>
      <c r="AL383" s="471"/>
      <c r="AV383" s="472"/>
      <c r="BE383" s="472"/>
      <c r="BN383" s="472"/>
      <c r="BW383" s="472"/>
      <c r="CF383" s="472"/>
      <c r="CO383" s="472"/>
      <c r="CX383" s="472"/>
      <c r="DG383" s="472"/>
      <c r="DP383" s="472"/>
      <c r="DY383" s="472"/>
      <c r="EH383" s="472"/>
      <c r="EQ383" s="472"/>
      <c r="EZ383" s="472"/>
      <c r="FI383" s="472"/>
      <c r="FR383" s="472"/>
      <c r="GA383" s="472"/>
      <c r="GJ383" s="472"/>
      <c r="GS383" s="472"/>
      <c r="HB383" s="472"/>
      <c r="HK383" s="472"/>
      <c r="HT383" s="472"/>
      <c r="IC383" s="472"/>
      <c r="IL383" s="472"/>
      <c r="IU383" s="472"/>
      <c r="JD383" s="472"/>
      <c r="JM383" s="472"/>
      <c r="JV383" s="472"/>
      <c r="KE383" s="472"/>
      <c r="KN383" s="472"/>
      <c r="KW383" s="472"/>
      <c r="LF383" s="472"/>
      <c r="LO383" s="472"/>
      <c r="LX383" s="472"/>
      <c r="MG383" s="472"/>
      <c r="MP383" s="472"/>
      <c r="MY383" s="472"/>
      <c r="NH383" s="472"/>
      <c r="NQ383" s="472"/>
      <c r="NZ383" s="472"/>
      <c r="OI383" s="472"/>
      <c r="OR383" s="472"/>
      <c r="PA383" s="472"/>
      <c r="PJ383" s="472"/>
      <c r="PS383" s="472"/>
      <c r="QB383" s="472"/>
      <c r="QK383" s="472"/>
      <c r="QT383" s="472"/>
      <c r="RC383" s="472"/>
      <c r="RL383" s="472"/>
      <c r="RU383" s="472"/>
      <c r="SD383" s="472"/>
      <c r="SM383" s="472"/>
      <c r="SV383" s="472"/>
      <c r="TE383" s="472"/>
      <c r="TN383" s="472"/>
      <c r="TW383" s="472"/>
      <c r="UF383" s="472"/>
      <c r="UO383" s="472"/>
      <c r="UX383" s="472"/>
      <c r="VG383" s="472"/>
      <c r="VP383" s="472"/>
      <c r="VY383" s="472"/>
      <c r="WH383" s="472"/>
      <c r="WQ383" s="472"/>
      <c r="WZ383" s="472"/>
      <c r="XI383" s="472"/>
      <c r="XR383" s="472"/>
      <c r="YA383" s="472"/>
      <c r="YJ383" s="472"/>
      <c r="YS383" s="472"/>
      <c r="ZB383" s="472"/>
      <c r="ZK383" s="472"/>
      <c r="ZT383" s="472"/>
      <c r="AAC383" s="472"/>
      <c r="AAL383" s="472"/>
      <c r="AAU383" s="472"/>
      <c r="ABD383" s="472"/>
      <c r="ABM383" s="472"/>
      <c r="ABV383" s="472"/>
      <c r="ACE383" s="472"/>
      <c r="ACN383" s="472"/>
      <c r="ACW383" s="472"/>
      <c r="ADF383" s="472"/>
      <c r="ADO383" s="472"/>
      <c r="ADX383" s="472"/>
      <c r="AEG383" s="472"/>
      <c r="AEP383" s="472"/>
      <c r="AEY383" s="472"/>
      <c r="AFH383" s="472"/>
      <c r="AFQ383" s="472"/>
      <c r="AFZ383" s="472"/>
      <c r="AGI383" s="472"/>
      <c r="AGR383" s="472"/>
      <c r="AHA383" s="472"/>
      <c r="AHJ383" s="472"/>
      <c r="AHS383" s="472"/>
      <c r="AIB383" s="472"/>
      <c r="AIK383" s="472"/>
      <c r="AIT383" s="472"/>
      <c r="AJC383" s="472"/>
      <c r="AJL383" s="472"/>
      <c r="AJU383" s="472"/>
      <c r="AKD383" s="472"/>
      <c r="AKM383" s="472"/>
      <c r="AKV383" s="472"/>
      <c r="ALE383" s="472"/>
      <c r="ALN383" s="472"/>
      <c r="ALW383" s="472"/>
      <c r="AMF383" s="472"/>
      <c r="AMO383" s="472"/>
      <c r="AMX383" s="472"/>
      <c r="ANG383" s="472"/>
      <c r="ANP383" s="472"/>
      <c r="ANY383" s="472"/>
      <c r="AOH383" s="472"/>
      <c r="AOQ383" s="472"/>
      <c r="AOZ383" s="472"/>
      <c r="API383" s="472"/>
      <c r="APR383" s="472"/>
      <c r="AQA383" s="472"/>
      <c r="AQJ383" s="472"/>
      <c r="AQS383" s="472"/>
      <c r="ARB383" s="472"/>
      <c r="ARK383" s="472"/>
      <c r="ART383" s="472"/>
      <c r="ASC383" s="472"/>
      <c r="ASL383" s="472"/>
      <c r="ASU383" s="472"/>
      <c r="ATD383" s="472"/>
      <c r="ATM383" s="472"/>
      <c r="ATV383" s="472"/>
      <c r="AUE383" s="472"/>
      <c r="AUN383" s="472"/>
      <c r="AUW383" s="472"/>
      <c r="AVF383" s="472"/>
      <c r="AVO383" s="472"/>
      <c r="AVX383" s="472"/>
      <c r="AWG383" s="472"/>
      <c r="AWP383" s="472"/>
      <c r="AWY383" s="472"/>
      <c r="AXH383" s="472"/>
      <c r="AXQ383" s="472"/>
      <c r="AXZ383" s="472"/>
      <c r="AYI383" s="472"/>
      <c r="AYR383" s="472"/>
      <c r="AZA383" s="472"/>
      <c r="AZJ383" s="472"/>
      <c r="AZS383" s="472"/>
      <c r="BAB383" s="472"/>
      <c r="BAK383" s="472"/>
      <c r="BAT383" s="472"/>
      <c r="BBC383" s="472"/>
      <c r="BBL383" s="472"/>
      <c r="BBU383" s="472"/>
      <c r="BCD383" s="472"/>
      <c r="BCM383" s="472"/>
      <c r="BCV383" s="472"/>
      <c r="BDE383" s="472"/>
      <c r="BDN383" s="472"/>
      <c r="BDW383" s="472"/>
      <c r="BEF383" s="472"/>
      <c r="BEO383" s="472"/>
      <c r="BEX383" s="472"/>
      <c r="BFG383" s="472"/>
      <c r="BFP383" s="472"/>
      <c r="BFY383" s="472"/>
      <c r="BGH383" s="472"/>
      <c r="BGQ383" s="472"/>
      <c r="BGZ383" s="472"/>
      <c r="BHI383" s="472"/>
      <c r="BHR383" s="472"/>
      <c r="BIA383" s="472"/>
      <c r="BIJ383" s="472"/>
      <c r="BIS383" s="472"/>
      <c r="BJB383" s="472"/>
      <c r="BJK383" s="472"/>
      <c r="BJT383" s="472"/>
      <c r="BKC383" s="472"/>
      <c r="BKL383" s="472"/>
      <c r="BKU383" s="472"/>
      <c r="BLD383" s="472"/>
      <c r="BLM383" s="472"/>
      <c r="BLV383" s="472"/>
      <c r="BME383" s="472"/>
      <c r="BMN383" s="472"/>
      <c r="BMW383" s="472"/>
      <c r="BNF383" s="472"/>
      <c r="BNO383" s="472"/>
      <c r="BNX383" s="472"/>
      <c r="BOG383" s="472"/>
      <c r="BOP383" s="472"/>
      <c r="BOY383" s="472"/>
      <c r="BPH383" s="472"/>
      <c r="BPQ383" s="472"/>
      <c r="BPZ383" s="472"/>
      <c r="BQI383" s="472"/>
      <c r="BQR383" s="472"/>
      <c r="BRA383" s="472"/>
      <c r="BRJ383" s="472"/>
      <c r="BRS383" s="472"/>
      <c r="BSB383" s="472"/>
      <c r="BSK383" s="472"/>
      <c r="BST383" s="472"/>
      <c r="BTC383" s="472"/>
      <c r="BTL383" s="472"/>
      <c r="BTU383" s="472"/>
      <c r="BUD383" s="472"/>
      <c r="BUM383" s="472"/>
      <c r="BUV383" s="472"/>
      <c r="BVE383" s="472"/>
      <c r="BVN383" s="472"/>
      <c r="BVW383" s="472"/>
      <c r="BWF383" s="472"/>
      <c r="BWO383" s="472"/>
      <c r="BWX383" s="472"/>
      <c r="BXG383" s="472"/>
      <c r="BXP383" s="472"/>
      <c r="BXY383" s="472"/>
      <c r="BYH383" s="472"/>
      <c r="BYQ383" s="472"/>
      <c r="BYZ383" s="472"/>
      <c r="BZI383" s="472"/>
      <c r="BZR383" s="472"/>
      <c r="CAA383" s="472"/>
      <c r="CAJ383" s="472"/>
      <c r="CAS383" s="472"/>
      <c r="CBB383" s="472"/>
      <c r="CBK383" s="472"/>
      <c r="CBT383" s="472"/>
      <c r="CCC383" s="472"/>
      <c r="CCL383" s="472"/>
      <c r="CCU383" s="472"/>
      <c r="CDD383" s="472"/>
      <c r="CDM383" s="472"/>
      <c r="CDV383" s="472"/>
      <c r="CEE383" s="472"/>
      <c r="CEN383" s="472"/>
      <c r="CEW383" s="472"/>
      <c r="CFF383" s="472"/>
      <c r="CFO383" s="472"/>
      <c r="CFX383" s="472"/>
      <c r="CGG383" s="472"/>
      <c r="CGP383" s="472"/>
      <c r="CGY383" s="472"/>
      <c r="CHH383" s="472"/>
      <c r="CHQ383" s="472"/>
      <c r="CHZ383" s="472"/>
      <c r="CII383" s="472"/>
      <c r="CIR383" s="472"/>
      <c r="CJA383" s="472"/>
      <c r="CJJ383" s="472"/>
      <c r="CJS383" s="472"/>
      <c r="CKB383" s="472"/>
      <c r="CKK383" s="472"/>
      <c r="CKT383" s="472"/>
      <c r="CLC383" s="472"/>
      <c r="CLL383" s="472"/>
      <c r="CLU383" s="472"/>
      <c r="CMD383" s="472"/>
      <c r="CMM383" s="472"/>
      <c r="CMV383" s="472"/>
      <c r="CNE383" s="472"/>
      <c r="CNN383" s="472"/>
      <c r="CNW383" s="472"/>
      <c r="COF383" s="472"/>
      <c r="COO383" s="472"/>
      <c r="COX383" s="472"/>
      <c r="CPG383" s="472"/>
      <c r="CPP383" s="472"/>
      <c r="CPY383" s="472"/>
      <c r="CQH383" s="472"/>
      <c r="CQQ383" s="472"/>
      <c r="CQZ383" s="472"/>
      <c r="CRI383" s="472"/>
      <c r="CRR383" s="472"/>
      <c r="CSA383" s="472"/>
      <c r="CSJ383" s="472"/>
      <c r="CSS383" s="472"/>
      <c r="CTB383" s="472"/>
      <c r="CTK383" s="472"/>
      <c r="CTT383" s="472"/>
      <c r="CUC383" s="472"/>
      <c r="CUL383" s="472"/>
      <c r="CUU383" s="472"/>
      <c r="CVD383" s="472"/>
      <c r="CVM383" s="472"/>
      <c r="CVV383" s="472"/>
      <c r="CWE383" s="472"/>
      <c r="CWN383" s="472"/>
      <c r="CWW383" s="472"/>
      <c r="CXF383" s="472"/>
      <c r="CXO383" s="472"/>
      <c r="CXX383" s="472"/>
      <c r="CYG383" s="472"/>
      <c r="CYP383" s="472"/>
      <c r="CYY383" s="472"/>
      <c r="CZH383" s="472"/>
      <c r="CZQ383" s="472"/>
      <c r="CZZ383" s="472"/>
      <c r="DAI383" s="472"/>
      <c r="DAR383" s="472"/>
      <c r="DBA383" s="472"/>
      <c r="DBJ383" s="472"/>
      <c r="DBS383" s="472"/>
      <c r="DCB383" s="472"/>
      <c r="DCK383" s="472"/>
      <c r="DCT383" s="472"/>
      <c r="DDC383" s="472"/>
      <c r="DDL383" s="472"/>
      <c r="DDU383" s="472"/>
      <c r="DED383" s="472"/>
      <c r="DEM383" s="472"/>
      <c r="DEV383" s="472"/>
      <c r="DFE383" s="472"/>
      <c r="DFN383" s="472"/>
      <c r="DFW383" s="472"/>
      <c r="DGF383" s="472"/>
      <c r="DGO383" s="472"/>
      <c r="DGX383" s="472"/>
      <c r="DHG383" s="472"/>
      <c r="DHP383" s="472"/>
      <c r="DHY383" s="472"/>
      <c r="DIH383" s="472"/>
      <c r="DIQ383" s="472"/>
      <c r="DIZ383" s="472"/>
      <c r="DJI383" s="472"/>
      <c r="DJR383" s="472"/>
      <c r="DKA383" s="472"/>
      <c r="DKJ383" s="472"/>
      <c r="DKS383" s="472"/>
      <c r="DLB383" s="472"/>
      <c r="DLK383" s="472"/>
      <c r="DLT383" s="472"/>
      <c r="DMC383" s="472"/>
      <c r="DML383" s="472"/>
      <c r="DMU383" s="472"/>
      <c r="DND383" s="472"/>
      <c r="DNM383" s="472"/>
      <c r="DNV383" s="472"/>
      <c r="DOE383" s="472"/>
      <c r="DON383" s="472"/>
      <c r="DOW383" s="472"/>
      <c r="DPF383" s="472"/>
      <c r="DPO383" s="472"/>
      <c r="DPX383" s="472"/>
      <c r="DQG383" s="472"/>
      <c r="DQP383" s="472"/>
      <c r="DQY383" s="472"/>
      <c r="DRH383" s="472"/>
      <c r="DRQ383" s="472"/>
      <c r="DRZ383" s="472"/>
      <c r="DSI383" s="472"/>
      <c r="DSR383" s="472"/>
      <c r="DTA383" s="472"/>
      <c r="DTJ383" s="472"/>
      <c r="DTS383" s="472"/>
      <c r="DUB383" s="472"/>
      <c r="DUK383" s="472"/>
      <c r="DUT383" s="472"/>
      <c r="DVC383" s="472"/>
      <c r="DVL383" s="472"/>
      <c r="DVU383" s="472"/>
      <c r="DWD383" s="472"/>
      <c r="DWM383" s="472"/>
      <c r="DWV383" s="472"/>
      <c r="DXE383" s="472"/>
      <c r="DXN383" s="472"/>
      <c r="DXW383" s="472"/>
      <c r="DYF383" s="472"/>
      <c r="DYO383" s="472"/>
      <c r="DYX383" s="472"/>
      <c r="DZG383" s="472"/>
      <c r="DZP383" s="472"/>
      <c r="DZY383" s="472"/>
      <c r="EAH383" s="472"/>
      <c r="EAQ383" s="472"/>
      <c r="EAZ383" s="472"/>
      <c r="EBI383" s="472"/>
      <c r="EBR383" s="472"/>
      <c r="ECA383" s="472"/>
      <c r="ECJ383" s="472"/>
      <c r="ECS383" s="472"/>
      <c r="EDB383" s="472"/>
      <c r="EDK383" s="472"/>
      <c r="EDT383" s="472"/>
      <c r="EEC383" s="472"/>
      <c r="EEL383" s="472"/>
      <c r="EEU383" s="472"/>
      <c r="EFD383" s="472"/>
      <c r="EFM383" s="472"/>
      <c r="EFV383" s="472"/>
      <c r="EGE383" s="472"/>
      <c r="EGN383" s="472"/>
      <c r="EGW383" s="472"/>
      <c r="EHF383" s="472"/>
      <c r="EHO383" s="472"/>
      <c r="EHX383" s="472"/>
      <c r="EIG383" s="472"/>
      <c r="EIP383" s="472"/>
      <c r="EIY383" s="472"/>
      <c r="EJH383" s="472"/>
      <c r="EJQ383" s="472"/>
      <c r="EJZ383" s="472"/>
      <c r="EKI383" s="472"/>
      <c r="EKR383" s="472"/>
      <c r="ELA383" s="472"/>
      <c r="ELJ383" s="472"/>
      <c r="ELS383" s="472"/>
      <c r="EMB383" s="472"/>
      <c r="EMK383" s="472"/>
      <c r="EMT383" s="472"/>
      <c r="ENC383" s="472"/>
      <c r="ENL383" s="472"/>
      <c r="ENU383" s="472"/>
      <c r="EOD383" s="472"/>
      <c r="EOM383" s="472"/>
      <c r="EOV383" s="472"/>
      <c r="EPE383" s="472"/>
      <c r="EPN383" s="472"/>
      <c r="EPW383" s="472"/>
      <c r="EQF383" s="472"/>
      <c r="EQO383" s="472"/>
      <c r="EQX383" s="472"/>
      <c r="ERG383" s="472"/>
      <c r="ERP383" s="472"/>
      <c r="ERY383" s="472"/>
      <c r="ESH383" s="472"/>
      <c r="ESQ383" s="472"/>
      <c r="ESZ383" s="472"/>
      <c r="ETI383" s="472"/>
      <c r="ETR383" s="472"/>
      <c r="EUA383" s="472"/>
      <c r="EUJ383" s="472"/>
      <c r="EUS383" s="472"/>
      <c r="EVB383" s="472"/>
      <c r="EVK383" s="472"/>
      <c r="EVT383" s="472"/>
      <c r="EWC383" s="472"/>
      <c r="EWL383" s="472"/>
      <c r="EWU383" s="472"/>
      <c r="EXD383" s="472"/>
      <c r="EXM383" s="472"/>
      <c r="EXV383" s="472"/>
      <c r="EYE383" s="472"/>
      <c r="EYN383" s="472"/>
      <c r="EYW383" s="472"/>
      <c r="EZF383" s="472"/>
      <c r="EZO383" s="472"/>
      <c r="EZX383" s="472"/>
      <c r="FAG383" s="472"/>
      <c r="FAP383" s="472"/>
      <c r="FAY383" s="472"/>
      <c r="FBH383" s="472"/>
      <c r="FBQ383" s="472"/>
      <c r="FBZ383" s="472"/>
      <c r="FCI383" s="472"/>
      <c r="FCR383" s="472"/>
      <c r="FDA383" s="472"/>
      <c r="FDJ383" s="472"/>
      <c r="FDS383" s="472"/>
      <c r="FEB383" s="472"/>
      <c r="FEK383" s="472"/>
      <c r="FET383" s="472"/>
      <c r="FFC383" s="472"/>
      <c r="FFL383" s="472"/>
      <c r="FFU383" s="472"/>
      <c r="FGD383" s="472"/>
      <c r="FGM383" s="472"/>
      <c r="FGV383" s="472"/>
      <c r="FHE383" s="472"/>
      <c r="FHN383" s="472"/>
      <c r="FHW383" s="472"/>
      <c r="FIF383" s="472"/>
      <c r="FIO383" s="472"/>
      <c r="FIX383" s="472"/>
      <c r="FJG383" s="472"/>
      <c r="FJP383" s="472"/>
      <c r="FJY383" s="472"/>
      <c r="FKH383" s="472"/>
      <c r="FKQ383" s="472"/>
      <c r="FKZ383" s="472"/>
      <c r="FLI383" s="472"/>
      <c r="FLR383" s="472"/>
      <c r="FMA383" s="472"/>
      <c r="FMJ383" s="472"/>
      <c r="FMS383" s="472"/>
      <c r="FNB383" s="472"/>
      <c r="FNK383" s="472"/>
      <c r="FNT383" s="472"/>
      <c r="FOC383" s="472"/>
      <c r="FOL383" s="472"/>
      <c r="FOU383" s="472"/>
      <c r="FPD383" s="472"/>
      <c r="FPM383" s="472"/>
      <c r="FPV383" s="472"/>
      <c r="FQE383" s="472"/>
      <c r="FQN383" s="472"/>
      <c r="FQW383" s="472"/>
      <c r="FRF383" s="472"/>
      <c r="FRO383" s="472"/>
      <c r="FRX383" s="472"/>
      <c r="FSG383" s="472"/>
      <c r="FSP383" s="472"/>
      <c r="FSY383" s="472"/>
      <c r="FTH383" s="472"/>
      <c r="FTQ383" s="472"/>
      <c r="FTZ383" s="472"/>
      <c r="FUI383" s="472"/>
      <c r="FUR383" s="472"/>
      <c r="FVA383" s="472"/>
      <c r="FVJ383" s="472"/>
      <c r="FVS383" s="472"/>
      <c r="FWB383" s="472"/>
      <c r="FWK383" s="472"/>
      <c r="FWT383" s="472"/>
      <c r="FXC383" s="472"/>
      <c r="FXL383" s="472"/>
      <c r="FXU383" s="472"/>
      <c r="FYD383" s="472"/>
      <c r="FYM383" s="472"/>
      <c r="FYV383" s="472"/>
      <c r="FZE383" s="472"/>
      <c r="FZN383" s="472"/>
      <c r="FZW383" s="472"/>
      <c r="GAF383" s="472"/>
      <c r="GAO383" s="472"/>
      <c r="GAX383" s="472"/>
      <c r="GBG383" s="472"/>
      <c r="GBP383" s="472"/>
      <c r="GBY383" s="472"/>
      <c r="GCH383" s="472"/>
      <c r="GCQ383" s="472"/>
      <c r="GCZ383" s="472"/>
      <c r="GDI383" s="472"/>
      <c r="GDR383" s="472"/>
      <c r="GEA383" s="472"/>
      <c r="GEJ383" s="472"/>
      <c r="GES383" s="472"/>
      <c r="GFB383" s="472"/>
      <c r="GFK383" s="472"/>
      <c r="GFT383" s="472"/>
      <c r="GGC383" s="472"/>
      <c r="GGL383" s="472"/>
      <c r="GGU383" s="472"/>
      <c r="GHD383" s="472"/>
      <c r="GHM383" s="472"/>
      <c r="GHV383" s="472"/>
      <c r="GIE383" s="472"/>
      <c r="GIN383" s="472"/>
      <c r="GIW383" s="472"/>
      <c r="GJF383" s="472"/>
      <c r="GJO383" s="472"/>
      <c r="GJX383" s="472"/>
      <c r="GKG383" s="472"/>
      <c r="GKP383" s="472"/>
      <c r="GKY383" s="472"/>
      <c r="GLH383" s="472"/>
      <c r="GLQ383" s="472"/>
      <c r="GLZ383" s="472"/>
      <c r="GMI383" s="472"/>
      <c r="GMR383" s="472"/>
      <c r="GNA383" s="472"/>
      <c r="GNJ383" s="472"/>
      <c r="GNS383" s="472"/>
      <c r="GOB383" s="472"/>
      <c r="GOK383" s="472"/>
      <c r="GOT383" s="472"/>
      <c r="GPC383" s="472"/>
      <c r="GPL383" s="472"/>
      <c r="GPU383" s="472"/>
      <c r="GQD383" s="472"/>
      <c r="GQM383" s="472"/>
      <c r="GQV383" s="472"/>
      <c r="GRE383" s="472"/>
      <c r="GRN383" s="472"/>
      <c r="GRW383" s="472"/>
      <c r="GSF383" s="472"/>
      <c r="GSO383" s="472"/>
      <c r="GSX383" s="472"/>
      <c r="GTG383" s="472"/>
      <c r="GTP383" s="472"/>
      <c r="GTY383" s="472"/>
      <c r="GUH383" s="472"/>
      <c r="GUQ383" s="472"/>
      <c r="GUZ383" s="472"/>
      <c r="GVI383" s="472"/>
      <c r="GVR383" s="472"/>
      <c r="GWA383" s="472"/>
      <c r="GWJ383" s="472"/>
      <c r="GWS383" s="472"/>
      <c r="GXB383" s="472"/>
      <c r="GXK383" s="472"/>
      <c r="GXT383" s="472"/>
      <c r="GYC383" s="472"/>
      <c r="GYL383" s="472"/>
      <c r="GYU383" s="472"/>
      <c r="GZD383" s="472"/>
      <c r="GZM383" s="472"/>
      <c r="GZV383" s="472"/>
      <c r="HAE383" s="472"/>
      <c r="HAN383" s="472"/>
      <c r="HAW383" s="472"/>
      <c r="HBF383" s="472"/>
      <c r="HBO383" s="472"/>
      <c r="HBX383" s="472"/>
      <c r="HCG383" s="472"/>
      <c r="HCP383" s="472"/>
      <c r="HCY383" s="472"/>
      <c r="HDH383" s="472"/>
      <c r="HDQ383" s="472"/>
      <c r="HDZ383" s="472"/>
      <c r="HEI383" s="472"/>
      <c r="HER383" s="472"/>
      <c r="HFA383" s="472"/>
      <c r="HFJ383" s="472"/>
      <c r="HFS383" s="472"/>
      <c r="HGB383" s="472"/>
      <c r="HGK383" s="472"/>
      <c r="HGT383" s="472"/>
      <c r="HHC383" s="472"/>
      <c r="HHL383" s="472"/>
      <c r="HHU383" s="472"/>
      <c r="HID383" s="472"/>
      <c r="HIM383" s="472"/>
      <c r="HIV383" s="472"/>
      <c r="HJE383" s="472"/>
      <c r="HJN383" s="472"/>
      <c r="HJW383" s="472"/>
      <c r="HKF383" s="472"/>
      <c r="HKO383" s="472"/>
      <c r="HKX383" s="472"/>
      <c r="HLG383" s="472"/>
      <c r="HLP383" s="472"/>
      <c r="HLY383" s="472"/>
      <c r="HMH383" s="472"/>
      <c r="HMQ383" s="472"/>
      <c r="HMZ383" s="472"/>
      <c r="HNI383" s="472"/>
      <c r="HNR383" s="472"/>
      <c r="HOA383" s="472"/>
      <c r="HOJ383" s="472"/>
      <c r="HOS383" s="472"/>
      <c r="HPB383" s="472"/>
      <c r="HPK383" s="472"/>
      <c r="HPT383" s="472"/>
      <c r="HQC383" s="472"/>
      <c r="HQL383" s="472"/>
      <c r="HQU383" s="472"/>
      <c r="HRD383" s="472"/>
      <c r="HRM383" s="472"/>
      <c r="HRV383" s="472"/>
      <c r="HSE383" s="472"/>
      <c r="HSN383" s="472"/>
      <c r="HSW383" s="472"/>
      <c r="HTF383" s="472"/>
      <c r="HTO383" s="472"/>
      <c r="HTX383" s="472"/>
      <c r="HUG383" s="472"/>
      <c r="HUP383" s="472"/>
      <c r="HUY383" s="472"/>
      <c r="HVH383" s="472"/>
      <c r="HVQ383" s="472"/>
      <c r="HVZ383" s="472"/>
      <c r="HWI383" s="472"/>
      <c r="HWR383" s="472"/>
      <c r="HXA383" s="472"/>
      <c r="HXJ383" s="472"/>
      <c r="HXS383" s="472"/>
      <c r="HYB383" s="472"/>
      <c r="HYK383" s="472"/>
      <c r="HYT383" s="472"/>
      <c r="HZC383" s="472"/>
      <c r="HZL383" s="472"/>
      <c r="HZU383" s="472"/>
      <c r="IAD383" s="472"/>
      <c r="IAM383" s="472"/>
      <c r="IAV383" s="472"/>
      <c r="IBE383" s="472"/>
      <c r="IBN383" s="472"/>
      <c r="IBW383" s="472"/>
      <c r="ICF383" s="472"/>
      <c r="ICO383" s="472"/>
      <c r="ICX383" s="472"/>
      <c r="IDG383" s="472"/>
      <c r="IDP383" s="472"/>
      <c r="IDY383" s="472"/>
      <c r="IEH383" s="472"/>
      <c r="IEQ383" s="472"/>
      <c r="IEZ383" s="472"/>
      <c r="IFI383" s="472"/>
      <c r="IFR383" s="472"/>
      <c r="IGA383" s="472"/>
      <c r="IGJ383" s="472"/>
      <c r="IGS383" s="472"/>
      <c r="IHB383" s="472"/>
      <c r="IHK383" s="472"/>
      <c r="IHT383" s="472"/>
      <c r="IIC383" s="472"/>
      <c r="IIL383" s="472"/>
      <c r="IIU383" s="472"/>
      <c r="IJD383" s="472"/>
      <c r="IJM383" s="472"/>
      <c r="IJV383" s="472"/>
      <c r="IKE383" s="472"/>
      <c r="IKN383" s="472"/>
      <c r="IKW383" s="472"/>
      <c r="ILF383" s="472"/>
      <c r="ILO383" s="472"/>
      <c r="ILX383" s="472"/>
      <c r="IMG383" s="472"/>
      <c r="IMP383" s="472"/>
      <c r="IMY383" s="472"/>
      <c r="INH383" s="472"/>
      <c r="INQ383" s="472"/>
      <c r="INZ383" s="472"/>
      <c r="IOI383" s="472"/>
      <c r="IOR383" s="472"/>
      <c r="IPA383" s="472"/>
      <c r="IPJ383" s="472"/>
      <c r="IPS383" s="472"/>
      <c r="IQB383" s="472"/>
      <c r="IQK383" s="472"/>
      <c r="IQT383" s="472"/>
      <c r="IRC383" s="472"/>
      <c r="IRL383" s="472"/>
      <c r="IRU383" s="472"/>
      <c r="ISD383" s="472"/>
      <c r="ISM383" s="472"/>
      <c r="ISV383" s="472"/>
      <c r="ITE383" s="472"/>
      <c r="ITN383" s="472"/>
      <c r="ITW383" s="472"/>
      <c r="IUF383" s="472"/>
      <c r="IUO383" s="472"/>
      <c r="IUX383" s="472"/>
      <c r="IVG383" s="472"/>
      <c r="IVP383" s="472"/>
      <c r="IVY383" s="472"/>
      <c r="IWH383" s="472"/>
      <c r="IWQ383" s="472"/>
      <c r="IWZ383" s="472"/>
      <c r="IXI383" s="472"/>
      <c r="IXR383" s="472"/>
      <c r="IYA383" s="472"/>
      <c r="IYJ383" s="472"/>
      <c r="IYS383" s="472"/>
      <c r="IZB383" s="472"/>
      <c r="IZK383" s="472"/>
      <c r="IZT383" s="472"/>
      <c r="JAC383" s="472"/>
      <c r="JAL383" s="472"/>
      <c r="JAU383" s="472"/>
      <c r="JBD383" s="472"/>
      <c r="JBM383" s="472"/>
      <c r="JBV383" s="472"/>
      <c r="JCE383" s="472"/>
      <c r="JCN383" s="472"/>
      <c r="JCW383" s="472"/>
      <c r="JDF383" s="472"/>
      <c r="JDO383" s="472"/>
      <c r="JDX383" s="472"/>
      <c r="JEG383" s="472"/>
      <c r="JEP383" s="472"/>
      <c r="JEY383" s="472"/>
      <c r="JFH383" s="472"/>
      <c r="JFQ383" s="472"/>
      <c r="JFZ383" s="472"/>
      <c r="JGI383" s="472"/>
      <c r="JGR383" s="472"/>
      <c r="JHA383" s="472"/>
      <c r="JHJ383" s="472"/>
      <c r="JHS383" s="472"/>
      <c r="JIB383" s="472"/>
      <c r="JIK383" s="472"/>
      <c r="JIT383" s="472"/>
      <c r="JJC383" s="472"/>
      <c r="JJL383" s="472"/>
      <c r="JJU383" s="472"/>
      <c r="JKD383" s="472"/>
      <c r="JKM383" s="472"/>
      <c r="JKV383" s="472"/>
      <c r="JLE383" s="472"/>
      <c r="JLN383" s="472"/>
      <c r="JLW383" s="472"/>
      <c r="JMF383" s="472"/>
      <c r="JMO383" s="472"/>
      <c r="JMX383" s="472"/>
      <c r="JNG383" s="472"/>
      <c r="JNP383" s="472"/>
      <c r="JNY383" s="472"/>
      <c r="JOH383" s="472"/>
      <c r="JOQ383" s="472"/>
      <c r="JOZ383" s="472"/>
      <c r="JPI383" s="472"/>
      <c r="JPR383" s="472"/>
      <c r="JQA383" s="472"/>
      <c r="JQJ383" s="472"/>
      <c r="JQS383" s="472"/>
      <c r="JRB383" s="472"/>
      <c r="JRK383" s="472"/>
      <c r="JRT383" s="472"/>
      <c r="JSC383" s="472"/>
      <c r="JSL383" s="472"/>
      <c r="JSU383" s="472"/>
      <c r="JTD383" s="472"/>
      <c r="JTM383" s="472"/>
      <c r="JTV383" s="472"/>
      <c r="JUE383" s="472"/>
      <c r="JUN383" s="472"/>
      <c r="JUW383" s="472"/>
      <c r="JVF383" s="472"/>
      <c r="JVO383" s="472"/>
      <c r="JVX383" s="472"/>
      <c r="JWG383" s="472"/>
      <c r="JWP383" s="472"/>
      <c r="JWY383" s="472"/>
      <c r="JXH383" s="472"/>
      <c r="JXQ383" s="472"/>
      <c r="JXZ383" s="472"/>
      <c r="JYI383" s="472"/>
      <c r="JYR383" s="472"/>
      <c r="JZA383" s="472"/>
      <c r="JZJ383" s="472"/>
      <c r="JZS383" s="472"/>
      <c r="KAB383" s="472"/>
      <c r="KAK383" s="472"/>
      <c r="KAT383" s="472"/>
      <c r="KBC383" s="472"/>
      <c r="KBL383" s="472"/>
      <c r="KBU383" s="472"/>
      <c r="KCD383" s="472"/>
      <c r="KCM383" s="472"/>
      <c r="KCV383" s="472"/>
      <c r="KDE383" s="472"/>
      <c r="KDN383" s="472"/>
      <c r="KDW383" s="472"/>
      <c r="KEF383" s="472"/>
      <c r="KEO383" s="472"/>
      <c r="KEX383" s="472"/>
      <c r="KFG383" s="472"/>
      <c r="KFP383" s="472"/>
      <c r="KFY383" s="472"/>
      <c r="KGH383" s="472"/>
      <c r="KGQ383" s="472"/>
      <c r="KGZ383" s="472"/>
      <c r="KHI383" s="472"/>
      <c r="KHR383" s="472"/>
      <c r="KIA383" s="472"/>
      <c r="KIJ383" s="472"/>
      <c r="KIS383" s="472"/>
      <c r="KJB383" s="472"/>
      <c r="KJK383" s="472"/>
      <c r="KJT383" s="472"/>
      <c r="KKC383" s="472"/>
      <c r="KKL383" s="472"/>
      <c r="KKU383" s="472"/>
      <c r="KLD383" s="472"/>
      <c r="KLM383" s="472"/>
      <c r="KLV383" s="472"/>
      <c r="KME383" s="472"/>
      <c r="KMN383" s="472"/>
      <c r="KMW383" s="472"/>
      <c r="KNF383" s="472"/>
      <c r="KNO383" s="472"/>
      <c r="KNX383" s="472"/>
      <c r="KOG383" s="472"/>
      <c r="KOP383" s="472"/>
      <c r="KOY383" s="472"/>
      <c r="KPH383" s="472"/>
      <c r="KPQ383" s="472"/>
      <c r="KPZ383" s="472"/>
      <c r="KQI383" s="472"/>
      <c r="KQR383" s="472"/>
      <c r="KRA383" s="472"/>
      <c r="KRJ383" s="472"/>
      <c r="KRS383" s="472"/>
      <c r="KSB383" s="472"/>
      <c r="KSK383" s="472"/>
      <c r="KST383" s="472"/>
      <c r="KTC383" s="472"/>
      <c r="KTL383" s="472"/>
      <c r="KTU383" s="472"/>
      <c r="KUD383" s="472"/>
      <c r="KUM383" s="472"/>
      <c r="KUV383" s="472"/>
      <c r="KVE383" s="472"/>
      <c r="KVN383" s="472"/>
      <c r="KVW383" s="472"/>
      <c r="KWF383" s="472"/>
      <c r="KWO383" s="472"/>
      <c r="KWX383" s="472"/>
      <c r="KXG383" s="472"/>
      <c r="KXP383" s="472"/>
      <c r="KXY383" s="472"/>
      <c r="KYH383" s="472"/>
      <c r="KYQ383" s="472"/>
      <c r="KYZ383" s="472"/>
      <c r="KZI383" s="472"/>
      <c r="KZR383" s="472"/>
      <c r="LAA383" s="472"/>
      <c r="LAJ383" s="472"/>
      <c r="LAS383" s="472"/>
      <c r="LBB383" s="472"/>
      <c r="LBK383" s="472"/>
      <c r="LBT383" s="472"/>
      <c r="LCC383" s="472"/>
      <c r="LCL383" s="472"/>
      <c r="LCU383" s="472"/>
      <c r="LDD383" s="472"/>
      <c r="LDM383" s="472"/>
      <c r="LDV383" s="472"/>
      <c r="LEE383" s="472"/>
      <c r="LEN383" s="472"/>
      <c r="LEW383" s="472"/>
      <c r="LFF383" s="472"/>
      <c r="LFO383" s="472"/>
      <c r="LFX383" s="472"/>
      <c r="LGG383" s="472"/>
      <c r="LGP383" s="472"/>
      <c r="LGY383" s="472"/>
      <c r="LHH383" s="472"/>
      <c r="LHQ383" s="472"/>
      <c r="LHZ383" s="472"/>
      <c r="LII383" s="472"/>
      <c r="LIR383" s="472"/>
      <c r="LJA383" s="472"/>
      <c r="LJJ383" s="472"/>
      <c r="LJS383" s="472"/>
      <c r="LKB383" s="472"/>
      <c r="LKK383" s="472"/>
      <c r="LKT383" s="472"/>
      <c r="LLC383" s="472"/>
      <c r="LLL383" s="472"/>
      <c r="LLU383" s="472"/>
      <c r="LMD383" s="472"/>
      <c r="LMM383" s="472"/>
      <c r="LMV383" s="472"/>
      <c r="LNE383" s="472"/>
      <c r="LNN383" s="472"/>
      <c r="LNW383" s="472"/>
      <c r="LOF383" s="472"/>
      <c r="LOO383" s="472"/>
      <c r="LOX383" s="472"/>
      <c r="LPG383" s="472"/>
      <c r="LPP383" s="472"/>
      <c r="LPY383" s="472"/>
      <c r="LQH383" s="472"/>
      <c r="LQQ383" s="472"/>
      <c r="LQZ383" s="472"/>
      <c r="LRI383" s="472"/>
      <c r="LRR383" s="472"/>
      <c r="LSA383" s="472"/>
      <c r="LSJ383" s="472"/>
      <c r="LSS383" s="472"/>
      <c r="LTB383" s="472"/>
      <c r="LTK383" s="472"/>
      <c r="LTT383" s="472"/>
      <c r="LUC383" s="472"/>
      <c r="LUL383" s="472"/>
      <c r="LUU383" s="472"/>
      <c r="LVD383" s="472"/>
      <c r="LVM383" s="472"/>
      <c r="LVV383" s="472"/>
      <c r="LWE383" s="472"/>
      <c r="LWN383" s="472"/>
      <c r="LWW383" s="472"/>
      <c r="LXF383" s="472"/>
      <c r="LXO383" s="472"/>
      <c r="LXX383" s="472"/>
      <c r="LYG383" s="472"/>
      <c r="LYP383" s="472"/>
      <c r="LYY383" s="472"/>
      <c r="LZH383" s="472"/>
      <c r="LZQ383" s="472"/>
      <c r="LZZ383" s="472"/>
      <c r="MAI383" s="472"/>
      <c r="MAR383" s="472"/>
      <c r="MBA383" s="472"/>
      <c r="MBJ383" s="472"/>
      <c r="MBS383" s="472"/>
      <c r="MCB383" s="472"/>
      <c r="MCK383" s="472"/>
      <c r="MCT383" s="472"/>
      <c r="MDC383" s="472"/>
      <c r="MDL383" s="472"/>
      <c r="MDU383" s="472"/>
      <c r="MED383" s="472"/>
      <c r="MEM383" s="472"/>
      <c r="MEV383" s="472"/>
      <c r="MFE383" s="472"/>
      <c r="MFN383" s="472"/>
      <c r="MFW383" s="472"/>
      <c r="MGF383" s="472"/>
      <c r="MGO383" s="472"/>
      <c r="MGX383" s="472"/>
      <c r="MHG383" s="472"/>
      <c r="MHP383" s="472"/>
      <c r="MHY383" s="472"/>
      <c r="MIH383" s="472"/>
      <c r="MIQ383" s="472"/>
      <c r="MIZ383" s="472"/>
      <c r="MJI383" s="472"/>
      <c r="MJR383" s="472"/>
      <c r="MKA383" s="472"/>
      <c r="MKJ383" s="472"/>
      <c r="MKS383" s="472"/>
      <c r="MLB383" s="472"/>
      <c r="MLK383" s="472"/>
      <c r="MLT383" s="472"/>
      <c r="MMC383" s="472"/>
      <c r="MML383" s="472"/>
      <c r="MMU383" s="472"/>
      <c r="MND383" s="472"/>
      <c r="MNM383" s="472"/>
      <c r="MNV383" s="472"/>
      <c r="MOE383" s="472"/>
      <c r="MON383" s="472"/>
      <c r="MOW383" s="472"/>
      <c r="MPF383" s="472"/>
      <c r="MPO383" s="472"/>
      <c r="MPX383" s="472"/>
      <c r="MQG383" s="472"/>
      <c r="MQP383" s="472"/>
      <c r="MQY383" s="472"/>
      <c r="MRH383" s="472"/>
      <c r="MRQ383" s="472"/>
      <c r="MRZ383" s="472"/>
      <c r="MSI383" s="472"/>
      <c r="MSR383" s="472"/>
      <c r="MTA383" s="472"/>
      <c r="MTJ383" s="472"/>
      <c r="MTS383" s="472"/>
      <c r="MUB383" s="472"/>
      <c r="MUK383" s="472"/>
      <c r="MUT383" s="472"/>
      <c r="MVC383" s="472"/>
      <c r="MVL383" s="472"/>
      <c r="MVU383" s="472"/>
      <c r="MWD383" s="472"/>
      <c r="MWM383" s="472"/>
      <c r="MWV383" s="472"/>
      <c r="MXE383" s="472"/>
      <c r="MXN383" s="472"/>
      <c r="MXW383" s="472"/>
      <c r="MYF383" s="472"/>
      <c r="MYO383" s="472"/>
      <c r="MYX383" s="472"/>
      <c r="MZG383" s="472"/>
      <c r="MZP383" s="472"/>
      <c r="MZY383" s="472"/>
      <c r="NAH383" s="472"/>
      <c r="NAQ383" s="472"/>
      <c r="NAZ383" s="472"/>
      <c r="NBI383" s="472"/>
      <c r="NBR383" s="472"/>
      <c r="NCA383" s="472"/>
      <c r="NCJ383" s="472"/>
      <c r="NCS383" s="472"/>
      <c r="NDB383" s="472"/>
      <c r="NDK383" s="472"/>
      <c r="NDT383" s="472"/>
      <c r="NEC383" s="472"/>
      <c r="NEL383" s="472"/>
      <c r="NEU383" s="472"/>
      <c r="NFD383" s="472"/>
      <c r="NFM383" s="472"/>
      <c r="NFV383" s="472"/>
      <c r="NGE383" s="472"/>
      <c r="NGN383" s="472"/>
      <c r="NGW383" s="472"/>
      <c r="NHF383" s="472"/>
      <c r="NHO383" s="472"/>
      <c r="NHX383" s="472"/>
      <c r="NIG383" s="472"/>
      <c r="NIP383" s="472"/>
      <c r="NIY383" s="472"/>
      <c r="NJH383" s="472"/>
      <c r="NJQ383" s="472"/>
      <c r="NJZ383" s="472"/>
      <c r="NKI383" s="472"/>
      <c r="NKR383" s="472"/>
      <c r="NLA383" s="472"/>
      <c r="NLJ383" s="472"/>
      <c r="NLS383" s="472"/>
      <c r="NMB383" s="472"/>
      <c r="NMK383" s="472"/>
      <c r="NMT383" s="472"/>
      <c r="NNC383" s="472"/>
      <c r="NNL383" s="472"/>
      <c r="NNU383" s="472"/>
      <c r="NOD383" s="472"/>
      <c r="NOM383" s="472"/>
      <c r="NOV383" s="472"/>
      <c r="NPE383" s="472"/>
      <c r="NPN383" s="472"/>
      <c r="NPW383" s="472"/>
      <c r="NQF383" s="472"/>
      <c r="NQO383" s="472"/>
      <c r="NQX383" s="472"/>
      <c r="NRG383" s="472"/>
      <c r="NRP383" s="472"/>
      <c r="NRY383" s="472"/>
      <c r="NSH383" s="472"/>
      <c r="NSQ383" s="472"/>
      <c r="NSZ383" s="472"/>
      <c r="NTI383" s="472"/>
      <c r="NTR383" s="472"/>
      <c r="NUA383" s="472"/>
      <c r="NUJ383" s="472"/>
      <c r="NUS383" s="472"/>
      <c r="NVB383" s="472"/>
      <c r="NVK383" s="472"/>
      <c r="NVT383" s="472"/>
      <c r="NWC383" s="472"/>
      <c r="NWL383" s="472"/>
      <c r="NWU383" s="472"/>
      <c r="NXD383" s="472"/>
      <c r="NXM383" s="472"/>
      <c r="NXV383" s="472"/>
      <c r="NYE383" s="472"/>
      <c r="NYN383" s="472"/>
      <c r="NYW383" s="472"/>
      <c r="NZF383" s="472"/>
      <c r="NZO383" s="472"/>
      <c r="NZX383" s="472"/>
      <c r="OAG383" s="472"/>
      <c r="OAP383" s="472"/>
      <c r="OAY383" s="472"/>
      <c r="OBH383" s="472"/>
      <c r="OBQ383" s="472"/>
      <c r="OBZ383" s="472"/>
      <c r="OCI383" s="472"/>
      <c r="OCR383" s="472"/>
      <c r="ODA383" s="472"/>
      <c r="ODJ383" s="472"/>
      <c r="ODS383" s="472"/>
      <c r="OEB383" s="472"/>
      <c r="OEK383" s="472"/>
      <c r="OET383" s="472"/>
      <c r="OFC383" s="472"/>
      <c r="OFL383" s="472"/>
      <c r="OFU383" s="472"/>
      <c r="OGD383" s="472"/>
      <c r="OGM383" s="472"/>
      <c r="OGV383" s="472"/>
      <c r="OHE383" s="472"/>
      <c r="OHN383" s="472"/>
      <c r="OHW383" s="472"/>
      <c r="OIF383" s="472"/>
      <c r="OIO383" s="472"/>
      <c r="OIX383" s="472"/>
      <c r="OJG383" s="472"/>
      <c r="OJP383" s="472"/>
      <c r="OJY383" s="472"/>
      <c r="OKH383" s="472"/>
      <c r="OKQ383" s="472"/>
      <c r="OKZ383" s="472"/>
      <c r="OLI383" s="472"/>
      <c r="OLR383" s="472"/>
      <c r="OMA383" s="472"/>
      <c r="OMJ383" s="472"/>
      <c r="OMS383" s="472"/>
      <c r="ONB383" s="472"/>
      <c r="ONK383" s="472"/>
      <c r="ONT383" s="472"/>
      <c r="OOC383" s="472"/>
      <c r="OOL383" s="472"/>
      <c r="OOU383" s="472"/>
      <c r="OPD383" s="472"/>
      <c r="OPM383" s="472"/>
      <c r="OPV383" s="472"/>
      <c r="OQE383" s="472"/>
      <c r="OQN383" s="472"/>
      <c r="OQW383" s="472"/>
      <c r="ORF383" s="472"/>
      <c r="ORO383" s="472"/>
      <c r="ORX383" s="472"/>
      <c r="OSG383" s="472"/>
      <c r="OSP383" s="472"/>
      <c r="OSY383" s="472"/>
      <c r="OTH383" s="472"/>
      <c r="OTQ383" s="472"/>
      <c r="OTZ383" s="472"/>
      <c r="OUI383" s="472"/>
      <c r="OUR383" s="472"/>
      <c r="OVA383" s="472"/>
      <c r="OVJ383" s="472"/>
      <c r="OVS383" s="472"/>
      <c r="OWB383" s="472"/>
      <c r="OWK383" s="472"/>
      <c r="OWT383" s="472"/>
      <c r="OXC383" s="472"/>
      <c r="OXL383" s="472"/>
      <c r="OXU383" s="472"/>
      <c r="OYD383" s="472"/>
      <c r="OYM383" s="472"/>
      <c r="OYV383" s="472"/>
      <c r="OZE383" s="472"/>
      <c r="OZN383" s="472"/>
      <c r="OZW383" s="472"/>
      <c r="PAF383" s="472"/>
      <c r="PAO383" s="472"/>
      <c r="PAX383" s="472"/>
      <c r="PBG383" s="472"/>
      <c r="PBP383" s="472"/>
      <c r="PBY383" s="472"/>
      <c r="PCH383" s="472"/>
      <c r="PCQ383" s="472"/>
      <c r="PCZ383" s="472"/>
      <c r="PDI383" s="472"/>
      <c r="PDR383" s="472"/>
      <c r="PEA383" s="472"/>
      <c r="PEJ383" s="472"/>
      <c r="PES383" s="472"/>
      <c r="PFB383" s="472"/>
      <c r="PFK383" s="472"/>
      <c r="PFT383" s="472"/>
      <c r="PGC383" s="472"/>
      <c r="PGL383" s="472"/>
      <c r="PGU383" s="472"/>
      <c r="PHD383" s="472"/>
      <c r="PHM383" s="472"/>
      <c r="PHV383" s="472"/>
      <c r="PIE383" s="472"/>
      <c r="PIN383" s="472"/>
      <c r="PIW383" s="472"/>
      <c r="PJF383" s="472"/>
      <c r="PJO383" s="472"/>
      <c r="PJX383" s="472"/>
      <c r="PKG383" s="472"/>
      <c r="PKP383" s="472"/>
      <c r="PKY383" s="472"/>
      <c r="PLH383" s="472"/>
      <c r="PLQ383" s="472"/>
      <c r="PLZ383" s="472"/>
      <c r="PMI383" s="472"/>
      <c r="PMR383" s="472"/>
      <c r="PNA383" s="472"/>
      <c r="PNJ383" s="472"/>
      <c r="PNS383" s="472"/>
      <c r="POB383" s="472"/>
      <c r="POK383" s="472"/>
      <c r="POT383" s="472"/>
      <c r="PPC383" s="472"/>
      <c r="PPL383" s="472"/>
      <c r="PPU383" s="472"/>
      <c r="PQD383" s="472"/>
      <c r="PQM383" s="472"/>
      <c r="PQV383" s="472"/>
      <c r="PRE383" s="472"/>
      <c r="PRN383" s="472"/>
      <c r="PRW383" s="472"/>
      <c r="PSF383" s="472"/>
      <c r="PSO383" s="472"/>
      <c r="PSX383" s="472"/>
      <c r="PTG383" s="472"/>
      <c r="PTP383" s="472"/>
      <c r="PTY383" s="472"/>
      <c r="PUH383" s="472"/>
      <c r="PUQ383" s="472"/>
      <c r="PUZ383" s="472"/>
      <c r="PVI383" s="472"/>
      <c r="PVR383" s="472"/>
      <c r="PWA383" s="472"/>
      <c r="PWJ383" s="472"/>
      <c r="PWS383" s="472"/>
      <c r="PXB383" s="472"/>
      <c r="PXK383" s="472"/>
      <c r="PXT383" s="472"/>
      <c r="PYC383" s="472"/>
      <c r="PYL383" s="472"/>
      <c r="PYU383" s="472"/>
      <c r="PZD383" s="472"/>
      <c r="PZM383" s="472"/>
      <c r="PZV383" s="472"/>
      <c r="QAE383" s="472"/>
      <c r="QAN383" s="472"/>
      <c r="QAW383" s="472"/>
      <c r="QBF383" s="472"/>
      <c r="QBO383" s="472"/>
      <c r="QBX383" s="472"/>
      <c r="QCG383" s="472"/>
      <c r="QCP383" s="472"/>
      <c r="QCY383" s="472"/>
      <c r="QDH383" s="472"/>
      <c r="QDQ383" s="472"/>
      <c r="QDZ383" s="472"/>
      <c r="QEI383" s="472"/>
      <c r="QER383" s="472"/>
      <c r="QFA383" s="472"/>
      <c r="QFJ383" s="472"/>
      <c r="QFS383" s="472"/>
      <c r="QGB383" s="472"/>
      <c r="QGK383" s="472"/>
      <c r="QGT383" s="472"/>
      <c r="QHC383" s="472"/>
      <c r="QHL383" s="472"/>
      <c r="QHU383" s="472"/>
      <c r="QID383" s="472"/>
      <c r="QIM383" s="472"/>
      <c r="QIV383" s="472"/>
      <c r="QJE383" s="472"/>
      <c r="QJN383" s="472"/>
      <c r="QJW383" s="472"/>
      <c r="QKF383" s="472"/>
      <c r="QKO383" s="472"/>
      <c r="QKX383" s="472"/>
      <c r="QLG383" s="472"/>
      <c r="QLP383" s="472"/>
      <c r="QLY383" s="472"/>
      <c r="QMH383" s="472"/>
      <c r="QMQ383" s="472"/>
      <c r="QMZ383" s="472"/>
      <c r="QNI383" s="472"/>
      <c r="QNR383" s="472"/>
      <c r="QOA383" s="472"/>
      <c r="QOJ383" s="472"/>
      <c r="QOS383" s="472"/>
      <c r="QPB383" s="472"/>
      <c r="QPK383" s="472"/>
      <c r="QPT383" s="472"/>
      <c r="QQC383" s="472"/>
      <c r="QQL383" s="472"/>
      <c r="QQU383" s="472"/>
      <c r="QRD383" s="472"/>
      <c r="QRM383" s="472"/>
      <c r="QRV383" s="472"/>
      <c r="QSE383" s="472"/>
      <c r="QSN383" s="472"/>
      <c r="QSW383" s="472"/>
      <c r="QTF383" s="472"/>
      <c r="QTO383" s="472"/>
      <c r="QTX383" s="472"/>
      <c r="QUG383" s="472"/>
      <c r="QUP383" s="472"/>
      <c r="QUY383" s="472"/>
      <c r="QVH383" s="472"/>
      <c r="QVQ383" s="472"/>
      <c r="QVZ383" s="472"/>
      <c r="QWI383" s="472"/>
      <c r="QWR383" s="472"/>
      <c r="QXA383" s="472"/>
      <c r="QXJ383" s="472"/>
      <c r="QXS383" s="472"/>
      <c r="QYB383" s="472"/>
      <c r="QYK383" s="472"/>
      <c r="QYT383" s="472"/>
      <c r="QZC383" s="472"/>
      <c r="QZL383" s="472"/>
      <c r="QZU383" s="472"/>
      <c r="RAD383" s="472"/>
      <c r="RAM383" s="472"/>
      <c r="RAV383" s="472"/>
      <c r="RBE383" s="472"/>
      <c r="RBN383" s="472"/>
      <c r="RBW383" s="472"/>
      <c r="RCF383" s="472"/>
      <c r="RCO383" s="472"/>
      <c r="RCX383" s="472"/>
      <c r="RDG383" s="472"/>
      <c r="RDP383" s="472"/>
      <c r="RDY383" s="472"/>
      <c r="REH383" s="472"/>
      <c r="REQ383" s="472"/>
      <c r="REZ383" s="472"/>
      <c r="RFI383" s="472"/>
      <c r="RFR383" s="472"/>
      <c r="RGA383" s="472"/>
      <c r="RGJ383" s="472"/>
      <c r="RGS383" s="472"/>
      <c r="RHB383" s="472"/>
      <c r="RHK383" s="472"/>
      <c r="RHT383" s="472"/>
      <c r="RIC383" s="472"/>
      <c r="RIL383" s="472"/>
      <c r="RIU383" s="472"/>
      <c r="RJD383" s="472"/>
      <c r="RJM383" s="472"/>
      <c r="RJV383" s="472"/>
      <c r="RKE383" s="472"/>
      <c r="RKN383" s="472"/>
      <c r="RKW383" s="472"/>
      <c r="RLF383" s="472"/>
      <c r="RLO383" s="472"/>
      <c r="RLX383" s="472"/>
      <c r="RMG383" s="472"/>
      <c r="RMP383" s="472"/>
      <c r="RMY383" s="472"/>
      <c r="RNH383" s="472"/>
      <c r="RNQ383" s="472"/>
      <c r="RNZ383" s="472"/>
      <c r="ROI383" s="472"/>
      <c r="ROR383" s="472"/>
      <c r="RPA383" s="472"/>
      <c r="RPJ383" s="472"/>
      <c r="RPS383" s="472"/>
      <c r="RQB383" s="472"/>
      <c r="RQK383" s="472"/>
      <c r="RQT383" s="472"/>
      <c r="RRC383" s="472"/>
      <c r="RRL383" s="472"/>
      <c r="RRU383" s="472"/>
      <c r="RSD383" s="472"/>
      <c r="RSM383" s="472"/>
      <c r="RSV383" s="472"/>
      <c r="RTE383" s="472"/>
      <c r="RTN383" s="472"/>
      <c r="RTW383" s="472"/>
      <c r="RUF383" s="472"/>
      <c r="RUO383" s="472"/>
      <c r="RUX383" s="472"/>
      <c r="RVG383" s="472"/>
      <c r="RVP383" s="472"/>
      <c r="RVY383" s="472"/>
      <c r="RWH383" s="472"/>
      <c r="RWQ383" s="472"/>
      <c r="RWZ383" s="472"/>
      <c r="RXI383" s="472"/>
      <c r="RXR383" s="472"/>
      <c r="RYA383" s="472"/>
      <c r="RYJ383" s="472"/>
      <c r="RYS383" s="472"/>
      <c r="RZB383" s="472"/>
      <c r="RZK383" s="472"/>
      <c r="RZT383" s="472"/>
      <c r="SAC383" s="472"/>
      <c r="SAL383" s="472"/>
      <c r="SAU383" s="472"/>
      <c r="SBD383" s="472"/>
      <c r="SBM383" s="472"/>
      <c r="SBV383" s="472"/>
      <c r="SCE383" s="472"/>
      <c r="SCN383" s="472"/>
      <c r="SCW383" s="472"/>
      <c r="SDF383" s="472"/>
      <c r="SDO383" s="472"/>
      <c r="SDX383" s="472"/>
      <c r="SEG383" s="472"/>
      <c r="SEP383" s="472"/>
      <c r="SEY383" s="472"/>
      <c r="SFH383" s="472"/>
      <c r="SFQ383" s="472"/>
      <c r="SFZ383" s="472"/>
      <c r="SGI383" s="472"/>
      <c r="SGR383" s="472"/>
      <c r="SHA383" s="472"/>
      <c r="SHJ383" s="472"/>
      <c r="SHS383" s="472"/>
      <c r="SIB383" s="472"/>
      <c r="SIK383" s="472"/>
      <c r="SIT383" s="472"/>
      <c r="SJC383" s="472"/>
      <c r="SJL383" s="472"/>
      <c r="SJU383" s="472"/>
      <c r="SKD383" s="472"/>
      <c r="SKM383" s="472"/>
      <c r="SKV383" s="472"/>
      <c r="SLE383" s="472"/>
      <c r="SLN383" s="472"/>
      <c r="SLW383" s="472"/>
      <c r="SMF383" s="472"/>
      <c r="SMO383" s="472"/>
      <c r="SMX383" s="472"/>
      <c r="SNG383" s="472"/>
      <c r="SNP383" s="472"/>
      <c r="SNY383" s="472"/>
      <c r="SOH383" s="472"/>
      <c r="SOQ383" s="472"/>
      <c r="SOZ383" s="472"/>
      <c r="SPI383" s="472"/>
      <c r="SPR383" s="472"/>
      <c r="SQA383" s="472"/>
      <c r="SQJ383" s="472"/>
      <c r="SQS383" s="472"/>
      <c r="SRB383" s="472"/>
      <c r="SRK383" s="472"/>
      <c r="SRT383" s="472"/>
      <c r="SSC383" s="472"/>
      <c r="SSL383" s="472"/>
      <c r="SSU383" s="472"/>
      <c r="STD383" s="472"/>
      <c r="STM383" s="472"/>
      <c r="STV383" s="472"/>
      <c r="SUE383" s="472"/>
      <c r="SUN383" s="472"/>
      <c r="SUW383" s="472"/>
      <c r="SVF383" s="472"/>
      <c r="SVO383" s="472"/>
      <c r="SVX383" s="472"/>
      <c r="SWG383" s="472"/>
      <c r="SWP383" s="472"/>
      <c r="SWY383" s="472"/>
      <c r="SXH383" s="472"/>
      <c r="SXQ383" s="472"/>
      <c r="SXZ383" s="472"/>
      <c r="SYI383" s="472"/>
      <c r="SYR383" s="472"/>
      <c r="SZA383" s="472"/>
      <c r="SZJ383" s="472"/>
      <c r="SZS383" s="472"/>
      <c r="TAB383" s="472"/>
      <c r="TAK383" s="472"/>
      <c r="TAT383" s="472"/>
      <c r="TBC383" s="472"/>
      <c r="TBL383" s="472"/>
      <c r="TBU383" s="472"/>
      <c r="TCD383" s="472"/>
      <c r="TCM383" s="472"/>
      <c r="TCV383" s="472"/>
      <c r="TDE383" s="472"/>
      <c r="TDN383" s="472"/>
      <c r="TDW383" s="472"/>
      <c r="TEF383" s="472"/>
      <c r="TEO383" s="472"/>
      <c r="TEX383" s="472"/>
      <c r="TFG383" s="472"/>
      <c r="TFP383" s="472"/>
      <c r="TFY383" s="472"/>
      <c r="TGH383" s="472"/>
      <c r="TGQ383" s="472"/>
      <c r="TGZ383" s="472"/>
      <c r="THI383" s="472"/>
      <c r="THR383" s="472"/>
      <c r="TIA383" s="472"/>
      <c r="TIJ383" s="472"/>
      <c r="TIS383" s="472"/>
      <c r="TJB383" s="472"/>
      <c r="TJK383" s="472"/>
      <c r="TJT383" s="472"/>
      <c r="TKC383" s="472"/>
      <c r="TKL383" s="472"/>
      <c r="TKU383" s="472"/>
      <c r="TLD383" s="472"/>
      <c r="TLM383" s="472"/>
      <c r="TLV383" s="472"/>
      <c r="TME383" s="472"/>
      <c r="TMN383" s="472"/>
      <c r="TMW383" s="472"/>
      <c r="TNF383" s="472"/>
      <c r="TNO383" s="472"/>
      <c r="TNX383" s="472"/>
      <c r="TOG383" s="472"/>
      <c r="TOP383" s="472"/>
      <c r="TOY383" s="472"/>
      <c r="TPH383" s="472"/>
      <c r="TPQ383" s="472"/>
      <c r="TPZ383" s="472"/>
      <c r="TQI383" s="472"/>
      <c r="TQR383" s="472"/>
      <c r="TRA383" s="472"/>
      <c r="TRJ383" s="472"/>
      <c r="TRS383" s="472"/>
      <c r="TSB383" s="472"/>
      <c r="TSK383" s="472"/>
      <c r="TST383" s="472"/>
      <c r="TTC383" s="472"/>
      <c r="TTL383" s="472"/>
      <c r="TTU383" s="472"/>
      <c r="TUD383" s="472"/>
      <c r="TUM383" s="472"/>
      <c r="TUV383" s="472"/>
      <c r="TVE383" s="472"/>
      <c r="TVN383" s="472"/>
      <c r="TVW383" s="472"/>
      <c r="TWF383" s="472"/>
      <c r="TWO383" s="472"/>
      <c r="TWX383" s="472"/>
      <c r="TXG383" s="472"/>
      <c r="TXP383" s="472"/>
      <c r="TXY383" s="472"/>
      <c r="TYH383" s="472"/>
      <c r="TYQ383" s="472"/>
      <c r="TYZ383" s="472"/>
      <c r="TZI383" s="472"/>
      <c r="TZR383" s="472"/>
      <c r="UAA383" s="472"/>
      <c r="UAJ383" s="472"/>
      <c r="UAS383" s="472"/>
      <c r="UBB383" s="472"/>
      <c r="UBK383" s="472"/>
      <c r="UBT383" s="472"/>
      <c r="UCC383" s="472"/>
      <c r="UCL383" s="472"/>
      <c r="UCU383" s="472"/>
      <c r="UDD383" s="472"/>
      <c r="UDM383" s="472"/>
      <c r="UDV383" s="472"/>
      <c r="UEE383" s="472"/>
      <c r="UEN383" s="472"/>
      <c r="UEW383" s="472"/>
      <c r="UFF383" s="472"/>
      <c r="UFO383" s="472"/>
      <c r="UFX383" s="472"/>
      <c r="UGG383" s="472"/>
      <c r="UGP383" s="472"/>
      <c r="UGY383" s="472"/>
      <c r="UHH383" s="472"/>
      <c r="UHQ383" s="472"/>
      <c r="UHZ383" s="472"/>
      <c r="UII383" s="472"/>
      <c r="UIR383" s="472"/>
      <c r="UJA383" s="472"/>
      <c r="UJJ383" s="472"/>
      <c r="UJS383" s="472"/>
      <c r="UKB383" s="472"/>
      <c r="UKK383" s="472"/>
      <c r="UKT383" s="472"/>
      <c r="ULC383" s="472"/>
      <c r="ULL383" s="472"/>
      <c r="ULU383" s="472"/>
      <c r="UMD383" s="472"/>
      <c r="UMM383" s="472"/>
      <c r="UMV383" s="472"/>
      <c r="UNE383" s="472"/>
      <c r="UNN383" s="472"/>
      <c r="UNW383" s="472"/>
      <c r="UOF383" s="472"/>
      <c r="UOO383" s="472"/>
      <c r="UOX383" s="472"/>
      <c r="UPG383" s="472"/>
      <c r="UPP383" s="472"/>
      <c r="UPY383" s="472"/>
      <c r="UQH383" s="472"/>
      <c r="UQQ383" s="472"/>
      <c r="UQZ383" s="472"/>
      <c r="URI383" s="472"/>
      <c r="URR383" s="472"/>
      <c r="USA383" s="472"/>
      <c r="USJ383" s="472"/>
      <c r="USS383" s="472"/>
      <c r="UTB383" s="472"/>
      <c r="UTK383" s="472"/>
      <c r="UTT383" s="472"/>
      <c r="UUC383" s="472"/>
      <c r="UUL383" s="472"/>
      <c r="UUU383" s="472"/>
      <c r="UVD383" s="472"/>
      <c r="UVM383" s="472"/>
      <c r="UVV383" s="472"/>
      <c r="UWE383" s="472"/>
      <c r="UWN383" s="472"/>
      <c r="UWW383" s="472"/>
      <c r="UXF383" s="472"/>
      <c r="UXO383" s="472"/>
      <c r="UXX383" s="472"/>
      <c r="UYG383" s="472"/>
      <c r="UYP383" s="472"/>
      <c r="UYY383" s="472"/>
      <c r="UZH383" s="472"/>
      <c r="UZQ383" s="472"/>
      <c r="UZZ383" s="472"/>
      <c r="VAI383" s="472"/>
      <c r="VAR383" s="472"/>
      <c r="VBA383" s="472"/>
      <c r="VBJ383" s="472"/>
      <c r="VBS383" s="472"/>
      <c r="VCB383" s="472"/>
      <c r="VCK383" s="472"/>
      <c r="VCT383" s="472"/>
      <c r="VDC383" s="472"/>
      <c r="VDL383" s="472"/>
      <c r="VDU383" s="472"/>
      <c r="VED383" s="472"/>
      <c r="VEM383" s="472"/>
      <c r="VEV383" s="472"/>
      <c r="VFE383" s="472"/>
      <c r="VFN383" s="472"/>
      <c r="VFW383" s="472"/>
      <c r="VGF383" s="472"/>
      <c r="VGO383" s="472"/>
      <c r="VGX383" s="472"/>
      <c r="VHG383" s="472"/>
      <c r="VHP383" s="472"/>
      <c r="VHY383" s="472"/>
      <c r="VIH383" s="472"/>
      <c r="VIQ383" s="472"/>
      <c r="VIZ383" s="472"/>
      <c r="VJI383" s="472"/>
      <c r="VJR383" s="472"/>
      <c r="VKA383" s="472"/>
      <c r="VKJ383" s="472"/>
      <c r="VKS383" s="472"/>
      <c r="VLB383" s="472"/>
      <c r="VLK383" s="472"/>
      <c r="VLT383" s="472"/>
      <c r="VMC383" s="472"/>
      <c r="VML383" s="472"/>
      <c r="VMU383" s="472"/>
      <c r="VND383" s="472"/>
      <c r="VNM383" s="472"/>
      <c r="VNV383" s="472"/>
      <c r="VOE383" s="472"/>
      <c r="VON383" s="472"/>
      <c r="VOW383" s="472"/>
      <c r="VPF383" s="472"/>
      <c r="VPO383" s="472"/>
      <c r="VPX383" s="472"/>
      <c r="VQG383" s="472"/>
      <c r="VQP383" s="472"/>
      <c r="VQY383" s="472"/>
      <c r="VRH383" s="472"/>
      <c r="VRQ383" s="472"/>
      <c r="VRZ383" s="472"/>
      <c r="VSI383" s="472"/>
      <c r="VSR383" s="472"/>
      <c r="VTA383" s="472"/>
      <c r="VTJ383" s="472"/>
      <c r="VTS383" s="472"/>
      <c r="VUB383" s="472"/>
      <c r="VUK383" s="472"/>
      <c r="VUT383" s="472"/>
      <c r="VVC383" s="472"/>
      <c r="VVL383" s="472"/>
      <c r="VVU383" s="472"/>
      <c r="VWD383" s="472"/>
      <c r="VWM383" s="472"/>
      <c r="VWV383" s="472"/>
      <c r="VXE383" s="472"/>
      <c r="VXN383" s="472"/>
      <c r="VXW383" s="472"/>
      <c r="VYF383" s="472"/>
      <c r="VYO383" s="472"/>
      <c r="VYX383" s="472"/>
      <c r="VZG383" s="472"/>
      <c r="VZP383" s="472"/>
      <c r="VZY383" s="472"/>
      <c r="WAH383" s="472"/>
      <c r="WAQ383" s="472"/>
      <c r="WAZ383" s="472"/>
      <c r="WBI383" s="472"/>
      <c r="WBR383" s="472"/>
      <c r="WCA383" s="472"/>
      <c r="WCJ383" s="472"/>
      <c r="WCS383" s="472"/>
      <c r="WDB383" s="472"/>
      <c r="WDK383" s="472"/>
      <c r="WDT383" s="472"/>
      <c r="WEC383" s="472"/>
      <c r="WEL383" s="472"/>
      <c r="WEU383" s="472"/>
      <c r="WFD383" s="472"/>
      <c r="WFM383" s="472"/>
      <c r="WFV383" s="472"/>
      <c r="WGE383" s="472"/>
      <c r="WGN383" s="472"/>
      <c r="WGW383" s="472"/>
      <c r="WHF383" s="472"/>
      <c r="WHO383" s="472"/>
      <c r="WHX383" s="472"/>
      <c r="WIG383" s="472"/>
      <c r="WIP383" s="472"/>
      <c r="WIY383" s="472"/>
      <c r="WJH383" s="472"/>
      <c r="WJQ383" s="472"/>
      <c r="WJZ383" s="472"/>
      <c r="WKI383" s="472"/>
      <c r="WKR383" s="472"/>
      <c r="WLA383" s="472"/>
      <c r="WLJ383" s="472"/>
      <c r="WLS383" s="472"/>
      <c r="WMB383" s="472"/>
      <c r="WMK383" s="472"/>
      <c r="WMT383" s="472"/>
      <c r="WNC383" s="472"/>
      <c r="WNL383" s="472"/>
      <c r="WNU383" s="472"/>
      <c r="WOD383" s="472"/>
      <c r="WOM383" s="472"/>
      <c r="WOV383" s="472"/>
      <c r="WPE383" s="472"/>
      <c r="WPN383" s="472"/>
      <c r="WPW383" s="472"/>
      <c r="WQF383" s="472"/>
      <c r="WQO383" s="472"/>
      <c r="WQX383" s="472"/>
      <c r="WRG383" s="472"/>
      <c r="WRP383" s="472"/>
      <c r="WRY383" s="472"/>
      <c r="WSH383" s="472"/>
      <c r="WSQ383" s="472"/>
      <c r="WSZ383" s="472"/>
      <c r="WTI383" s="472"/>
      <c r="WTR383" s="472"/>
      <c r="WUA383" s="472"/>
      <c r="WUJ383" s="472"/>
      <c r="WUS383" s="472"/>
      <c r="WVB383" s="472"/>
      <c r="WVK383" s="472"/>
      <c r="WVT383" s="472"/>
      <c r="WWC383" s="472"/>
      <c r="WWL383" s="472"/>
      <c r="WWU383" s="472"/>
      <c r="WXD383" s="472"/>
      <c r="WXM383" s="472"/>
      <c r="WXV383" s="472"/>
      <c r="WYE383" s="472"/>
      <c r="WYN383" s="472"/>
      <c r="WYW383" s="472"/>
      <c r="WZF383" s="472"/>
      <c r="WZO383" s="472"/>
      <c r="WZX383" s="472"/>
      <c r="XAG383" s="472"/>
      <c r="XAP383" s="472"/>
      <c r="XAY383" s="472"/>
      <c r="XBH383" s="472"/>
      <c r="XBQ383" s="472"/>
      <c r="XBZ383" s="472"/>
      <c r="XCI383" s="472"/>
      <c r="XCR383" s="472"/>
      <c r="XDA383" s="472"/>
      <c r="XDJ383" s="472"/>
      <c r="XDS383" s="472"/>
      <c r="XEB383" s="472"/>
      <c r="XEK383" s="472"/>
      <c r="XET383" s="472"/>
      <c r="XFC383" s="472"/>
    </row>
    <row r="384" spans="1:1020 1029:2046 2055:3072 3081:4089 4098:5115 5124:6141 6150:7167 7176:8184 8193:9210 9219:10236 10245:11262 11271:12288 12297:13305 13314:14331 14340:15357 15366:16383" ht="24.5" x14ac:dyDescent="0.8">
      <c r="A384" s="402" t="s">
        <v>268</v>
      </c>
      <c r="B384" s="403"/>
      <c r="C384" s="403"/>
      <c r="D384" s="403"/>
      <c r="E384" s="403"/>
      <c r="F384" s="403"/>
      <c r="G384" s="403"/>
      <c r="H384" s="403"/>
      <c r="I384" s="437"/>
      <c r="R384" s="469"/>
      <c r="AB384" s="470"/>
      <c r="AL384" s="471"/>
      <c r="AV384" s="472"/>
      <c r="BE384" s="472"/>
      <c r="BN384" s="472"/>
      <c r="BW384" s="472"/>
      <c r="CF384" s="472"/>
      <c r="CO384" s="472"/>
      <c r="CX384" s="472"/>
      <c r="DG384" s="472"/>
      <c r="DP384" s="472"/>
      <c r="DY384" s="472"/>
      <c r="EH384" s="472"/>
      <c r="EQ384" s="472"/>
      <c r="EZ384" s="472"/>
      <c r="FI384" s="472"/>
      <c r="FR384" s="472"/>
      <c r="GA384" s="472"/>
      <c r="GJ384" s="472"/>
      <c r="GS384" s="472"/>
      <c r="HB384" s="472"/>
      <c r="HK384" s="472"/>
      <c r="HT384" s="472"/>
      <c r="IC384" s="472"/>
      <c r="IL384" s="472"/>
      <c r="IU384" s="472"/>
      <c r="JD384" s="472"/>
      <c r="JM384" s="472"/>
      <c r="JV384" s="472"/>
      <c r="KE384" s="472"/>
      <c r="KN384" s="472"/>
      <c r="KW384" s="472"/>
      <c r="LF384" s="472"/>
      <c r="LO384" s="472"/>
      <c r="LX384" s="472"/>
      <c r="MG384" s="472"/>
      <c r="MP384" s="472"/>
      <c r="MY384" s="472"/>
      <c r="NH384" s="472"/>
      <c r="NQ384" s="472"/>
      <c r="NZ384" s="472"/>
      <c r="OI384" s="472"/>
      <c r="OR384" s="472"/>
      <c r="PA384" s="472"/>
      <c r="PJ384" s="472"/>
      <c r="PS384" s="472"/>
      <c r="QB384" s="472"/>
      <c r="QK384" s="472"/>
      <c r="QT384" s="472"/>
      <c r="RC384" s="472"/>
      <c r="RL384" s="472"/>
      <c r="RU384" s="472"/>
      <c r="SD384" s="472"/>
      <c r="SM384" s="472"/>
      <c r="SV384" s="472"/>
      <c r="TE384" s="472"/>
      <c r="TN384" s="472"/>
      <c r="TW384" s="472"/>
      <c r="UF384" s="472"/>
      <c r="UO384" s="472"/>
      <c r="UX384" s="472"/>
      <c r="VG384" s="472"/>
      <c r="VP384" s="472"/>
      <c r="VY384" s="472"/>
      <c r="WH384" s="472"/>
      <c r="WQ384" s="472"/>
      <c r="WZ384" s="472"/>
      <c r="XI384" s="472"/>
      <c r="XR384" s="472"/>
      <c r="YA384" s="472"/>
      <c r="YJ384" s="472"/>
      <c r="YS384" s="472"/>
      <c r="ZB384" s="472"/>
      <c r="ZK384" s="472"/>
      <c r="ZT384" s="472"/>
      <c r="AAC384" s="472"/>
      <c r="AAL384" s="472"/>
      <c r="AAU384" s="472"/>
      <c r="ABD384" s="472"/>
      <c r="ABM384" s="472"/>
      <c r="ABV384" s="472"/>
      <c r="ACE384" s="472"/>
      <c r="ACN384" s="472"/>
      <c r="ACW384" s="472"/>
      <c r="ADF384" s="472"/>
      <c r="ADO384" s="472"/>
      <c r="ADX384" s="472"/>
      <c r="AEG384" s="472"/>
      <c r="AEP384" s="472"/>
      <c r="AEY384" s="472"/>
      <c r="AFH384" s="472"/>
      <c r="AFQ384" s="472"/>
      <c r="AFZ384" s="472"/>
      <c r="AGI384" s="472"/>
      <c r="AGR384" s="472"/>
      <c r="AHA384" s="472"/>
      <c r="AHJ384" s="472"/>
      <c r="AHS384" s="472"/>
      <c r="AIB384" s="472"/>
      <c r="AIK384" s="472"/>
      <c r="AIT384" s="472"/>
      <c r="AJC384" s="472"/>
      <c r="AJL384" s="472"/>
      <c r="AJU384" s="472"/>
      <c r="AKD384" s="472"/>
      <c r="AKM384" s="472"/>
      <c r="AKV384" s="472"/>
      <c r="ALE384" s="472"/>
      <c r="ALN384" s="472"/>
      <c r="ALW384" s="472"/>
      <c r="AMF384" s="472"/>
      <c r="AMO384" s="472"/>
      <c r="AMX384" s="472"/>
      <c r="ANG384" s="472"/>
      <c r="ANP384" s="472"/>
      <c r="ANY384" s="472"/>
      <c r="AOH384" s="472"/>
      <c r="AOQ384" s="472"/>
      <c r="AOZ384" s="472"/>
      <c r="API384" s="472"/>
      <c r="APR384" s="472"/>
      <c r="AQA384" s="472"/>
      <c r="AQJ384" s="472"/>
      <c r="AQS384" s="472"/>
      <c r="ARB384" s="472"/>
      <c r="ARK384" s="472"/>
      <c r="ART384" s="472"/>
      <c r="ASC384" s="472"/>
      <c r="ASL384" s="472"/>
      <c r="ASU384" s="472"/>
      <c r="ATD384" s="472"/>
      <c r="ATM384" s="472"/>
      <c r="ATV384" s="472"/>
      <c r="AUE384" s="472"/>
      <c r="AUN384" s="472"/>
      <c r="AUW384" s="472"/>
      <c r="AVF384" s="472"/>
      <c r="AVO384" s="472"/>
      <c r="AVX384" s="472"/>
      <c r="AWG384" s="472"/>
      <c r="AWP384" s="472"/>
      <c r="AWY384" s="472"/>
      <c r="AXH384" s="472"/>
      <c r="AXQ384" s="472"/>
      <c r="AXZ384" s="472"/>
      <c r="AYI384" s="472"/>
      <c r="AYR384" s="472"/>
      <c r="AZA384" s="472"/>
      <c r="AZJ384" s="472"/>
      <c r="AZS384" s="472"/>
      <c r="BAB384" s="472"/>
      <c r="BAK384" s="472"/>
      <c r="BAT384" s="472"/>
      <c r="BBC384" s="472"/>
      <c r="BBL384" s="472"/>
      <c r="BBU384" s="472"/>
      <c r="BCD384" s="472"/>
      <c r="BCM384" s="472"/>
      <c r="BCV384" s="472"/>
      <c r="BDE384" s="472"/>
      <c r="BDN384" s="472"/>
      <c r="BDW384" s="472"/>
      <c r="BEF384" s="472"/>
      <c r="BEO384" s="472"/>
      <c r="BEX384" s="472"/>
      <c r="BFG384" s="472"/>
      <c r="BFP384" s="472"/>
      <c r="BFY384" s="472"/>
      <c r="BGH384" s="472"/>
      <c r="BGQ384" s="472"/>
      <c r="BGZ384" s="472"/>
      <c r="BHI384" s="472"/>
      <c r="BHR384" s="472"/>
      <c r="BIA384" s="472"/>
      <c r="BIJ384" s="472"/>
      <c r="BIS384" s="472"/>
      <c r="BJB384" s="472"/>
      <c r="BJK384" s="472"/>
      <c r="BJT384" s="472"/>
      <c r="BKC384" s="472"/>
      <c r="BKL384" s="472"/>
      <c r="BKU384" s="472"/>
      <c r="BLD384" s="472"/>
      <c r="BLM384" s="472"/>
      <c r="BLV384" s="472"/>
      <c r="BME384" s="472"/>
      <c r="BMN384" s="472"/>
      <c r="BMW384" s="472"/>
      <c r="BNF384" s="472"/>
      <c r="BNO384" s="472"/>
      <c r="BNX384" s="472"/>
      <c r="BOG384" s="472"/>
      <c r="BOP384" s="472"/>
      <c r="BOY384" s="472"/>
      <c r="BPH384" s="472"/>
      <c r="BPQ384" s="472"/>
      <c r="BPZ384" s="472"/>
      <c r="BQI384" s="472"/>
      <c r="BQR384" s="472"/>
      <c r="BRA384" s="472"/>
      <c r="BRJ384" s="472"/>
      <c r="BRS384" s="472"/>
      <c r="BSB384" s="472"/>
      <c r="BSK384" s="472"/>
      <c r="BST384" s="472"/>
      <c r="BTC384" s="472"/>
      <c r="BTL384" s="472"/>
      <c r="BTU384" s="472"/>
      <c r="BUD384" s="472"/>
      <c r="BUM384" s="472"/>
      <c r="BUV384" s="472"/>
      <c r="BVE384" s="472"/>
      <c r="BVN384" s="472"/>
      <c r="BVW384" s="472"/>
      <c r="BWF384" s="472"/>
      <c r="BWO384" s="472"/>
      <c r="BWX384" s="472"/>
      <c r="BXG384" s="472"/>
      <c r="BXP384" s="472"/>
      <c r="BXY384" s="472"/>
      <c r="BYH384" s="472"/>
      <c r="BYQ384" s="472"/>
      <c r="BYZ384" s="472"/>
      <c r="BZI384" s="472"/>
      <c r="BZR384" s="472"/>
      <c r="CAA384" s="472"/>
      <c r="CAJ384" s="472"/>
      <c r="CAS384" s="472"/>
      <c r="CBB384" s="472"/>
      <c r="CBK384" s="472"/>
      <c r="CBT384" s="472"/>
      <c r="CCC384" s="472"/>
      <c r="CCL384" s="472"/>
      <c r="CCU384" s="472"/>
      <c r="CDD384" s="472"/>
      <c r="CDM384" s="472"/>
      <c r="CDV384" s="472"/>
      <c r="CEE384" s="472"/>
      <c r="CEN384" s="472"/>
      <c r="CEW384" s="472"/>
      <c r="CFF384" s="472"/>
      <c r="CFO384" s="472"/>
      <c r="CFX384" s="472"/>
      <c r="CGG384" s="472"/>
      <c r="CGP384" s="472"/>
      <c r="CGY384" s="472"/>
      <c r="CHH384" s="472"/>
      <c r="CHQ384" s="472"/>
      <c r="CHZ384" s="472"/>
      <c r="CII384" s="472"/>
      <c r="CIR384" s="472"/>
      <c r="CJA384" s="472"/>
      <c r="CJJ384" s="472"/>
      <c r="CJS384" s="472"/>
      <c r="CKB384" s="472"/>
      <c r="CKK384" s="472"/>
      <c r="CKT384" s="472"/>
      <c r="CLC384" s="472"/>
      <c r="CLL384" s="472"/>
      <c r="CLU384" s="472"/>
      <c r="CMD384" s="472"/>
      <c r="CMM384" s="472"/>
      <c r="CMV384" s="472"/>
      <c r="CNE384" s="472"/>
      <c r="CNN384" s="472"/>
      <c r="CNW384" s="472"/>
      <c r="COF384" s="472"/>
      <c r="COO384" s="472"/>
      <c r="COX384" s="472"/>
      <c r="CPG384" s="472"/>
      <c r="CPP384" s="472"/>
      <c r="CPY384" s="472"/>
      <c r="CQH384" s="472"/>
      <c r="CQQ384" s="472"/>
      <c r="CQZ384" s="472"/>
      <c r="CRI384" s="472"/>
      <c r="CRR384" s="472"/>
      <c r="CSA384" s="472"/>
      <c r="CSJ384" s="472"/>
      <c r="CSS384" s="472"/>
      <c r="CTB384" s="472"/>
      <c r="CTK384" s="472"/>
      <c r="CTT384" s="472"/>
      <c r="CUC384" s="472"/>
      <c r="CUL384" s="472"/>
      <c r="CUU384" s="472"/>
      <c r="CVD384" s="472"/>
      <c r="CVM384" s="472"/>
      <c r="CVV384" s="472"/>
      <c r="CWE384" s="472"/>
      <c r="CWN384" s="472"/>
      <c r="CWW384" s="472"/>
      <c r="CXF384" s="472"/>
      <c r="CXO384" s="472"/>
      <c r="CXX384" s="472"/>
      <c r="CYG384" s="472"/>
      <c r="CYP384" s="472"/>
      <c r="CYY384" s="472"/>
      <c r="CZH384" s="472"/>
      <c r="CZQ384" s="472"/>
      <c r="CZZ384" s="472"/>
      <c r="DAI384" s="472"/>
      <c r="DAR384" s="472"/>
      <c r="DBA384" s="472"/>
      <c r="DBJ384" s="472"/>
      <c r="DBS384" s="472"/>
      <c r="DCB384" s="472"/>
      <c r="DCK384" s="472"/>
      <c r="DCT384" s="472"/>
      <c r="DDC384" s="472"/>
      <c r="DDL384" s="472"/>
      <c r="DDU384" s="472"/>
      <c r="DED384" s="472"/>
      <c r="DEM384" s="472"/>
      <c r="DEV384" s="472"/>
      <c r="DFE384" s="472"/>
      <c r="DFN384" s="472"/>
      <c r="DFW384" s="472"/>
      <c r="DGF384" s="472"/>
      <c r="DGO384" s="472"/>
      <c r="DGX384" s="472"/>
      <c r="DHG384" s="472"/>
      <c r="DHP384" s="472"/>
      <c r="DHY384" s="472"/>
      <c r="DIH384" s="472"/>
      <c r="DIQ384" s="472"/>
      <c r="DIZ384" s="472"/>
      <c r="DJI384" s="472"/>
      <c r="DJR384" s="472"/>
      <c r="DKA384" s="472"/>
      <c r="DKJ384" s="472"/>
      <c r="DKS384" s="472"/>
      <c r="DLB384" s="472"/>
      <c r="DLK384" s="472"/>
      <c r="DLT384" s="472"/>
      <c r="DMC384" s="472"/>
      <c r="DML384" s="472"/>
      <c r="DMU384" s="472"/>
      <c r="DND384" s="472"/>
      <c r="DNM384" s="472"/>
      <c r="DNV384" s="472"/>
      <c r="DOE384" s="472"/>
      <c r="DON384" s="472"/>
      <c r="DOW384" s="472"/>
      <c r="DPF384" s="472"/>
      <c r="DPO384" s="472"/>
      <c r="DPX384" s="472"/>
      <c r="DQG384" s="472"/>
      <c r="DQP384" s="472"/>
      <c r="DQY384" s="472"/>
      <c r="DRH384" s="472"/>
      <c r="DRQ384" s="472"/>
      <c r="DRZ384" s="472"/>
      <c r="DSI384" s="472"/>
      <c r="DSR384" s="472"/>
      <c r="DTA384" s="472"/>
      <c r="DTJ384" s="472"/>
      <c r="DTS384" s="472"/>
      <c r="DUB384" s="472"/>
      <c r="DUK384" s="472"/>
      <c r="DUT384" s="472"/>
      <c r="DVC384" s="472"/>
      <c r="DVL384" s="472"/>
      <c r="DVU384" s="472"/>
      <c r="DWD384" s="472"/>
      <c r="DWM384" s="472"/>
      <c r="DWV384" s="472"/>
      <c r="DXE384" s="472"/>
      <c r="DXN384" s="472"/>
      <c r="DXW384" s="472"/>
      <c r="DYF384" s="472"/>
      <c r="DYO384" s="472"/>
      <c r="DYX384" s="472"/>
      <c r="DZG384" s="472"/>
      <c r="DZP384" s="472"/>
      <c r="DZY384" s="472"/>
      <c r="EAH384" s="472"/>
      <c r="EAQ384" s="472"/>
      <c r="EAZ384" s="472"/>
      <c r="EBI384" s="472"/>
      <c r="EBR384" s="472"/>
      <c r="ECA384" s="472"/>
      <c r="ECJ384" s="472"/>
      <c r="ECS384" s="472"/>
      <c r="EDB384" s="472"/>
      <c r="EDK384" s="472"/>
      <c r="EDT384" s="472"/>
      <c r="EEC384" s="472"/>
      <c r="EEL384" s="472"/>
      <c r="EEU384" s="472"/>
      <c r="EFD384" s="472"/>
      <c r="EFM384" s="472"/>
      <c r="EFV384" s="472"/>
      <c r="EGE384" s="472"/>
      <c r="EGN384" s="472"/>
      <c r="EGW384" s="472"/>
      <c r="EHF384" s="472"/>
      <c r="EHO384" s="472"/>
      <c r="EHX384" s="472"/>
      <c r="EIG384" s="472"/>
      <c r="EIP384" s="472"/>
      <c r="EIY384" s="472"/>
      <c r="EJH384" s="472"/>
      <c r="EJQ384" s="472"/>
      <c r="EJZ384" s="472"/>
      <c r="EKI384" s="472"/>
      <c r="EKR384" s="472"/>
      <c r="ELA384" s="472"/>
      <c r="ELJ384" s="472"/>
      <c r="ELS384" s="472"/>
      <c r="EMB384" s="472"/>
      <c r="EMK384" s="472"/>
      <c r="EMT384" s="472"/>
      <c r="ENC384" s="472"/>
      <c r="ENL384" s="472"/>
      <c r="ENU384" s="472"/>
      <c r="EOD384" s="472"/>
      <c r="EOM384" s="472"/>
      <c r="EOV384" s="472"/>
      <c r="EPE384" s="472"/>
      <c r="EPN384" s="472"/>
      <c r="EPW384" s="472"/>
      <c r="EQF384" s="472"/>
      <c r="EQO384" s="472"/>
      <c r="EQX384" s="472"/>
      <c r="ERG384" s="472"/>
      <c r="ERP384" s="472"/>
      <c r="ERY384" s="472"/>
      <c r="ESH384" s="472"/>
      <c r="ESQ384" s="472"/>
      <c r="ESZ384" s="472"/>
      <c r="ETI384" s="472"/>
      <c r="ETR384" s="472"/>
      <c r="EUA384" s="472"/>
      <c r="EUJ384" s="472"/>
      <c r="EUS384" s="472"/>
      <c r="EVB384" s="472"/>
      <c r="EVK384" s="472"/>
      <c r="EVT384" s="472"/>
      <c r="EWC384" s="472"/>
      <c r="EWL384" s="472"/>
      <c r="EWU384" s="472"/>
      <c r="EXD384" s="472"/>
      <c r="EXM384" s="472"/>
      <c r="EXV384" s="472"/>
      <c r="EYE384" s="472"/>
      <c r="EYN384" s="472"/>
      <c r="EYW384" s="472"/>
      <c r="EZF384" s="472"/>
      <c r="EZO384" s="472"/>
      <c r="EZX384" s="472"/>
      <c r="FAG384" s="472"/>
      <c r="FAP384" s="472"/>
      <c r="FAY384" s="472"/>
      <c r="FBH384" s="472"/>
      <c r="FBQ384" s="472"/>
      <c r="FBZ384" s="472"/>
      <c r="FCI384" s="472"/>
      <c r="FCR384" s="472"/>
      <c r="FDA384" s="472"/>
      <c r="FDJ384" s="472"/>
      <c r="FDS384" s="472"/>
      <c r="FEB384" s="472"/>
      <c r="FEK384" s="472"/>
      <c r="FET384" s="472"/>
      <c r="FFC384" s="472"/>
      <c r="FFL384" s="472"/>
      <c r="FFU384" s="472"/>
      <c r="FGD384" s="472"/>
      <c r="FGM384" s="472"/>
      <c r="FGV384" s="472"/>
      <c r="FHE384" s="472"/>
      <c r="FHN384" s="472"/>
      <c r="FHW384" s="472"/>
      <c r="FIF384" s="472"/>
      <c r="FIO384" s="472"/>
      <c r="FIX384" s="472"/>
      <c r="FJG384" s="472"/>
      <c r="FJP384" s="472"/>
      <c r="FJY384" s="472"/>
      <c r="FKH384" s="472"/>
      <c r="FKQ384" s="472"/>
      <c r="FKZ384" s="472"/>
      <c r="FLI384" s="472"/>
      <c r="FLR384" s="472"/>
      <c r="FMA384" s="472"/>
      <c r="FMJ384" s="472"/>
      <c r="FMS384" s="472"/>
      <c r="FNB384" s="472"/>
      <c r="FNK384" s="472"/>
      <c r="FNT384" s="472"/>
      <c r="FOC384" s="472"/>
      <c r="FOL384" s="472"/>
      <c r="FOU384" s="472"/>
      <c r="FPD384" s="472"/>
      <c r="FPM384" s="472"/>
      <c r="FPV384" s="472"/>
      <c r="FQE384" s="472"/>
      <c r="FQN384" s="472"/>
      <c r="FQW384" s="472"/>
      <c r="FRF384" s="472"/>
      <c r="FRO384" s="472"/>
      <c r="FRX384" s="472"/>
      <c r="FSG384" s="472"/>
      <c r="FSP384" s="472"/>
      <c r="FSY384" s="472"/>
      <c r="FTH384" s="472"/>
      <c r="FTQ384" s="472"/>
      <c r="FTZ384" s="472"/>
      <c r="FUI384" s="472"/>
      <c r="FUR384" s="472"/>
      <c r="FVA384" s="472"/>
      <c r="FVJ384" s="472"/>
      <c r="FVS384" s="472"/>
      <c r="FWB384" s="472"/>
      <c r="FWK384" s="472"/>
      <c r="FWT384" s="472"/>
      <c r="FXC384" s="472"/>
      <c r="FXL384" s="472"/>
      <c r="FXU384" s="472"/>
      <c r="FYD384" s="472"/>
      <c r="FYM384" s="472"/>
      <c r="FYV384" s="472"/>
      <c r="FZE384" s="472"/>
      <c r="FZN384" s="472"/>
      <c r="FZW384" s="472"/>
      <c r="GAF384" s="472"/>
      <c r="GAO384" s="472"/>
      <c r="GAX384" s="472"/>
      <c r="GBG384" s="472"/>
      <c r="GBP384" s="472"/>
      <c r="GBY384" s="472"/>
      <c r="GCH384" s="472"/>
      <c r="GCQ384" s="472"/>
      <c r="GCZ384" s="472"/>
      <c r="GDI384" s="472"/>
      <c r="GDR384" s="472"/>
      <c r="GEA384" s="472"/>
      <c r="GEJ384" s="472"/>
      <c r="GES384" s="472"/>
      <c r="GFB384" s="472"/>
      <c r="GFK384" s="472"/>
      <c r="GFT384" s="472"/>
      <c r="GGC384" s="472"/>
      <c r="GGL384" s="472"/>
      <c r="GGU384" s="472"/>
      <c r="GHD384" s="472"/>
      <c r="GHM384" s="472"/>
      <c r="GHV384" s="472"/>
      <c r="GIE384" s="472"/>
      <c r="GIN384" s="472"/>
      <c r="GIW384" s="472"/>
      <c r="GJF384" s="472"/>
      <c r="GJO384" s="472"/>
      <c r="GJX384" s="472"/>
      <c r="GKG384" s="472"/>
      <c r="GKP384" s="472"/>
      <c r="GKY384" s="472"/>
      <c r="GLH384" s="472"/>
      <c r="GLQ384" s="472"/>
      <c r="GLZ384" s="472"/>
      <c r="GMI384" s="472"/>
      <c r="GMR384" s="472"/>
      <c r="GNA384" s="472"/>
      <c r="GNJ384" s="472"/>
      <c r="GNS384" s="472"/>
      <c r="GOB384" s="472"/>
      <c r="GOK384" s="472"/>
      <c r="GOT384" s="472"/>
      <c r="GPC384" s="472"/>
      <c r="GPL384" s="472"/>
      <c r="GPU384" s="472"/>
      <c r="GQD384" s="472"/>
      <c r="GQM384" s="472"/>
      <c r="GQV384" s="472"/>
      <c r="GRE384" s="472"/>
      <c r="GRN384" s="472"/>
      <c r="GRW384" s="472"/>
      <c r="GSF384" s="472"/>
      <c r="GSO384" s="472"/>
      <c r="GSX384" s="472"/>
      <c r="GTG384" s="472"/>
      <c r="GTP384" s="472"/>
      <c r="GTY384" s="472"/>
      <c r="GUH384" s="472"/>
      <c r="GUQ384" s="472"/>
      <c r="GUZ384" s="472"/>
      <c r="GVI384" s="472"/>
      <c r="GVR384" s="472"/>
      <c r="GWA384" s="472"/>
      <c r="GWJ384" s="472"/>
      <c r="GWS384" s="472"/>
      <c r="GXB384" s="472"/>
      <c r="GXK384" s="472"/>
      <c r="GXT384" s="472"/>
      <c r="GYC384" s="472"/>
      <c r="GYL384" s="472"/>
      <c r="GYU384" s="472"/>
      <c r="GZD384" s="472"/>
      <c r="GZM384" s="472"/>
      <c r="GZV384" s="472"/>
      <c r="HAE384" s="472"/>
      <c r="HAN384" s="472"/>
      <c r="HAW384" s="472"/>
      <c r="HBF384" s="472"/>
      <c r="HBO384" s="472"/>
      <c r="HBX384" s="472"/>
      <c r="HCG384" s="472"/>
      <c r="HCP384" s="472"/>
      <c r="HCY384" s="472"/>
      <c r="HDH384" s="472"/>
      <c r="HDQ384" s="472"/>
      <c r="HDZ384" s="472"/>
      <c r="HEI384" s="472"/>
      <c r="HER384" s="472"/>
      <c r="HFA384" s="472"/>
      <c r="HFJ384" s="472"/>
      <c r="HFS384" s="472"/>
      <c r="HGB384" s="472"/>
      <c r="HGK384" s="472"/>
      <c r="HGT384" s="472"/>
      <c r="HHC384" s="472"/>
      <c r="HHL384" s="472"/>
      <c r="HHU384" s="472"/>
      <c r="HID384" s="472"/>
      <c r="HIM384" s="472"/>
      <c r="HIV384" s="472"/>
      <c r="HJE384" s="472"/>
      <c r="HJN384" s="472"/>
      <c r="HJW384" s="472"/>
      <c r="HKF384" s="472"/>
      <c r="HKO384" s="472"/>
      <c r="HKX384" s="472"/>
      <c r="HLG384" s="472"/>
      <c r="HLP384" s="472"/>
      <c r="HLY384" s="472"/>
      <c r="HMH384" s="472"/>
      <c r="HMQ384" s="472"/>
      <c r="HMZ384" s="472"/>
      <c r="HNI384" s="472"/>
      <c r="HNR384" s="472"/>
      <c r="HOA384" s="472"/>
      <c r="HOJ384" s="472"/>
      <c r="HOS384" s="472"/>
      <c r="HPB384" s="472"/>
      <c r="HPK384" s="472"/>
      <c r="HPT384" s="472"/>
      <c r="HQC384" s="472"/>
      <c r="HQL384" s="472"/>
      <c r="HQU384" s="472"/>
      <c r="HRD384" s="472"/>
      <c r="HRM384" s="472"/>
      <c r="HRV384" s="472"/>
      <c r="HSE384" s="472"/>
      <c r="HSN384" s="472"/>
      <c r="HSW384" s="472"/>
      <c r="HTF384" s="472"/>
      <c r="HTO384" s="472"/>
      <c r="HTX384" s="472"/>
      <c r="HUG384" s="472"/>
      <c r="HUP384" s="472"/>
      <c r="HUY384" s="472"/>
      <c r="HVH384" s="472"/>
      <c r="HVQ384" s="472"/>
      <c r="HVZ384" s="472"/>
      <c r="HWI384" s="472"/>
      <c r="HWR384" s="472"/>
      <c r="HXA384" s="472"/>
      <c r="HXJ384" s="472"/>
      <c r="HXS384" s="472"/>
      <c r="HYB384" s="472"/>
      <c r="HYK384" s="472"/>
      <c r="HYT384" s="472"/>
      <c r="HZC384" s="472"/>
      <c r="HZL384" s="472"/>
      <c r="HZU384" s="472"/>
      <c r="IAD384" s="472"/>
      <c r="IAM384" s="472"/>
      <c r="IAV384" s="472"/>
      <c r="IBE384" s="472"/>
      <c r="IBN384" s="472"/>
      <c r="IBW384" s="472"/>
      <c r="ICF384" s="472"/>
      <c r="ICO384" s="472"/>
      <c r="ICX384" s="472"/>
      <c r="IDG384" s="472"/>
      <c r="IDP384" s="472"/>
      <c r="IDY384" s="472"/>
      <c r="IEH384" s="472"/>
      <c r="IEQ384" s="472"/>
      <c r="IEZ384" s="472"/>
      <c r="IFI384" s="472"/>
      <c r="IFR384" s="472"/>
      <c r="IGA384" s="472"/>
      <c r="IGJ384" s="472"/>
      <c r="IGS384" s="472"/>
      <c r="IHB384" s="472"/>
      <c r="IHK384" s="472"/>
      <c r="IHT384" s="472"/>
      <c r="IIC384" s="472"/>
      <c r="IIL384" s="472"/>
      <c r="IIU384" s="472"/>
      <c r="IJD384" s="472"/>
      <c r="IJM384" s="472"/>
      <c r="IJV384" s="472"/>
      <c r="IKE384" s="472"/>
      <c r="IKN384" s="472"/>
      <c r="IKW384" s="472"/>
      <c r="ILF384" s="472"/>
      <c r="ILO384" s="472"/>
      <c r="ILX384" s="472"/>
      <c r="IMG384" s="472"/>
      <c r="IMP384" s="472"/>
      <c r="IMY384" s="472"/>
      <c r="INH384" s="472"/>
      <c r="INQ384" s="472"/>
      <c r="INZ384" s="472"/>
      <c r="IOI384" s="472"/>
      <c r="IOR384" s="472"/>
      <c r="IPA384" s="472"/>
      <c r="IPJ384" s="472"/>
      <c r="IPS384" s="472"/>
      <c r="IQB384" s="472"/>
      <c r="IQK384" s="472"/>
      <c r="IQT384" s="472"/>
      <c r="IRC384" s="472"/>
      <c r="IRL384" s="472"/>
      <c r="IRU384" s="472"/>
      <c r="ISD384" s="472"/>
      <c r="ISM384" s="472"/>
      <c r="ISV384" s="472"/>
      <c r="ITE384" s="472"/>
      <c r="ITN384" s="472"/>
      <c r="ITW384" s="472"/>
      <c r="IUF384" s="472"/>
      <c r="IUO384" s="472"/>
      <c r="IUX384" s="472"/>
      <c r="IVG384" s="472"/>
      <c r="IVP384" s="472"/>
      <c r="IVY384" s="472"/>
      <c r="IWH384" s="472"/>
      <c r="IWQ384" s="472"/>
      <c r="IWZ384" s="472"/>
      <c r="IXI384" s="472"/>
      <c r="IXR384" s="472"/>
      <c r="IYA384" s="472"/>
      <c r="IYJ384" s="472"/>
      <c r="IYS384" s="472"/>
      <c r="IZB384" s="472"/>
      <c r="IZK384" s="472"/>
      <c r="IZT384" s="472"/>
      <c r="JAC384" s="472"/>
      <c r="JAL384" s="472"/>
      <c r="JAU384" s="472"/>
      <c r="JBD384" s="472"/>
      <c r="JBM384" s="472"/>
      <c r="JBV384" s="472"/>
      <c r="JCE384" s="472"/>
      <c r="JCN384" s="472"/>
      <c r="JCW384" s="472"/>
      <c r="JDF384" s="472"/>
      <c r="JDO384" s="472"/>
      <c r="JDX384" s="472"/>
      <c r="JEG384" s="472"/>
      <c r="JEP384" s="472"/>
      <c r="JEY384" s="472"/>
      <c r="JFH384" s="472"/>
      <c r="JFQ384" s="472"/>
      <c r="JFZ384" s="472"/>
      <c r="JGI384" s="472"/>
      <c r="JGR384" s="472"/>
      <c r="JHA384" s="472"/>
      <c r="JHJ384" s="472"/>
      <c r="JHS384" s="472"/>
      <c r="JIB384" s="472"/>
      <c r="JIK384" s="472"/>
      <c r="JIT384" s="472"/>
      <c r="JJC384" s="472"/>
      <c r="JJL384" s="472"/>
      <c r="JJU384" s="472"/>
      <c r="JKD384" s="472"/>
      <c r="JKM384" s="472"/>
      <c r="JKV384" s="472"/>
      <c r="JLE384" s="472"/>
      <c r="JLN384" s="472"/>
      <c r="JLW384" s="472"/>
      <c r="JMF384" s="472"/>
      <c r="JMO384" s="472"/>
      <c r="JMX384" s="472"/>
      <c r="JNG384" s="472"/>
      <c r="JNP384" s="472"/>
      <c r="JNY384" s="472"/>
      <c r="JOH384" s="472"/>
      <c r="JOQ384" s="472"/>
      <c r="JOZ384" s="472"/>
      <c r="JPI384" s="472"/>
      <c r="JPR384" s="472"/>
      <c r="JQA384" s="472"/>
      <c r="JQJ384" s="472"/>
      <c r="JQS384" s="472"/>
      <c r="JRB384" s="472"/>
      <c r="JRK384" s="472"/>
      <c r="JRT384" s="472"/>
      <c r="JSC384" s="472"/>
      <c r="JSL384" s="472"/>
      <c r="JSU384" s="472"/>
      <c r="JTD384" s="472"/>
      <c r="JTM384" s="472"/>
      <c r="JTV384" s="472"/>
      <c r="JUE384" s="472"/>
      <c r="JUN384" s="472"/>
      <c r="JUW384" s="472"/>
      <c r="JVF384" s="472"/>
      <c r="JVO384" s="472"/>
      <c r="JVX384" s="472"/>
      <c r="JWG384" s="472"/>
      <c r="JWP384" s="472"/>
      <c r="JWY384" s="472"/>
      <c r="JXH384" s="472"/>
      <c r="JXQ384" s="472"/>
      <c r="JXZ384" s="472"/>
      <c r="JYI384" s="472"/>
      <c r="JYR384" s="472"/>
      <c r="JZA384" s="472"/>
      <c r="JZJ384" s="472"/>
      <c r="JZS384" s="472"/>
      <c r="KAB384" s="472"/>
      <c r="KAK384" s="472"/>
      <c r="KAT384" s="472"/>
      <c r="KBC384" s="472"/>
      <c r="KBL384" s="472"/>
      <c r="KBU384" s="472"/>
      <c r="KCD384" s="472"/>
      <c r="KCM384" s="472"/>
      <c r="KCV384" s="472"/>
      <c r="KDE384" s="472"/>
      <c r="KDN384" s="472"/>
      <c r="KDW384" s="472"/>
      <c r="KEF384" s="472"/>
      <c r="KEO384" s="472"/>
      <c r="KEX384" s="472"/>
      <c r="KFG384" s="472"/>
      <c r="KFP384" s="472"/>
      <c r="KFY384" s="472"/>
      <c r="KGH384" s="472"/>
      <c r="KGQ384" s="472"/>
      <c r="KGZ384" s="472"/>
      <c r="KHI384" s="472"/>
      <c r="KHR384" s="472"/>
      <c r="KIA384" s="472"/>
      <c r="KIJ384" s="472"/>
      <c r="KIS384" s="472"/>
      <c r="KJB384" s="472"/>
      <c r="KJK384" s="472"/>
      <c r="KJT384" s="472"/>
      <c r="KKC384" s="472"/>
      <c r="KKL384" s="472"/>
      <c r="KKU384" s="472"/>
      <c r="KLD384" s="472"/>
      <c r="KLM384" s="472"/>
      <c r="KLV384" s="472"/>
      <c r="KME384" s="472"/>
      <c r="KMN384" s="472"/>
      <c r="KMW384" s="472"/>
      <c r="KNF384" s="472"/>
      <c r="KNO384" s="472"/>
      <c r="KNX384" s="472"/>
      <c r="KOG384" s="472"/>
      <c r="KOP384" s="472"/>
      <c r="KOY384" s="472"/>
      <c r="KPH384" s="472"/>
      <c r="KPQ384" s="472"/>
      <c r="KPZ384" s="472"/>
      <c r="KQI384" s="472"/>
      <c r="KQR384" s="472"/>
      <c r="KRA384" s="472"/>
      <c r="KRJ384" s="472"/>
      <c r="KRS384" s="472"/>
      <c r="KSB384" s="472"/>
      <c r="KSK384" s="472"/>
      <c r="KST384" s="472"/>
      <c r="KTC384" s="472"/>
      <c r="KTL384" s="472"/>
      <c r="KTU384" s="472"/>
      <c r="KUD384" s="472"/>
      <c r="KUM384" s="472"/>
      <c r="KUV384" s="472"/>
      <c r="KVE384" s="472"/>
      <c r="KVN384" s="472"/>
      <c r="KVW384" s="472"/>
      <c r="KWF384" s="472"/>
      <c r="KWO384" s="472"/>
      <c r="KWX384" s="472"/>
      <c r="KXG384" s="472"/>
      <c r="KXP384" s="472"/>
      <c r="KXY384" s="472"/>
      <c r="KYH384" s="472"/>
      <c r="KYQ384" s="472"/>
      <c r="KYZ384" s="472"/>
      <c r="KZI384" s="472"/>
      <c r="KZR384" s="472"/>
      <c r="LAA384" s="472"/>
      <c r="LAJ384" s="472"/>
      <c r="LAS384" s="472"/>
      <c r="LBB384" s="472"/>
      <c r="LBK384" s="472"/>
      <c r="LBT384" s="472"/>
      <c r="LCC384" s="472"/>
      <c r="LCL384" s="472"/>
      <c r="LCU384" s="472"/>
      <c r="LDD384" s="472"/>
      <c r="LDM384" s="472"/>
      <c r="LDV384" s="472"/>
      <c r="LEE384" s="472"/>
      <c r="LEN384" s="472"/>
      <c r="LEW384" s="472"/>
      <c r="LFF384" s="472"/>
      <c r="LFO384" s="472"/>
      <c r="LFX384" s="472"/>
      <c r="LGG384" s="472"/>
      <c r="LGP384" s="472"/>
      <c r="LGY384" s="472"/>
      <c r="LHH384" s="472"/>
      <c r="LHQ384" s="472"/>
      <c r="LHZ384" s="472"/>
      <c r="LII384" s="472"/>
      <c r="LIR384" s="472"/>
      <c r="LJA384" s="472"/>
      <c r="LJJ384" s="472"/>
      <c r="LJS384" s="472"/>
      <c r="LKB384" s="472"/>
      <c r="LKK384" s="472"/>
      <c r="LKT384" s="472"/>
      <c r="LLC384" s="472"/>
      <c r="LLL384" s="472"/>
      <c r="LLU384" s="472"/>
      <c r="LMD384" s="472"/>
      <c r="LMM384" s="472"/>
      <c r="LMV384" s="472"/>
      <c r="LNE384" s="472"/>
      <c r="LNN384" s="472"/>
      <c r="LNW384" s="472"/>
      <c r="LOF384" s="472"/>
      <c r="LOO384" s="472"/>
      <c r="LOX384" s="472"/>
      <c r="LPG384" s="472"/>
      <c r="LPP384" s="472"/>
      <c r="LPY384" s="472"/>
      <c r="LQH384" s="472"/>
      <c r="LQQ384" s="472"/>
      <c r="LQZ384" s="472"/>
      <c r="LRI384" s="472"/>
      <c r="LRR384" s="472"/>
      <c r="LSA384" s="472"/>
      <c r="LSJ384" s="472"/>
      <c r="LSS384" s="472"/>
      <c r="LTB384" s="472"/>
      <c r="LTK384" s="472"/>
      <c r="LTT384" s="472"/>
      <c r="LUC384" s="472"/>
      <c r="LUL384" s="472"/>
      <c r="LUU384" s="472"/>
      <c r="LVD384" s="472"/>
      <c r="LVM384" s="472"/>
      <c r="LVV384" s="472"/>
      <c r="LWE384" s="472"/>
      <c r="LWN384" s="472"/>
      <c r="LWW384" s="472"/>
      <c r="LXF384" s="472"/>
      <c r="LXO384" s="472"/>
      <c r="LXX384" s="472"/>
      <c r="LYG384" s="472"/>
      <c r="LYP384" s="472"/>
      <c r="LYY384" s="472"/>
      <c r="LZH384" s="472"/>
      <c r="LZQ384" s="472"/>
      <c r="LZZ384" s="472"/>
      <c r="MAI384" s="472"/>
      <c r="MAR384" s="472"/>
      <c r="MBA384" s="472"/>
      <c r="MBJ384" s="472"/>
      <c r="MBS384" s="472"/>
      <c r="MCB384" s="472"/>
      <c r="MCK384" s="472"/>
      <c r="MCT384" s="472"/>
      <c r="MDC384" s="472"/>
      <c r="MDL384" s="472"/>
      <c r="MDU384" s="472"/>
      <c r="MED384" s="472"/>
      <c r="MEM384" s="472"/>
      <c r="MEV384" s="472"/>
      <c r="MFE384" s="472"/>
      <c r="MFN384" s="472"/>
      <c r="MFW384" s="472"/>
      <c r="MGF384" s="472"/>
      <c r="MGO384" s="472"/>
      <c r="MGX384" s="472"/>
      <c r="MHG384" s="472"/>
      <c r="MHP384" s="472"/>
      <c r="MHY384" s="472"/>
      <c r="MIH384" s="472"/>
      <c r="MIQ384" s="472"/>
      <c r="MIZ384" s="472"/>
      <c r="MJI384" s="472"/>
      <c r="MJR384" s="472"/>
      <c r="MKA384" s="472"/>
      <c r="MKJ384" s="472"/>
      <c r="MKS384" s="472"/>
      <c r="MLB384" s="472"/>
      <c r="MLK384" s="472"/>
      <c r="MLT384" s="472"/>
      <c r="MMC384" s="472"/>
      <c r="MML384" s="472"/>
      <c r="MMU384" s="472"/>
      <c r="MND384" s="472"/>
      <c r="MNM384" s="472"/>
      <c r="MNV384" s="472"/>
      <c r="MOE384" s="472"/>
      <c r="MON384" s="472"/>
      <c r="MOW384" s="472"/>
      <c r="MPF384" s="472"/>
      <c r="MPO384" s="472"/>
      <c r="MPX384" s="472"/>
      <c r="MQG384" s="472"/>
      <c r="MQP384" s="472"/>
      <c r="MQY384" s="472"/>
      <c r="MRH384" s="472"/>
      <c r="MRQ384" s="472"/>
      <c r="MRZ384" s="472"/>
      <c r="MSI384" s="472"/>
      <c r="MSR384" s="472"/>
      <c r="MTA384" s="472"/>
      <c r="MTJ384" s="472"/>
      <c r="MTS384" s="472"/>
      <c r="MUB384" s="472"/>
      <c r="MUK384" s="472"/>
      <c r="MUT384" s="472"/>
      <c r="MVC384" s="472"/>
      <c r="MVL384" s="472"/>
      <c r="MVU384" s="472"/>
      <c r="MWD384" s="472"/>
      <c r="MWM384" s="472"/>
      <c r="MWV384" s="472"/>
      <c r="MXE384" s="472"/>
      <c r="MXN384" s="472"/>
      <c r="MXW384" s="472"/>
      <c r="MYF384" s="472"/>
      <c r="MYO384" s="472"/>
      <c r="MYX384" s="472"/>
      <c r="MZG384" s="472"/>
      <c r="MZP384" s="472"/>
      <c r="MZY384" s="472"/>
      <c r="NAH384" s="472"/>
      <c r="NAQ384" s="472"/>
      <c r="NAZ384" s="472"/>
      <c r="NBI384" s="472"/>
      <c r="NBR384" s="472"/>
      <c r="NCA384" s="472"/>
      <c r="NCJ384" s="472"/>
      <c r="NCS384" s="472"/>
      <c r="NDB384" s="472"/>
      <c r="NDK384" s="472"/>
      <c r="NDT384" s="472"/>
      <c r="NEC384" s="472"/>
      <c r="NEL384" s="472"/>
      <c r="NEU384" s="472"/>
      <c r="NFD384" s="472"/>
      <c r="NFM384" s="472"/>
      <c r="NFV384" s="472"/>
      <c r="NGE384" s="472"/>
      <c r="NGN384" s="472"/>
      <c r="NGW384" s="472"/>
      <c r="NHF384" s="472"/>
      <c r="NHO384" s="472"/>
      <c r="NHX384" s="472"/>
      <c r="NIG384" s="472"/>
      <c r="NIP384" s="472"/>
      <c r="NIY384" s="472"/>
      <c r="NJH384" s="472"/>
      <c r="NJQ384" s="472"/>
      <c r="NJZ384" s="472"/>
      <c r="NKI384" s="472"/>
      <c r="NKR384" s="472"/>
      <c r="NLA384" s="472"/>
      <c r="NLJ384" s="472"/>
      <c r="NLS384" s="472"/>
      <c r="NMB384" s="472"/>
      <c r="NMK384" s="472"/>
      <c r="NMT384" s="472"/>
      <c r="NNC384" s="472"/>
      <c r="NNL384" s="472"/>
      <c r="NNU384" s="472"/>
      <c r="NOD384" s="472"/>
      <c r="NOM384" s="472"/>
      <c r="NOV384" s="472"/>
      <c r="NPE384" s="472"/>
      <c r="NPN384" s="472"/>
      <c r="NPW384" s="472"/>
      <c r="NQF384" s="472"/>
      <c r="NQO384" s="472"/>
      <c r="NQX384" s="472"/>
      <c r="NRG384" s="472"/>
      <c r="NRP384" s="472"/>
      <c r="NRY384" s="472"/>
      <c r="NSH384" s="472"/>
      <c r="NSQ384" s="472"/>
      <c r="NSZ384" s="472"/>
      <c r="NTI384" s="472"/>
      <c r="NTR384" s="472"/>
      <c r="NUA384" s="472"/>
      <c r="NUJ384" s="472"/>
      <c r="NUS384" s="472"/>
      <c r="NVB384" s="472"/>
      <c r="NVK384" s="472"/>
      <c r="NVT384" s="472"/>
      <c r="NWC384" s="472"/>
      <c r="NWL384" s="472"/>
      <c r="NWU384" s="472"/>
      <c r="NXD384" s="472"/>
      <c r="NXM384" s="472"/>
      <c r="NXV384" s="472"/>
      <c r="NYE384" s="472"/>
      <c r="NYN384" s="472"/>
      <c r="NYW384" s="472"/>
      <c r="NZF384" s="472"/>
      <c r="NZO384" s="472"/>
      <c r="NZX384" s="472"/>
      <c r="OAG384" s="472"/>
      <c r="OAP384" s="472"/>
      <c r="OAY384" s="472"/>
      <c r="OBH384" s="472"/>
      <c r="OBQ384" s="472"/>
      <c r="OBZ384" s="472"/>
      <c r="OCI384" s="472"/>
      <c r="OCR384" s="472"/>
      <c r="ODA384" s="472"/>
      <c r="ODJ384" s="472"/>
      <c r="ODS384" s="472"/>
      <c r="OEB384" s="472"/>
      <c r="OEK384" s="472"/>
      <c r="OET384" s="472"/>
      <c r="OFC384" s="472"/>
      <c r="OFL384" s="472"/>
      <c r="OFU384" s="472"/>
      <c r="OGD384" s="472"/>
      <c r="OGM384" s="472"/>
      <c r="OGV384" s="472"/>
      <c r="OHE384" s="472"/>
      <c r="OHN384" s="472"/>
      <c r="OHW384" s="472"/>
      <c r="OIF384" s="472"/>
      <c r="OIO384" s="472"/>
      <c r="OIX384" s="472"/>
      <c r="OJG384" s="472"/>
      <c r="OJP384" s="472"/>
      <c r="OJY384" s="472"/>
      <c r="OKH384" s="472"/>
      <c r="OKQ384" s="472"/>
      <c r="OKZ384" s="472"/>
      <c r="OLI384" s="472"/>
      <c r="OLR384" s="472"/>
      <c r="OMA384" s="472"/>
      <c r="OMJ384" s="472"/>
      <c r="OMS384" s="472"/>
      <c r="ONB384" s="472"/>
      <c r="ONK384" s="472"/>
      <c r="ONT384" s="472"/>
      <c r="OOC384" s="472"/>
      <c r="OOL384" s="472"/>
      <c r="OOU384" s="472"/>
      <c r="OPD384" s="472"/>
      <c r="OPM384" s="472"/>
      <c r="OPV384" s="472"/>
      <c r="OQE384" s="472"/>
      <c r="OQN384" s="472"/>
      <c r="OQW384" s="472"/>
      <c r="ORF384" s="472"/>
      <c r="ORO384" s="472"/>
      <c r="ORX384" s="472"/>
      <c r="OSG384" s="472"/>
      <c r="OSP384" s="472"/>
      <c r="OSY384" s="472"/>
      <c r="OTH384" s="472"/>
      <c r="OTQ384" s="472"/>
      <c r="OTZ384" s="472"/>
      <c r="OUI384" s="472"/>
      <c r="OUR384" s="472"/>
      <c r="OVA384" s="472"/>
      <c r="OVJ384" s="472"/>
      <c r="OVS384" s="472"/>
      <c r="OWB384" s="472"/>
      <c r="OWK384" s="472"/>
      <c r="OWT384" s="472"/>
      <c r="OXC384" s="472"/>
      <c r="OXL384" s="472"/>
      <c r="OXU384" s="472"/>
      <c r="OYD384" s="472"/>
      <c r="OYM384" s="472"/>
      <c r="OYV384" s="472"/>
      <c r="OZE384" s="472"/>
      <c r="OZN384" s="472"/>
      <c r="OZW384" s="472"/>
      <c r="PAF384" s="472"/>
      <c r="PAO384" s="472"/>
      <c r="PAX384" s="472"/>
      <c r="PBG384" s="472"/>
      <c r="PBP384" s="472"/>
      <c r="PBY384" s="472"/>
      <c r="PCH384" s="472"/>
      <c r="PCQ384" s="472"/>
      <c r="PCZ384" s="472"/>
      <c r="PDI384" s="472"/>
      <c r="PDR384" s="472"/>
      <c r="PEA384" s="472"/>
      <c r="PEJ384" s="472"/>
      <c r="PES384" s="472"/>
      <c r="PFB384" s="472"/>
      <c r="PFK384" s="472"/>
      <c r="PFT384" s="472"/>
      <c r="PGC384" s="472"/>
      <c r="PGL384" s="472"/>
      <c r="PGU384" s="472"/>
      <c r="PHD384" s="472"/>
      <c r="PHM384" s="472"/>
      <c r="PHV384" s="472"/>
      <c r="PIE384" s="472"/>
      <c r="PIN384" s="472"/>
      <c r="PIW384" s="472"/>
      <c r="PJF384" s="472"/>
      <c r="PJO384" s="472"/>
      <c r="PJX384" s="472"/>
      <c r="PKG384" s="472"/>
      <c r="PKP384" s="472"/>
      <c r="PKY384" s="472"/>
      <c r="PLH384" s="472"/>
      <c r="PLQ384" s="472"/>
      <c r="PLZ384" s="472"/>
      <c r="PMI384" s="472"/>
      <c r="PMR384" s="472"/>
      <c r="PNA384" s="472"/>
      <c r="PNJ384" s="472"/>
      <c r="PNS384" s="472"/>
      <c r="POB384" s="472"/>
      <c r="POK384" s="472"/>
      <c r="POT384" s="472"/>
      <c r="PPC384" s="472"/>
      <c r="PPL384" s="472"/>
      <c r="PPU384" s="472"/>
      <c r="PQD384" s="472"/>
      <c r="PQM384" s="472"/>
      <c r="PQV384" s="472"/>
      <c r="PRE384" s="472"/>
      <c r="PRN384" s="472"/>
      <c r="PRW384" s="472"/>
      <c r="PSF384" s="472"/>
      <c r="PSO384" s="472"/>
      <c r="PSX384" s="472"/>
      <c r="PTG384" s="472"/>
      <c r="PTP384" s="472"/>
      <c r="PTY384" s="472"/>
      <c r="PUH384" s="472"/>
      <c r="PUQ384" s="472"/>
      <c r="PUZ384" s="472"/>
      <c r="PVI384" s="472"/>
      <c r="PVR384" s="472"/>
      <c r="PWA384" s="472"/>
      <c r="PWJ384" s="472"/>
      <c r="PWS384" s="472"/>
      <c r="PXB384" s="472"/>
      <c r="PXK384" s="472"/>
      <c r="PXT384" s="472"/>
      <c r="PYC384" s="472"/>
      <c r="PYL384" s="472"/>
      <c r="PYU384" s="472"/>
      <c r="PZD384" s="472"/>
      <c r="PZM384" s="472"/>
      <c r="PZV384" s="472"/>
      <c r="QAE384" s="472"/>
      <c r="QAN384" s="472"/>
      <c r="QAW384" s="472"/>
      <c r="QBF384" s="472"/>
      <c r="QBO384" s="472"/>
      <c r="QBX384" s="472"/>
      <c r="QCG384" s="472"/>
      <c r="QCP384" s="472"/>
      <c r="QCY384" s="472"/>
      <c r="QDH384" s="472"/>
      <c r="QDQ384" s="472"/>
      <c r="QDZ384" s="472"/>
      <c r="QEI384" s="472"/>
      <c r="QER384" s="472"/>
      <c r="QFA384" s="472"/>
      <c r="QFJ384" s="472"/>
      <c r="QFS384" s="472"/>
      <c r="QGB384" s="472"/>
      <c r="QGK384" s="472"/>
      <c r="QGT384" s="472"/>
      <c r="QHC384" s="472"/>
      <c r="QHL384" s="472"/>
      <c r="QHU384" s="472"/>
      <c r="QID384" s="472"/>
      <c r="QIM384" s="472"/>
      <c r="QIV384" s="472"/>
      <c r="QJE384" s="472"/>
      <c r="QJN384" s="472"/>
      <c r="QJW384" s="472"/>
      <c r="QKF384" s="472"/>
      <c r="QKO384" s="472"/>
      <c r="QKX384" s="472"/>
      <c r="QLG384" s="472"/>
      <c r="QLP384" s="472"/>
      <c r="QLY384" s="472"/>
      <c r="QMH384" s="472"/>
      <c r="QMQ384" s="472"/>
      <c r="QMZ384" s="472"/>
      <c r="QNI384" s="472"/>
      <c r="QNR384" s="472"/>
      <c r="QOA384" s="472"/>
      <c r="QOJ384" s="472"/>
      <c r="QOS384" s="472"/>
      <c r="QPB384" s="472"/>
      <c r="QPK384" s="472"/>
      <c r="QPT384" s="472"/>
      <c r="QQC384" s="472"/>
      <c r="QQL384" s="472"/>
      <c r="QQU384" s="472"/>
      <c r="QRD384" s="472"/>
      <c r="QRM384" s="472"/>
      <c r="QRV384" s="472"/>
      <c r="QSE384" s="472"/>
      <c r="QSN384" s="472"/>
      <c r="QSW384" s="472"/>
      <c r="QTF384" s="472"/>
      <c r="QTO384" s="472"/>
      <c r="QTX384" s="472"/>
      <c r="QUG384" s="472"/>
      <c r="QUP384" s="472"/>
      <c r="QUY384" s="472"/>
      <c r="QVH384" s="472"/>
      <c r="QVQ384" s="472"/>
      <c r="QVZ384" s="472"/>
      <c r="QWI384" s="472"/>
      <c r="QWR384" s="472"/>
      <c r="QXA384" s="472"/>
      <c r="QXJ384" s="472"/>
      <c r="QXS384" s="472"/>
      <c r="QYB384" s="472"/>
      <c r="QYK384" s="472"/>
      <c r="QYT384" s="472"/>
      <c r="QZC384" s="472"/>
      <c r="QZL384" s="472"/>
      <c r="QZU384" s="472"/>
      <c r="RAD384" s="472"/>
      <c r="RAM384" s="472"/>
      <c r="RAV384" s="472"/>
      <c r="RBE384" s="472"/>
      <c r="RBN384" s="472"/>
      <c r="RBW384" s="472"/>
      <c r="RCF384" s="472"/>
      <c r="RCO384" s="472"/>
      <c r="RCX384" s="472"/>
      <c r="RDG384" s="472"/>
      <c r="RDP384" s="472"/>
      <c r="RDY384" s="472"/>
      <c r="REH384" s="472"/>
      <c r="REQ384" s="472"/>
      <c r="REZ384" s="472"/>
      <c r="RFI384" s="472"/>
      <c r="RFR384" s="472"/>
      <c r="RGA384" s="472"/>
      <c r="RGJ384" s="472"/>
      <c r="RGS384" s="472"/>
      <c r="RHB384" s="472"/>
      <c r="RHK384" s="472"/>
      <c r="RHT384" s="472"/>
      <c r="RIC384" s="472"/>
      <c r="RIL384" s="472"/>
      <c r="RIU384" s="472"/>
      <c r="RJD384" s="472"/>
      <c r="RJM384" s="472"/>
      <c r="RJV384" s="472"/>
      <c r="RKE384" s="472"/>
      <c r="RKN384" s="472"/>
      <c r="RKW384" s="472"/>
      <c r="RLF384" s="472"/>
      <c r="RLO384" s="472"/>
      <c r="RLX384" s="472"/>
      <c r="RMG384" s="472"/>
      <c r="RMP384" s="472"/>
      <c r="RMY384" s="472"/>
      <c r="RNH384" s="472"/>
      <c r="RNQ384" s="472"/>
      <c r="RNZ384" s="472"/>
      <c r="ROI384" s="472"/>
      <c r="ROR384" s="472"/>
      <c r="RPA384" s="472"/>
      <c r="RPJ384" s="472"/>
      <c r="RPS384" s="472"/>
      <c r="RQB384" s="472"/>
      <c r="RQK384" s="472"/>
      <c r="RQT384" s="472"/>
      <c r="RRC384" s="472"/>
      <c r="RRL384" s="472"/>
      <c r="RRU384" s="472"/>
      <c r="RSD384" s="472"/>
      <c r="RSM384" s="472"/>
      <c r="RSV384" s="472"/>
      <c r="RTE384" s="472"/>
      <c r="RTN384" s="472"/>
      <c r="RTW384" s="472"/>
      <c r="RUF384" s="472"/>
      <c r="RUO384" s="472"/>
      <c r="RUX384" s="472"/>
      <c r="RVG384" s="472"/>
      <c r="RVP384" s="472"/>
      <c r="RVY384" s="472"/>
      <c r="RWH384" s="472"/>
      <c r="RWQ384" s="472"/>
      <c r="RWZ384" s="472"/>
      <c r="RXI384" s="472"/>
      <c r="RXR384" s="472"/>
      <c r="RYA384" s="472"/>
      <c r="RYJ384" s="472"/>
      <c r="RYS384" s="472"/>
      <c r="RZB384" s="472"/>
      <c r="RZK384" s="472"/>
      <c r="RZT384" s="472"/>
      <c r="SAC384" s="472"/>
      <c r="SAL384" s="472"/>
      <c r="SAU384" s="472"/>
      <c r="SBD384" s="472"/>
      <c r="SBM384" s="472"/>
      <c r="SBV384" s="472"/>
      <c r="SCE384" s="472"/>
      <c r="SCN384" s="472"/>
      <c r="SCW384" s="472"/>
      <c r="SDF384" s="472"/>
      <c r="SDO384" s="472"/>
      <c r="SDX384" s="472"/>
      <c r="SEG384" s="472"/>
      <c r="SEP384" s="472"/>
      <c r="SEY384" s="472"/>
      <c r="SFH384" s="472"/>
      <c r="SFQ384" s="472"/>
      <c r="SFZ384" s="472"/>
      <c r="SGI384" s="472"/>
      <c r="SGR384" s="472"/>
      <c r="SHA384" s="472"/>
      <c r="SHJ384" s="472"/>
      <c r="SHS384" s="472"/>
      <c r="SIB384" s="472"/>
      <c r="SIK384" s="472"/>
      <c r="SIT384" s="472"/>
      <c r="SJC384" s="472"/>
      <c r="SJL384" s="472"/>
      <c r="SJU384" s="472"/>
      <c r="SKD384" s="472"/>
      <c r="SKM384" s="472"/>
      <c r="SKV384" s="472"/>
      <c r="SLE384" s="472"/>
      <c r="SLN384" s="472"/>
      <c r="SLW384" s="472"/>
      <c r="SMF384" s="472"/>
      <c r="SMO384" s="472"/>
      <c r="SMX384" s="472"/>
      <c r="SNG384" s="472"/>
      <c r="SNP384" s="472"/>
      <c r="SNY384" s="472"/>
      <c r="SOH384" s="472"/>
      <c r="SOQ384" s="472"/>
      <c r="SOZ384" s="472"/>
      <c r="SPI384" s="472"/>
      <c r="SPR384" s="472"/>
      <c r="SQA384" s="472"/>
      <c r="SQJ384" s="472"/>
      <c r="SQS384" s="472"/>
      <c r="SRB384" s="472"/>
      <c r="SRK384" s="472"/>
      <c r="SRT384" s="472"/>
      <c r="SSC384" s="472"/>
      <c r="SSL384" s="472"/>
      <c r="SSU384" s="472"/>
      <c r="STD384" s="472"/>
      <c r="STM384" s="472"/>
      <c r="STV384" s="472"/>
      <c r="SUE384" s="472"/>
      <c r="SUN384" s="472"/>
      <c r="SUW384" s="472"/>
      <c r="SVF384" s="472"/>
      <c r="SVO384" s="472"/>
      <c r="SVX384" s="472"/>
      <c r="SWG384" s="472"/>
      <c r="SWP384" s="472"/>
      <c r="SWY384" s="472"/>
      <c r="SXH384" s="472"/>
      <c r="SXQ384" s="472"/>
      <c r="SXZ384" s="472"/>
      <c r="SYI384" s="472"/>
      <c r="SYR384" s="472"/>
      <c r="SZA384" s="472"/>
      <c r="SZJ384" s="472"/>
      <c r="SZS384" s="472"/>
      <c r="TAB384" s="472"/>
      <c r="TAK384" s="472"/>
      <c r="TAT384" s="472"/>
      <c r="TBC384" s="472"/>
      <c r="TBL384" s="472"/>
      <c r="TBU384" s="472"/>
      <c r="TCD384" s="472"/>
      <c r="TCM384" s="472"/>
      <c r="TCV384" s="472"/>
      <c r="TDE384" s="472"/>
      <c r="TDN384" s="472"/>
      <c r="TDW384" s="472"/>
      <c r="TEF384" s="472"/>
      <c r="TEO384" s="472"/>
      <c r="TEX384" s="472"/>
      <c r="TFG384" s="472"/>
      <c r="TFP384" s="472"/>
      <c r="TFY384" s="472"/>
      <c r="TGH384" s="472"/>
      <c r="TGQ384" s="472"/>
      <c r="TGZ384" s="472"/>
      <c r="THI384" s="472"/>
      <c r="THR384" s="472"/>
      <c r="TIA384" s="472"/>
      <c r="TIJ384" s="472"/>
      <c r="TIS384" s="472"/>
      <c r="TJB384" s="472"/>
      <c r="TJK384" s="472"/>
      <c r="TJT384" s="472"/>
      <c r="TKC384" s="472"/>
      <c r="TKL384" s="472"/>
      <c r="TKU384" s="472"/>
      <c r="TLD384" s="472"/>
      <c r="TLM384" s="472"/>
      <c r="TLV384" s="472"/>
      <c r="TME384" s="472"/>
      <c r="TMN384" s="472"/>
      <c r="TMW384" s="472"/>
      <c r="TNF384" s="472"/>
      <c r="TNO384" s="472"/>
      <c r="TNX384" s="472"/>
      <c r="TOG384" s="472"/>
      <c r="TOP384" s="472"/>
      <c r="TOY384" s="472"/>
      <c r="TPH384" s="472"/>
      <c r="TPQ384" s="472"/>
      <c r="TPZ384" s="472"/>
      <c r="TQI384" s="472"/>
      <c r="TQR384" s="472"/>
      <c r="TRA384" s="472"/>
      <c r="TRJ384" s="472"/>
      <c r="TRS384" s="472"/>
      <c r="TSB384" s="472"/>
      <c r="TSK384" s="472"/>
      <c r="TST384" s="472"/>
      <c r="TTC384" s="472"/>
      <c r="TTL384" s="472"/>
      <c r="TTU384" s="472"/>
      <c r="TUD384" s="472"/>
      <c r="TUM384" s="472"/>
      <c r="TUV384" s="472"/>
      <c r="TVE384" s="472"/>
      <c r="TVN384" s="472"/>
      <c r="TVW384" s="472"/>
      <c r="TWF384" s="472"/>
      <c r="TWO384" s="472"/>
      <c r="TWX384" s="472"/>
      <c r="TXG384" s="472"/>
      <c r="TXP384" s="472"/>
      <c r="TXY384" s="472"/>
      <c r="TYH384" s="472"/>
      <c r="TYQ384" s="472"/>
      <c r="TYZ384" s="472"/>
      <c r="TZI384" s="472"/>
      <c r="TZR384" s="472"/>
      <c r="UAA384" s="472"/>
      <c r="UAJ384" s="472"/>
      <c r="UAS384" s="472"/>
      <c r="UBB384" s="472"/>
      <c r="UBK384" s="472"/>
      <c r="UBT384" s="472"/>
      <c r="UCC384" s="472"/>
      <c r="UCL384" s="472"/>
      <c r="UCU384" s="472"/>
      <c r="UDD384" s="472"/>
      <c r="UDM384" s="472"/>
      <c r="UDV384" s="472"/>
      <c r="UEE384" s="472"/>
      <c r="UEN384" s="472"/>
      <c r="UEW384" s="472"/>
      <c r="UFF384" s="472"/>
      <c r="UFO384" s="472"/>
      <c r="UFX384" s="472"/>
      <c r="UGG384" s="472"/>
      <c r="UGP384" s="472"/>
      <c r="UGY384" s="472"/>
      <c r="UHH384" s="472"/>
      <c r="UHQ384" s="472"/>
      <c r="UHZ384" s="472"/>
      <c r="UII384" s="472"/>
      <c r="UIR384" s="472"/>
      <c r="UJA384" s="472"/>
      <c r="UJJ384" s="472"/>
      <c r="UJS384" s="472"/>
      <c r="UKB384" s="472"/>
      <c r="UKK384" s="472"/>
      <c r="UKT384" s="472"/>
      <c r="ULC384" s="472"/>
      <c r="ULL384" s="472"/>
      <c r="ULU384" s="472"/>
      <c r="UMD384" s="472"/>
      <c r="UMM384" s="472"/>
      <c r="UMV384" s="472"/>
      <c r="UNE384" s="472"/>
      <c r="UNN384" s="472"/>
      <c r="UNW384" s="472"/>
      <c r="UOF384" s="472"/>
      <c r="UOO384" s="472"/>
      <c r="UOX384" s="472"/>
      <c r="UPG384" s="472"/>
      <c r="UPP384" s="472"/>
      <c r="UPY384" s="472"/>
      <c r="UQH384" s="472"/>
      <c r="UQQ384" s="472"/>
      <c r="UQZ384" s="472"/>
      <c r="URI384" s="472"/>
      <c r="URR384" s="472"/>
      <c r="USA384" s="472"/>
      <c r="USJ384" s="472"/>
      <c r="USS384" s="472"/>
      <c r="UTB384" s="472"/>
      <c r="UTK384" s="472"/>
      <c r="UTT384" s="472"/>
      <c r="UUC384" s="472"/>
      <c r="UUL384" s="472"/>
      <c r="UUU384" s="472"/>
      <c r="UVD384" s="472"/>
      <c r="UVM384" s="472"/>
      <c r="UVV384" s="472"/>
      <c r="UWE384" s="472"/>
      <c r="UWN384" s="472"/>
      <c r="UWW384" s="472"/>
      <c r="UXF384" s="472"/>
      <c r="UXO384" s="472"/>
      <c r="UXX384" s="472"/>
      <c r="UYG384" s="472"/>
      <c r="UYP384" s="472"/>
      <c r="UYY384" s="472"/>
      <c r="UZH384" s="472"/>
      <c r="UZQ384" s="472"/>
      <c r="UZZ384" s="472"/>
      <c r="VAI384" s="472"/>
      <c r="VAR384" s="472"/>
      <c r="VBA384" s="472"/>
      <c r="VBJ384" s="472"/>
      <c r="VBS384" s="472"/>
      <c r="VCB384" s="472"/>
      <c r="VCK384" s="472"/>
      <c r="VCT384" s="472"/>
      <c r="VDC384" s="472"/>
      <c r="VDL384" s="472"/>
      <c r="VDU384" s="472"/>
      <c r="VED384" s="472"/>
      <c r="VEM384" s="472"/>
      <c r="VEV384" s="472"/>
      <c r="VFE384" s="472"/>
      <c r="VFN384" s="472"/>
      <c r="VFW384" s="472"/>
      <c r="VGF384" s="472"/>
      <c r="VGO384" s="472"/>
      <c r="VGX384" s="472"/>
      <c r="VHG384" s="472"/>
      <c r="VHP384" s="472"/>
      <c r="VHY384" s="472"/>
      <c r="VIH384" s="472"/>
      <c r="VIQ384" s="472"/>
      <c r="VIZ384" s="472"/>
      <c r="VJI384" s="472"/>
      <c r="VJR384" s="472"/>
      <c r="VKA384" s="472"/>
      <c r="VKJ384" s="472"/>
      <c r="VKS384" s="472"/>
      <c r="VLB384" s="472"/>
      <c r="VLK384" s="472"/>
      <c r="VLT384" s="472"/>
      <c r="VMC384" s="472"/>
      <c r="VML384" s="472"/>
      <c r="VMU384" s="472"/>
      <c r="VND384" s="472"/>
      <c r="VNM384" s="472"/>
      <c r="VNV384" s="472"/>
      <c r="VOE384" s="472"/>
      <c r="VON384" s="472"/>
      <c r="VOW384" s="472"/>
      <c r="VPF384" s="472"/>
      <c r="VPO384" s="472"/>
      <c r="VPX384" s="472"/>
      <c r="VQG384" s="472"/>
      <c r="VQP384" s="472"/>
      <c r="VQY384" s="472"/>
      <c r="VRH384" s="472"/>
      <c r="VRQ384" s="472"/>
      <c r="VRZ384" s="472"/>
      <c r="VSI384" s="472"/>
      <c r="VSR384" s="472"/>
      <c r="VTA384" s="472"/>
      <c r="VTJ384" s="472"/>
      <c r="VTS384" s="472"/>
      <c r="VUB384" s="472"/>
      <c r="VUK384" s="472"/>
      <c r="VUT384" s="472"/>
      <c r="VVC384" s="472"/>
      <c r="VVL384" s="472"/>
      <c r="VVU384" s="472"/>
      <c r="VWD384" s="472"/>
      <c r="VWM384" s="472"/>
      <c r="VWV384" s="472"/>
      <c r="VXE384" s="472"/>
      <c r="VXN384" s="472"/>
      <c r="VXW384" s="472"/>
      <c r="VYF384" s="472"/>
      <c r="VYO384" s="472"/>
      <c r="VYX384" s="472"/>
      <c r="VZG384" s="472"/>
      <c r="VZP384" s="472"/>
      <c r="VZY384" s="472"/>
      <c r="WAH384" s="472"/>
      <c r="WAQ384" s="472"/>
      <c r="WAZ384" s="472"/>
      <c r="WBI384" s="472"/>
      <c r="WBR384" s="472"/>
      <c r="WCA384" s="472"/>
      <c r="WCJ384" s="472"/>
      <c r="WCS384" s="472"/>
      <c r="WDB384" s="472"/>
      <c r="WDK384" s="472"/>
      <c r="WDT384" s="472"/>
      <c r="WEC384" s="472"/>
      <c r="WEL384" s="472"/>
      <c r="WEU384" s="472"/>
      <c r="WFD384" s="472"/>
      <c r="WFM384" s="472"/>
      <c r="WFV384" s="472"/>
      <c r="WGE384" s="472"/>
      <c r="WGN384" s="472"/>
      <c r="WGW384" s="472"/>
      <c r="WHF384" s="472"/>
      <c r="WHO384" s="472"/>
      <c r="WHX384" s="472"/>
      <c r="WIG384" s="472"/>
      <c r="WIP384" s="472"/>
      <c r="WIY384" s="472"/>
      <c r="WJH384" s="472"/>
      <c r="WJQ384" s="472"/>
      <c r="WJZ384" s="472"/>
      <c r="WKI384" s="472"/>
      <c r="WKR384" s="472"/>
      <c r="WLA384" s="472"/>
      <c r="WLJ384" s="472"/>
      <c r="WLS384" s="472"/>
      <c r="WMB384" s="472"/>
      <c r="WMK384" s="472"/>
      <c r="WMT384" s="472"/>
      <c r="WNC384" s="472"/>
      <c r="WNL384" s="472"/>
      <c r="WNU384" s="472"/>
      <c r="WOD384" s="472"/>
      <c r="WOM384" s="472"/>
      <c r="WOV384" s="472"/>
      <c r="WPE384" s="472"/>
      <c r="WPN384" s="472"/>
      <c r="WPW384" s="472"/>
      <c r="WQF384" s="472"/>
      <c r="WQO384" s="472"/>
      <c r="WQX384" s="472"/>
      <c r="WRG384" s="472"/>
      <c r="WRP384" s="472"/>
      <c r="WRY384" s="472"/>
      <c r="WSH384" s="472"/>
      <c r="WSQ384" s="472"/>
      <c r="WSZ384" s="472"/>
      <c r="WTI384" s="472"/>
      <c r="WTR384" s="472"/>
      <c r="WUA384" s="472"/>
      <c r="WUJ384" s="472"/>
      <c r="WUS384" s="472"/>
      <c r="WVB384" s="472"/>
      <c r="WVK384" s="472"/>
      <c r="WVT384" s="472"/>
      <c r="WWC384" s="472"/>
      <c r="WWL384" s="472"/>
      <c r="WWU384" s="472"/>
      <c r="WXD384" s="472"/>
      <c r="WXM384" s="472"/>
      <c r="WXV384" s="472"/>
      <c r="WYE384" s="472"/>
      <c r="WYN384" s="472"/>
      <c r="WYW384" s="472"/>
      <c r="WZF384" s="472"/>
      <c r="WZO384" s="472"/>
      <c r="WZX384" s="472"/>
      <c r="XAG384" s="472"/>
      <c r="XAP384" s="472"/>
      <c r="XAY384" s="472"/>
      <c r="XBH384" s="472"/>
      <c r="XBQ384" s="472"/>
      <c r="XBZ384" s="472"/>
      <c r="XCI384" s="472"/>
      <c r="XCR384" s="472"/>
      <c r="XDA384" s="472"/>
      <c r="XDJ384" s="472"/>
      <c r="XDS384" s="472"/>
      <c r="XEB384" s="472"/>
      <c r="XEK384" s="472"/>
      <c r="XET384" s="472"/>
      <c r="XFC384" s="472"/>
    </row>
    <row r="385" spans="1:1020 1029:2046 2055:3072 3081:4089 4098:5115 5124:6141 6150:7167 7176:8184 8193:9210 9219:10236 10245:11262 11271:12288 12297:13305 13314:14331 14340:15357 15366:16383" ht="19" customHeight="1" x14ac:dyDescent="0.8">
      <c r="A385" s="424">
        <f>A358+1</f>
        <v>46125</v>
      </c>
      <c r="B385" s="424"/>
      <c r="C385" s="424"/>
      <c r="D385" s="424"/>
      <c r="E385" s="424"/>
      <c r="F385" s="424"/>
      <c r="G385" s="424"/>
      <c r="H385" s="424"/>
      <c r="I385" s="437"/>
      <c r="R385" s="469"/>
      <c r="AB385" s="470"/>
      <c r="AL385" s="471"/>
      <c r="AV385" s="472"/>
      <c r="BE385" s="472"/>
      <c r="BN385" s="472"/>
      <c r="BW385" s="472"/>
      <c r="CF385" s="472"/>
      <c r="CO385" s="472"/>
      <c r="CX385" s="472"/>
      <c r="DG385" s="472"/>
      <c r="DP385" s="472"/>
      <c r="DY385" s="472"/>
      <c r="EH385" s="472"/>
      <c r="EQ385" s="472"/>
      <c r="EZ385" s="472"/>
      <c r="FI385" s="472"/>
      <c r="FR385" s="472"/>
      <c r="GA385" s="472"/>
      <c r="GJ385" s="472"/>
      <c r="GS385" s="472"/>
      <c r="HB385" s="472"/>
      <c r="HK385" s="472"/>
      <c r="HT385" s="472"/>
      <c r="IC385" s="472"/>
      <c r="IL385" s="472"/>
      <c r="IU385" s="472"/>
      <c r="JD385" s="472"/>
      <c r="JM385" s="472"/>
      <c r="JV385" s="472"/>
      <c r="KE385" s="472"/>
      <c r="KN385" s="472"/>
      <c r="KW385" s="472"/>
      <c r="LF385" s="472"/>
      <c r="LO385" s="472"/>
      <c r="LX385" s="472"/>
      <c r="MG385" s="472"/>
      <c r="MP385" s="472"/>
      <c r="MY385" s="472"/>
      <c r="NH385" s="472"/>
      <c r="NQ385" s="472"/>
      <c r="NZ385" s="472"/>
      <c r="OI385" s="472"/>
      <c r="OR385" s="472"/>
      <c r="PA385" s="472"/>
      <c r="PJ385" s="472"/>
      <c r="PS385" s="472"/>
      <c r="QB385" s="472"/>
      <c r="QK385" s="472"/>
      <c r="QT385" s="472"/>
      <c r="RC385" s="472"/>
      <c r="RL385" s="472"/>
      <c r="RU385" s="472"/>
      <c r="SD385" s="472"/>
      <c r="SM385" s="472"/>
      <c r="SV385" s="472"/>
      <c r="TE385" s="472"/>
      <c r="TN385" s="472"/>
      <c r="TW385" s="472"/>
      <c r="UF385" s="472"/>
      <c r="UO385" s="472"/>
      <c r="UX385" s="472"/>
      <c r="VG385" s="472"/>
      <c r="VP385" s="472"/>
      <c r="VY385" s="472"/>
      <c r="WH385" s="472"/>
      <c r="WQ385" s="472"/>
      <c r="WZ385" s="472"/>
      <c r="XI385" s="472"/>
      <c r="XR385" s="472"/>
      <c r="YA385" s="472"/>
      <c r="YJ385" s="472"/>
      <c r="YS385" s="472"/>
      <c r="ZB385" s="472"/>
      <c r="ZK385" s="472"/>
      <c r="ZT385" s="472"/>
      <c r="AAC385" s="472"/>
      <c r="AAL385" s="472"/>
      <c r="AAU385" s="472"/>
      <c r="ABD385" s="472"/>
      <c r="ABM385" s="472"/>
      <c r="ABV385" s="472"/>
      <c r="ACE385" s="472"/>
      <c r="ACN385" s="472"/>
      <c r="ACW385" s="472"/>
      <c r="ADF385" s="472"/>
      <c r="ADO385" s="472"/>
      <c r="ADX385" s="472"/>
      <c r="AEG385" s="472"/>
      <c r="AEP385" s="472"/>
      <c r="AEY385" s="472"/>
      <c r="AFH385" s="472"/>
      <c r="AFQ385" s="472"/>
      <c r="AFZ385" s="472"/>
      <c r="AGI385" s="472"/>
      <c r="AGR385" s="472"/>
      <c r="AHA385" s="472"/>
      <c r="AHJ385" s="472"/>
      <c r="AHS385" s="472"/>
      <c r="AIB385" s="472"/>
      <c r="AIK385" s="472"/>
      <c r="AIT385" s="472"/>
      <c r="AJC385" s="472"/>
      <c r="AJL385" s="472"/>
      <c r="AJU385" s="472"/>
      <c r="AKD385" s="472"/>
      <c r="AKM385" s="472"/>
      <c r="AKV385" s="472"/>
      <c r="ALE385" s="472"/>
      <c r="ALN385" s="472"/>
      <c r="ALW385" s="472"/>
      <c r="AMF385" s="472"/>
      <c r="AMO385" s="472"/>
      <c r="AMX385" s="472"/>
      <c r="ANG385" s="472"/>
      <c r="ANP385" s="472"/>
      <c r="ANY385" s="472"/>
      <c r="AOH385" s="472"/>
      <c r="AOQ385" s="472"/>
      <c r="AOZ385" s="472"/>
      <c r="API385" s="472"/>
      <c r="APR385" s="472"/>
      <c r="AQA385" s="472"/>
      <c r="AQJ385" s="472"/>
      <c r="AQS385" s="472"/>
      <c r="ARB385" s="472"/>
      <c r="ARK385" s="472"/>
      <c r="ART385" s="472"/>
      <c r="ASC385" s="472"/>
      <c r="ASL385" s="472"/>
      <c r="ASU385" s="472"/>
      <c r="ATD385" s="472"/>
      <c r="ATM385" s="472"/>
      <c r="ATV385" s="472"/>
      <c r="AUE385" s="472"/>
      <c r="AUN385" s="472"/>
      <c r="AUW385" s="472"/>
      <c r="AVF385" s="472"/>
      <c r="AVO385" s="472"/>
      <c r="AVX385" s="472"/>
      <c r="AWG385" s="472"/>
      <c r="AWP385" s="472"/>
      <c r="AWY385" s="472"/>
      <c r="AXH385" s="472"/>
      <c r="AXQ385" s="472"/>
      <c r="AXZ385" s="472"/>
      <c r="AYI385" s="472"/>
      <c r="AYR385" s="472"/>
      <c r="AZA385" s="472"/>
      <c r="AZJ385" s="472"/>
      <c r="AZS385" s="472"/>
      <c r="BAB385" s="472"/>
      <c r="BAK385" s="472"/>
      <c r="BAT385" s="472"/>
      <c r="BBC385" s="472"/>
      <c r="BBL385" s="472"/>
      <c r="BBU385" s="472"/>
      <c r="BCD385" s="472"/>
      <c r="BCM385" s="472"/>
      <c r="BCV385" s="472"/>
      <c r="BDE385" s="472"/>
      <c r="BDN385" s="472"/>
      <c r="BDW385" s="472"/>
      <c r="BEF385" s="472"/>
      <c r="BEO385" s="472"/>
      <c r="BEX385" s="472"/>
      <c r="BFG385" s="472"/>
      <c r="BFP385" s="472"/>
      <c r="BFY385" s="472"/>
      <c r="BGH385" s="472"/>
      <c r="BGQ385" s="472"/>
      <c r="BGZ385" s="472"/>
      <c r="BHI385" s="472"/>
      <c r="BHR385" s="472"/>
      <c r="BIA385" s="472"/>
      <c r="BIJ385" s="472"/>
      <c r="BIS385" s="472"/>
      <c r="BJB385" s="472"/>
      <c r="BJK385" s="472"/>
      <c r="BJT385" s="472"/>
      <c r="BKC385" s="472"/>
      <c r="BKL385" s="472"/>
      <c r="BKU385" s="472"/>
      <c r="BLD385" s="472"/>
      <c r="BLM385" s="472"/>
      <c r="BLV385" s="472"/>
      <c r="BME385" s="472"/>
      <c r="BMN385" s="472"/>
      <c r="BMW385" s="472"/>
      <c r="BNF385" s="472"/>
      <c r="BNO385" s="472"/>
      <c r="BNX385" s="472"/>
      <c r="BOG385" s="472"/>
      <c r="BOP385" s="472"/>
      <c r="BOY385" s="472"/>
      <c r="BPH385" s="472"/>
      <c r="BPQ385" s="472"/>
      <c r="BPZ385" s="472"/>
      <c r="BQI385" s="472"/>
      <c r="BQR385" s="472"/>
      <c r="BRA385" s="472"/>
      <c r="BRJ385" s="472"/>
      <c r="BRS385" s="472"/>
      <c r="BSB385" s="472"/>
      <c r="BSK385" s="472"/>
      <c r="BST385" s="472"/>
      <c r="BTC385" s="472"/>
      <c r="BTL385" s="472"/>
      <c r="BTU385" s="472"/>
      <c r="BUD385" s="472"/>
      <c r="BUM385" s="472"/>
      <c r="BUV385" s="472"/>
      <c r="BVE385" s="472"/>
      <c r="BVN385" s="472"/>
      <c r="BVW385" s="472"/>
      <c r="BWF385" s="472"/>
      <c r="BWO385" s="472"/>
      <c r="BWX385" s="472"/>
      <c r="BXG385" s="472"/>
      <c r="BXP385" s="472"/>
      <c r="BXY385" s="472"/>
      <c r="BYH385" s="472"/>
      <c r="BYQ385" s="472"/>
      <c r="BYZ385" s="472"/>
      <c r="BZI385" s="472"/>
      <c r="BZR385" s="472"/>
      <c r="CAA385" s="472"/>
      <c r="CAJ385" s="472"/>
      <c r="CAS385" s="472"/>
      <c r="CBB385" s="472"/>
      <c r="CBK385" s="472"/>
      <c r="CBT385" s="472"/>
      <c r="CCC385" s="472"/>
      <c r="CCL385" s="472"/>
      <c r="CCU385" s="472"/>
      <c r="CDD385" s="472"/>
      <c r="CDM385" s="472"/>
      <c r="CDV385" s="472"/>
      <c r="CEE385" s="472"/>
      <c r="CEN385" s="472"/>
      <c r="CEW385" s="472"/>
      <c r="CFF385" s="472"/>
      <c r="CFO385" s="472"/>
      <c r="CFX385" s="472"/>
      <c r="CGG385" s="472"/>
      <c r="CGP385" s="472"/>
      <c r="CGY385" s="472"/>
      <c r="CHH385" s="472"/>
      <c r="CHQ385" s="472"/>
      <c r="CHZ385" s="472"/>
      <c r="CII385" s="472"/>
      <c r="CIR385" s="472"/>
      <c r="CJA385" s="472"/>
      <c r="CJJ385" s="472"/>
      <c r="CJS385" s="472"/>
      <c r="CKB385" s="472"/>
      <c r="CKK385" s="472"/>
      <c r="CKT385" s="472"/>
      <c r="CLC385" s="472"/>
      <c r="CLL385" s="472"/>
      <c r="CLU385" s="472"/>
      <c r="CMD385" s="472"/>
      <c r="CMM385" s="472"/>
      <c r="CMV385" s="472"/>
      <c r="CNE385" s="472"/>
      <c r="CNN385" s="472"/>
      <c r="CNW385" s="472"/>
      <c r="COF385" s="472"/>
      <c r="COO385" s="472"/>
      <c r="COX385" s="472"/>
      <c r="CPG385" s="472"/>
      <c r="CPP385" s="472"/>
      <c r="CPY385" s="472"/>
      <c r="CQH385" s="472"/>
      <c r="CQQ385" s="472"/>
      <c r="CQZ385" s="472"/>
      <c r="CRI385" s="472"/>
      <c r="CRR385" s="472"/>
      <c r="CSA385" s="472"/>
      <c r="CSJ385" s="472"/>
      <c r="CSS385" s="472"/>
      <c r="CTB385" s="472"/>
      <c r="CTK385" s="472"/>
      <c r="CTT385" s="472"/>
      <c r="CUC385" s="472"/>
      <c r="CUL385" s="472"/>
      <c r="CUU385" s="472"/>
      <c r="CVD385" s="472"/>
      <c r="CVM385" s="472"/>
      <c r="CVV385" s="472"/>
      <c r="CWE385" s="472"/>
      <c r="CWN385" s="472"/>
      <c r="CWW385" s="472"/>
      <c r="CXF385" s="472"/>
      <c r="CXO385" s="472"/>
      <c r="CXX385" s="472"/>
      <c r="CYG385" s="472"/>
      <c r="CYP385" s="472"/>
      <c r="CYY385" s="472"/>
      <c r="CZH385" s="472"/>
      <c r="CZQ385" s="472"/>
      <c r="CZZ385" s="472"/>
      <c r="DAI385" s="472"/>
      <c r="DAR385" s="472"/>
      <c r="DBA385" s="472"/>
      <c r="DBJ385" s="472"/>
      <c r="DBS385" s="472"/>
      <c r="DCB385" s="472"/>
      <c r="DCK385" s="472"/>
      <c r="DCT385" s="472"/>
      <c r="DDC385" s="472"/>
      <c r="DDL385" s="472"/>
      <c r="DDU385" s="472"/>
      <c r="DED385" s="472"/>
      <c r="DEM385" s="472"/>
      <c r="DEV385" s="472"/>
      <c r="DFE385" s="472"/>
      <c r="DFN385" s="472"/>
      <c r="DFW385" s="472"/>
      <c r="DGF385" s="472"/>
      <c r="DGO385" s="472"/>
      <c r="DGX385" s="472"/>
      <c r="DHG385" s="472"/>
      <c r="DHP385" s="472"/>
      <c r="DHY385" s="472"/>
      <c r="DIH385" s="472"/>
      <c r="DIQ385" s="472"/>
      <c r="DIZ385" s="472"/>
      <c r="DJI385" s="472"/>
      <c r="DJR385" s="472"/>
      <c r="DKA385" s="472"/>
      <c r="DKJ385" s="472"/>
      <c r="DKS385" s="472"/>
      <c r="DLB385" s="472"/>
      <c r="DLK385" s="472"/>
      <c r="DLT385" s="472"/>
      <c r="DMC385" s="472"/>
      <c r="DML385" s="472"/>
      <c r="DMU385" s="472"/>
      <c r="DND385" s="472"/>
      <c r="DNM385" s="472"/>
      <c r="DNV385" s="472"/>
      <c r="DOE385" s="472"/>
      <c r="DON385" s="472"/>
      <c r="DOW385" s="472"/>
      <c r="DPF385" s="472"/>
      <c r="DPO385" s="472"/>
      <c r="DPX385" s="472"/>
      <c r="DQG385" s="472"/>
      <c r="DQP385" s="472"/>
      <c r="DQY385" s="472"/>
      <c r="DRH385" s="472"/>
      <c r="DRQ385" s="472"/>
      <c r="DRZ385" s="472"/>
      <c r="DSI385" s="472"/>
      <c r="DSR385" s="472"/>
      <c r="DTA385" s="472"/>
      <c r="DTJ385" s="472"/>
      <c r="DTS385" s="472"/>
      <c r="DUB385" s="472"/>
      <c r="DUK385" s="472"/>
      <c r="DUT385" s="472"/>
      <c r="DVC385" s="472"/>
      <c r="DVL385" s="472"/>
      <c r="DVU385" s="472"/>
      <c r="DWD385" s="472"/>
      <c r="DWM385" s="472"/>
      <c r="DWV385" s="472"/>
      <c r="DXE385" s="472"/>
      <c r="DXN385" s="472"/>
      <c r="DXW385" s="472"/>
      <c r="DYF385" s="472"/>
      <c r="DYO385" s="472"/>
      <c r="DYX385" s="472"/>
      <c r="DZG385" s="472"/>
      <c r="DZP385" s="472"/>
      <c r="DZY385" s="472"/>
      <c r="EAH385" s="472"/>
      <c r="EAQ385" s="472"/>
      <c r="EAZ385" s="472"/>
      <c r="EBI385" s="472"/>
      <c r="EBR385" s="472"/>
      <c r="ECA385" s="472"/>
      <c r="ECJ385" s="472"/>
      <c r="ECS385" s="472"/>
      <c r="EDB385" s="472"/>
      <c r="EDK385" s="472"/>
      <c r="EDT385" s="472"/>
      <c r="EEC385" s="472"/>
      <c r="EEL385" s="472"/>
      <c r="EEU385" s="472"/>
      <c r="EFD385" s="472"/>
      <c r="EFM385" s="472"/>
      <c r="EFV385" s="472"/>
      <c r="EGE385" s="472"/>
      <c r="EGN385" s="472"/>
      <c r="EGW385" s="472"/>
      <c r="EHF385" s="472"/>
      <c r="EHO385" s="472"/>
      <c r="EHX385" s="472"/>
      <c r="EIG385" s="472"/>
      <c r="EIP385" s="472"/>
      <c r="EIY385" s="472"/>
      <c r="EJH385" s="472"/>
      <c r="EJQ385" s="472"/>
      <c r="EJZ385" s="472"/>
      <c r="EKI385" s="472"/>
      <c r="EKR385" s="472"/>
      <c r="ELA385" s="472"/>
      <c r="ELJ385" s="472"/>
      <c r="ELS385" s="472"/>
      <c r="EMB385" s="472"/>
      <c r="EMK385" s="472"/>
      <c r="EMT385" s="472"/>
      <c r="ENC385" s="472"/>
      <c r="ENL385" s="472"/>
      <c r="ENU385" s="472"/>
      <c r="EOD385" s="472"/>
      <c r="EOM385" s="472"/>
      <c r="EOV385" s="472"/>
      <c r="EPE385" s="472"/>
      <c r="EPN385" s="472"/>
      <c r="EPW385" s="472"/>
      <c r="EQF385" s="472"/>
      <c r="EQO385" s="472"/>
      <c r="EQX385" s="472"/>
      <c r="ERG385" s="472"/>
      <c r="ERP385" s="472"/>
      <c r="ERY385" s="472"/>
      <c r="ESH385" s="472"/>
      <c r="ESQ385" s="472"/>
      <c r="ESZ385" s="472"/>
      <c r="ETI385" s="472"/>
      <c r="ETR385" s="472"/>
      <c r="EUA385" s="472"/>
      <c r="EUJ385" s="472"/>
      <c r="EUS385" s="472"/>
      <c r="EVB385" s="472"/>
      <c r="EVK385" s="472"/>
      <c r="EVT385" s="472"/>
      <c r="EWC385" s="472"/>
      <c r="EWL385" s="472"/>
      <c r="EWU385" s="472"/>
      <c r="EXD385" s="472"/>
      <c r="EXM385" s="472"/>
      <c r="EXV385" s="472"/>
      <c r="EYE385" s="472"/>
      <c r="EYN385" s="472"/>
      <c r="EYW385" s="472"/>
      <c r="EZF385" s="472"/>
      <c r="EZO385" s="472"/>
      <c r="EZX385" s="472"/>
      <c r="FAG385" s="472"/>
      <c r="FAP385" s="472"/>
      <c r="FAY385" s="472"/>
      <c r="FBH385" s="472"/>
      <c r="FBQ385" s="472"/>
      <c r="FBZ385" s="472"/>
      <c r="FCI385" s="472"/>
      <c r="FCR385" s="472"/>
      <c r="FDA385" s="472"/>
      <c r="FDJ385" s="472"/>
      <c r="FDS385" s="472"/>
      <c r="FEB385" s="472"/>
      <c r="FEK385" s="472"/>
      <c r="FET385" s="472"/>
      <c r="FFC385" s="472"/>
      <c r="FFL385" s="472"/>
      <c r="FFU385" s="472"/>
      <c r="FGD385" s="472"/>
      <c r="FGM385" s="472"/>
      <c r="FGV385" s="472"/>
      <c r="FHE385" s="472"/>
      <c r="FHN385" s="472"/>
      <c r="FHW385" s="472"/>
      <c r="FIF385" s="472"/>
      <c r="FIO385" s="472"/>
      <c r="FIX385" s="472"/>
      <c r="FJG385" s="472"/>
      <c r="FJP385" s="472"/>
      <c r="FJY385" s="472"/>
      <c r="FKH385" s="472"/>
      <c r="FKQ385" s="472"/>
      <c r="FKZ385" s="472"/>
      <c r="FLI385" s="472"/>
      <c r="FLR385" s="472"/>
      <c r="FMA385" s="472"/>
      <c r="FMJ385" s="472"/>
      <c r="FMS385" s="472"/>
      <c r="FNB385" s="472"/>
      <c r="FNK385" s="472"/>
      <c r="FNT385" s="472"/>
      <c r="FOC385" s="472"/>
      <c r="FOL385" s="472"/>
      <c r="FOU385" s="472"/>
      <c r="FPD385" s="472"/>
      <c r="FPM385" s="472"/>
      <c r="FPV385" s="472"/>
      <c r="FQE385" s="472"/>
      <c r="FQN385" s="472"/>
      <c r="FQW385" s="472"/>
      <c r="FRF385" s="472"/>
      <c r="FRO385" s="472"/>
      <c r="FRX385" s="472"/>
      <c r="FSG385" s="472"/>
      <c r="FSP385" s="472"/>
      <c r="FSY385" s="472"/>
      <c r="FTH385" s="472"/>
      <c r="FTQ385" s="472"/>
      <c r="FTZ385" s="472"/>
      <c r="FUI385" s="472"/>
      <c r="FUR385" s="472"/>
      <c r="FVA385" s="472"/>
      <c r="FVJ385" s="472"/>
      <c r="FVS385" s="472"/>
      <c r="FWB385" s="472"/>
      <c r="FWK385" s="472"/>
      <c r="FWT385" s="472"/>
      <c r="FXC385" s="472"/>
      <c r="FXL385" s="472"/>
      <c r="FXU385" s="472"/>
      <c r="FYD385" s="472"/>
      <c r="FYM385" s="472"/>
      <c r="FYV385" s="472"/>
      <c r="FZE385" s="472"/>
      <c r="FZN385" s="472"/>
      <c r="FZW385" s="472"/>
      <c r="GAF385" s="472"/>
      <c r="GAO385" s="472"/>
      <c r="GAX385" s="472"/>
      <c r="GBG385" s="472"/>
      <c r="GBP385" s="472"/>
      <c r="GBY385" s="472"/>
      <c r="GCH385" s="472"/>
      <c r="GCQ385" s="472"/>
      <c r="GCZ385" s="472"/>
      <c r="GDI385" s="472"/>
      <c r="GDR385" s="472"/>
      <c r="GEA385" s="472"/>
      <c r="GEJ385" s="472"/>
      <c r="GES385" s="472"/>
      <c r="GFB385" s="472"/>
      <c r="GFK385" s="472"/>
      <c r="GFT385" s="472"/>
      <c r="GGC385" s="472"/>
      <c r="GGL385" s="472"/>
      <c r="GGU385" s="472"/>
      <c r="GHD385" s="472"/>
      <c r="GHM385" s="472"/>
      <c r="GHV385" s="472"/>
      <c r="GIE385" s="472"/>
      <c r="GIN385" s="472"/>
      <c r="GIW385" s="472"/>
      <c r="GJF385" s="472"/>
      <c r="GJO385" s="472"/>
      <c r="GJX385" s="472"/>
      <c r="GKG385" s="472"/>
      <c r="GKP385" s="472"/>
      <c r="GKY385" s="472"/>
      <c r="GLH385" s="472"/>
      <c r="GLQ385" s="472"/>
      <c r="GLZ385" s="472"/>
      <c r="GMI385" s="472"/>
      <c r="GMR385" s="472"/>
      <c r="GNA385" s="472"/>
      <c r="GNJ385" s="472"/>
      <c r="GNS385" s="472"/>
      <c r="GOB385" s="472"/>
      <c r="GOK385" s="472"/>
      <c r="GOT385" s="472"/>
      <c r="GPC385" s="472"/>
      <c r="GPL385" s="472"/>
      <c r="GPU385" s="472"/>
      <c r="GQD385" s="472"/>
      <c r="GQM385" s="472"/>
      <c r="GQV385" s="472"/>
      <c r="GRE385" s="472"/>
      <c r="GRN385" s="472"/>
      <c r="GRW385" s="472"/>
      <c r="GSF385" s="472"/>
      <c r="GSO385" s="472"/>
      <c r="GSX385" s="472"/>
      <c r="GTG385" s="472"/>
      <c r="GTP385" s="472"/>
      <c r="GTY385" s="472"/>
      <c r="GUH385" s="472"/>
      <c r="GUQ385" s="472"/>
      <c r="GUZ385" s="472"/>
      <c r="GVI385" s="472"/>
      <c r="GVR385" s="472"/>
      <c r="GWA385" s="472"/>
      <c r="GWJ385" s="472"/>
      <c r="GWS385" s="472"/>
      <c r="GXB385" s="472"/>
      <c r="GXK385" s="472"/>
      <c r="GXT385" s="472"/>
      <c r="GYC385" s="472"/>
      <c r="GYL385" s="472"/>
      <c r="GYU385" s="472"/>
      <c r="GZD385" s="472"/>
      <c r="GZM385" s="472"/>
      <c r="GZV385" s="472"/>
      <c r="HAE385" s="472"/>
      <c r="HAN385" s="472"/>
      <c r="HAW385" s="472"/>
      <c r="HBF385" s="472"/>
      <c r="HBO385" s="472"/>
      <c r="HBX385" s="472"/>
      <c r="HCG385" s="472"/>
      <c r="HCP385" s="472"/>
      <c r="HCY385" s="472"/>
      <c r="HDH385" s="472"/>
      <c r="HDQ385" s="472"/>
      <c r="HDZ385" s="472"/>
      <c r="HEI385" s="472"/>
      <c r="HER385" s="472"/>
      <c r="HFA385" s="472"/>
      <c r="HFJ385" s="472"/>
      <c r="HFS385" s="472"/>
      <c r="HGB385" s="472"/>
      <c r="HGK385" s="472"/>
      <c r="HGT385" s="472"/>
      <c r="HHC385" s="472"/>
      <c r="HHL385" s="472"/>
      <c r="HHU385" s="472"/>
      <c r="HID385" s="472"/>
      <c r="HIM385" s="472"/>
      <c r="HIV385" s="472"/>
      <c r="HJE385" s="472"/>
      <c r="HJN385" s="472"/>
      <c r="HJW385" s="472"/>
      <c r="HKF385" s="472"/>
      <c r="HKO385" s="472"/>
      <c r="HKX385" s="472"/>
      <c r="HLG385" s="472"/>
      <c r="HLP385" s="472"/>
      <c r="HLY385" s="472"/>
      <c r="HMH385" s="472"/>
      <c r="HMQ385" s="472"/>
      <c r="HMZ385" s="472"/>
      <c r="HNI385" s="472"/>
      <c r="HNR385" s="472"/>
      <c r="HOA385" s="472"/>
      <c r="HOJ385" s="472"/>
      <c r="HOS385" s="472"/>
      <c r="HPB385" s="472"/>
      <c r="HPK385" s="472"/>
      <c r="HPT385" s="472"/>
      <c r="HQC385" s="472"/>
      <c r="HQL385" s="472"/>
      <c r="HQU385" s="472"/>
      <c r="HRD385" s="472"/>
      <c r="HRM385" s="472"/>
      <c r="HRV385" s="472"/>
      <c r="HSE385" s="472"/>
      <c r="HSN385" s="472"/>
      <c r="HSW385" s="472"/>
      <c r="HTF385" s="472"/>
      <c r="HTO385" s="472"/>
      <c r="HTX385" s="472"/>
      <c r="HUG385" s="472"/>
      <c r="HUP385" s="472"/>
      <c r="HUY385" s="472"/>
      <c r="HVH385" s="472"/>
      <c r="HVQ385" s="472"/>
      <c r="HVZ385" s="472"/>
      <c r="HWI385" s="472"/>
      <c r="HWR385" s="472"/>
      <c r="HXA385" s="472"/>
      <c r="HXJ385" s="472"/>
      <c r="HXS385" s="472"/>
      <c r="HYB385" s="472"/>
      <c r="HYK385" s="472"/>
      <c r="HYT385" s="472"/>
      <c r="HZC385" s="472"/>
      <c r="HZL385" s="472"/>
      <c r="HZU385" s="472"/>
      <c r="IAD385" s="472"/>
      <c r="IAM385" s="472"/>
      <c r="IAV385" s="472"/>
      <c r="IBE385" s="472"/>
      <c r="IBN385" s="472"/>
      <c r="IBW385" s="472"/>
      <c r="ICF385" s="472"/>
      <c r="ICO385" s="472"/>
      <c r="ICX385" s="472"/>
      <c r="IDG385" s="472"/>
      <c r="IDP385" s="472"/>
      <c r="IDY385" s="472"/>
      <c r="IEH385" s="472"/>
      <c r="IEQ385" s="472"/>
      <c r="IEZ385" s="472"/>
      <c r="IFI385" s="472"/>
      <c r="IFR385" s="472"/>
      <c r="IGA385" s="472"/>
      <c r="IGJ385" s="472"/>
      <c r="IGS385" s="472"/>
      <c r="IHB385" s="472"/>
      <c r="IHK385" s="472"/>
      <c r="IHT385" s="472"/>
      <c r="IIC385" s="472"/>
      <c r="IIL385" s="472"/>
      <c r="IIU385" s="472"/>
      <c r="IJD385" s="472"/>
      <c r="IJM385" s="472"/>
      <c r="IJV385" s="472"/>
      <c r="IKE385" s="472"/>
      <c r="IKN385" s="472"/>
      <c r="IKW385" s="472"/>
      <c r="ILF385" s="472"/>
      <c r="ILO385" s="472"/>
      <c r="ILX385" s="472"/>
      <c r="IMG385" s="472"/>
      <c r="IMP385" s="472"/>
      <c r="IMY385" s="472"/>
      <c r="INH385" s="472"/>
      <c r="INQ385" s="472"/>
      <c r="INZ385" s="472"/>
      <c r="IOI385" s="472"/>
      <c r="IOR385" s="472"/>
      <c r="IPA385" s="472"/>
      <c r="IPJ385" s="472"/>
      <c r="IPS385" s="472"/>
      <c r="IQB385" s="472"/>
      <c r="IQK385" s="472"/>
      <c r="IQT385" s="472"/>
      <c r="IRC385" s="472"/>
      <c r="IRL385" s="472"/>
      <c r="IRU385" s="472"/>
      <c r="ISD385" s="472"/>
      <c r="ISM385" s="472"/>
      <c r="ISV385" s="472"/>
      <c r="ITE385" s="472"/>
      <c r="ITN385" s="472"/>
      <c r="ITW385" s="472"/>
      <c r="IUF385" s="472"/>
      <c r="IUO385" s="472"/>
      <c r="IUX385" s="472"/>
      <c r="IVG385" s="472"/>
      <c r="IVP385" s="472"/>
      <c r="IVY385" s="472"/>
      <c r="IWH385" s="472"/>
      <c r="IWQ385" s="472"/>
      <c r="IWZ385" s="472"/>
      <c r="IXI385" s="472"/>
      <c r="IXR385" s="472"/>
      <c r="IYA385" s="472"/>
      <c r="IYJ385" s="472"/>
      <c r="IYS385" s="472"/>
      <c r="IZB385" s="472"/>
      <c r="IZK385" s="472"/>
      <c r="IZT385" s="472"/>
      <c r="JAC385" s="472"/>
      <c r="JAL385" s="472"/>
      <c r="JAU385" s="472"/>
      <c r="JBD385" s="472"/>
      <c r="JBM385" s="472"/>
      <c r="JBV385" s="472"/>
      <c r="JCE385" s="472"/>
      <c r="JCN385" s="472"/>
      <c r="JCW385" s="472"/>
      <c r="JDF385" s="472"/>
      <c r="JDO385" s="472"/>
      <c r="JDX385" s="472"/>
      <c r="JEG385" s="472"/>
      <c r="JEP385" s="472"/>
      <c r="JEY385" s="472"/>
      <c r="JFH385" s="472"/>
      <c r="JFQ385" s="472"/>
      <c r="JFZ385" s="472"/>
      <c r="JGI385" s="472"/>
      <c r="JGR385" s="472"/>
      <c r="JHA385" s="472"/>
      <c r="JHJ385" s="472"/>
      <c r="JHS385" s="472"/>
      <c r="JIB385" s="472"/>
      <c r="JIK385" s="472"/>
      <c r="JIT385" s="472"/>
      <c r="JJC385" s="472"/>
      <c r="JJL385" s="472"/>
      <c r="JJU385" s="472"/>
      <c r="JKD385" s="472"/>
      <c r="JKM385" s="472"/>
      <c r="JKV385" s="472"/>
      <c r="JLE385" s="472"/>
      <c r="JLN385" s="472"/>
      <c r="JLW385" s="472"/>
      <c r="JMF385" s="472"/>
      <c r="JMO385" s="472"/>
      <c r="JMX385" s="472"/>
      <c r="JNG385" s="472"/>
      <c r="JNP385" s="472"/>
      <c r="JNY385" s="472"/>
      <c r="JOH385" s="472"/>
      <c r="JOQ385" s="472"/>
      <c r="JOZ385" s="472"/>
      <c r="JPI385" s="472"/>
      <c r="JPR385" s="472"/>
      <c r="JQA385" s="472"/>
      <c r="JQJ385" s="472"/>
      <c r="JQS385" s="472"/>
      <c r="JRB385" s="472"/>
      <c r="JRK385" s="472"/>
      <c r="JRT385" s="472"/>
      <c r="JSC385" s="472"/>
      <c r="JSL385" s="472"/>
      <c r="JSU385" s="472"/>
      <c r="JTD385" s="472"/>
      <c r="JTM385" s="472"/>
      <c r="JTV385" s="472"/>
      <c r="JUE385" s="472"/>
      <c r="JUN385" s="472"/>
      <c r="JUW385" s="472"/>
      <c r="JVF385" s="472"/>
      <c r="JVO385" s="472"/>
      <c r="JVX385" s="472"/>
      <c r="JWG385" s="472"/>
      <c r="JWP385" s="472"/>
      <c r="JWY385" s="472"/>
      <c r="JXH385" s="472"/>
      <c r="JXQ385" s="472"/>
      <c r="JXZ385" s="472"/>
      <c r="JYI385" s="472"/>
      <c r="JYR385" s="472"/>
      <c r="JZA385" s="472"/>
      <c r="JZJ385" s="472"/>
      <c r="JZS385" s="472"/>
      <c r="KAB385" s="472"/>
      <c r="KAK385" s="472"/>
      <c r="KAT385" s="472"/>
      <c r="KBC385" s="472"/>
      <c r="KBL385" s="472"/>
      <c r="KBU385" s="472"/>
      <c r="KCD385" s="472"/>
      <c r="KCM385" s="472"/>
      <c r="KCV385" s="472"/>
      <c r="KDE385" s="472"/>
      <c r="KDN385" s="472"/>
      <c r="KDW385" s="472"/>
      <c r="KEF385" s="472"/>
      <c r="KEO385" s="472"/>
      <c r="KEX385" s="472"/>
      <c r="KFG385" s="472"/>
      <c r="KFP385" s="472"/>
      <c r="KFY385" s="472"/>
      <c r="KGH385" s="472"/>
      <c r="KGQ385" s="472"/>
      <c r="KGZ385" s="472"/>
      <c r="KHI385" s="472"/>
      <c r="KHR385" s="472"/>
      <c r="KIA385" s="472"/>
      <c r="KIJ385" s="472"/>
      <c r="KIS385" s="472"/>
      <c r="KJB385" s="472"/>
      <c r="KJK385" s="472"/>
      <c r="KJT385" s="472"/>
      <c r="KKC385" s="472"/>
      <c r="KKL385" s="472"/>
      <c r="KKU385" s="472"/>
      <c r="KLD385" s="472"/>
      <c r="KLM385" s="472"/>
      <c r="KLV385" s="472"/>
      <c r="KME385" s="472"/>
      <c r="KMN385" s="472"/>
      <c r="KMW385" s="472"/>
      <c r="KNF385" s="472"/>
      <c r="KNO385" s="472"/>
      <c r="KNX385" s="472"/>
      <c r="KOG385" s="472"/>
      <c r="KOP385" s="472"/>
      <c r="KOY385" s="472"/>
      <c r="KPH385" s="472"/>
      <c r="KPQ385" s="472"/>
      <c r="KPZ385" s="472"/>
      <c r="KQI385" s="472"/>
      <c r="KQR385" s="472"/>
      <c r="KRA385" s="472"/>
      <c r="KRJ385" s="472"/>
      <c r="KRS385" s="472"/>
      <c r="KSB385" s="472"/>
      <c r="KSK385" s="472"/>
      <c r="KST385" s="472"/>
      <c r="KTC385" s="472"/>
      <c r="KTL385" s="472"/>
      <c r="KTU385" s="472"/>
      <c r="KUD385" s="472"/>
      <c r="KUM385" s="472"/>
      <c r="KUV385" s="472"/>
      <c r="KVE385" s="472"/>
      <c r="KVN385" s="472"/>
      <c r="KVW385" s="472"/>
      <c r="KWF385" s="472"/>
      <c r="KWO385" s="472"/>
      <c r="KWX385" s="472"/>
      <c r="KXG385" s="472"/>
      <c r="KXP385" s="472"/>
      <c r="KXY385" s="472"/>
      <c r="KYH385" s="472"/>
      <c r="KYQ385" s="472"/>
      <c r="KYZ385" s="472"/>
      <c r="KZI385" s="472"/>
      <c r="KZR385" s="472"/>
      <c r="LAA385" s="472"/>
      <c r="LAJ385" s="472"/>
      <c r="LAS385" s="472"/>
      <c r="LBB385" s="472"/>
      <c r="LBK385" s="472"/>
      <c r="LBT385" s="472"/>
      <c r="LCC385" s="472"/>
      <c r="LCL385" s="472"/>
      <c r="LCU385" s="472"/>
      <c r="LDD385" s="472"/>
      <c r="LDM385" s="472"/>
      <c r="LDV385" s="472"/>
      <c r="LEE385" s="472"/>
      <c r="LEN385" s="472"/>
      <c r="LEW385" s="472"/>
      <c r="LFF385" s="472"/>
      <c r="LFO385" s="472"/>
      <c r="LFX385" s="472"/>
      <c r="LGG385" s="472"/>
      <c r="LGP385" s="472"/>
      <c r="LGY385" s="472"/>
      <c r="LHH385" s="472"/>
      <c r="LHQ385" s="472"/>
      <c r="LHZ385" s="472"/>
      <c r="LII385" s="472"/>
      <c r="LIR385" s="472"/>
      <c r="LJA385" s="472"/>
      <c r="LJJ385" s="472"/>
      <c r="LJS385" s="472"/>
      <c r="LKB385" s="472"/>
      <c r="LKK385" s="472"/>
      <c r="LKT385" s="472"/>
      <c r="LLC385" s="472"/>
      <c r="LLL385" s="472"/>
      <c r="LLU385" s="472"/>
      <c r="LMD385" s="472"/>
      <c r="LMM385" s="472"/>
      <c r="LMV385" s="472"/>
      <c r="LNE385" s="472"/>
      <c r="LNN385" s="472"/>
      <c r="LNW385" s="472"/>
      <c r="LOF385" s="472"/>
      <c r="LOO385" s="472"/>
      <c r="LOX385" s="472"/>
      <c r="LPG385" s="472"/>
      <c r="LPP385" s="472"/>
      <c r="LPY385" s="472"/>
      <c r="LQH385" s="472"/>
      <c r="LQQ385" s="472"/>
      <c r="LQZ385" s="472"/>
      <c r="LRI385" s="472"/>
      <c r="LRR385" s="472"/>
      <c r="LSA385" s="472"/>
      <c r="LSJ385" s="472"/>
      <c r="LSS385" s="472"/>
      <c r="LTB385" s="472"/>
      <c r="LTK385" s="472"/>
      <c r="LTT385" s="472"/>
      <c r="LUC385" s="472"/>
      <c r="LUL385" s="472"/>
      <c r="LUU385" s="472"/>
      <c r="LVD385" s="472"/>
      <c r="LVM385" s="472"/>
      <c r="LVV385" s="472"/>
      <c r="LWE385" s="472"/>
      <c r="LWN385" s="472"/>
      <c r="LWW385" s="472"/>
      <c r="LXF385" s="472"/>
      <c r="LXO385" s="472"/>
      <c r="LXX385" s="472"/>
      <c r="LYG385" s="472"/>
      <c r="LYP385" s="472"/>
      <c r="LYY385" s="472"/>
      <c r="LZH385" s="472"/>
      <c r="LZQ385" s="472"/>
      <c r="LZZ385" s="472"/>
      <c r="MAI385" s="472"/>
      <c r="MAR385" s="472"/>
      <c r="MBA385" s="472"/>
      <c r="MBJ385" s="472"/>
      <c r="MBS385" s="472"/>
      <c r="MCB385" s="472"/>
      <c r="MCK385" s="472"/>
      <c r="MCT385" s="472"/>
      <c r="MDC385" s="472"/>
      <c r="MDL385" s="472"/>
      <c r="MDU385" s="472"/>
      <c r="MED385" s="472"/>
      <c r="MEM385" s="472"/>
      <c r="MEV385" s="472"/>
      <c r="MFE385" s="472"/>
      <c r="MFN385" s="472"/>
      <c r="MFW385" s="472"/>
      <c r="MGF385" s="472"/>
      <c r="MGO385" s="472"/>
      <c r="MGX385" s="472"/>
      <c r="MHG385" s="472"/>
      <c r="MHP385" s="472"/>
      <c r="MHY385" s="472"/>
      <c r="MIH385" s="472"/>
      <c r="MIQ385" s="472"/>
      <c r="MIZ385" s="472"/>
      <c r="MJI385" s="472"/>
      <c r="MJR385" s="472"/>
      <c r="MKA385" s="472"/>
      <c r="MKJ385" s="472"/>
      <c r="MKS385" s="472"/>
      <c r="MLB385" s="472"/>
      <c r="MLK385" s="472"/>
      <c r="MLT385" s="472"/>
      <c r="MMC385" s="472"/>
      <c r="MML385" s="472"/>
      <c r="MMU385" s="472"/>
      <c r="MND385" s="472"/>
      <c r="MNM385" s="472"/>
      <c r="MNV385" s="472"/>
      <c r="MOE385" s="472"/>
      <c r="MON385" s="472"/>
      <c r="MOW385" s="472"/>
      <c r="MPF385" s="472"/>
      <c r="MPO385" s="472"/>
      <c r="MPX385" s="472"/>
      <c r="MQG385" s="472"/>
      <c r="MQP385" s="472"/>
      <c r="MQY385" s="472"/>
      <c r="MRH385" s="472"/>
      <c r="MRQ385" s="472"/>
      <c r="MRZ385" s="472"/>
      <c r="MSI385" s="472"/>
      <c r="MSR385" s="472"/>
      <c r="MTA385" s="472"/>
      <c r="MTJ385" s="472"/>
      <c r="MTS385" s="472"/>
      <c r="MUB385" s="472"/>
      <c r="MUK385" s="472"/>
      <c r="MUT385" s="472"/>
      <c r="MVC385" s="472"/>
      <c r="MVL385" s="472"/>
      <c r="MVU385" s="472"/>
      <c r="MWD385" s="472"/>
      <c r="MWM385" s="472"/>
      <c r="MWV385" s="472"/>
      <c r="MXE385" s="472"/>
      <c r="MXN385" s="472"/>
      <c r="MXW385" s="472"/>
      <c r="MYF385" s="472"/>
      <c r="MYO385" s="472"/>
      <c r="MYX385" s="472"/>
      <c r="MZG385" s="472"/>
      <c r="MZP385" s="472"/>
      <c r="MZY385" s="472"/>
      <c r="NAH385" s="472"/>
      <c r="NAQ385" s="472"/>
      <c r="NAZ385" s="472"/>
      <c r="NBI385" s="472"/>
      <c r="NBR385" s="472"/>
      <c r="NCA385" s="472"/>
      <c r="NCJ385" s="472"/>
      <c r="NCS385" s="472"/>
      <c r="NDB385" s="472"/>
      <c r="NDK385" s="472"/>
      <c r="NDT385" s="472"/>
      <c r="NEC385" s="472"/>
      <c r="NEL385" s="472"/>
      <c r="NEU385" s="472"/>
      <c r="NFD385" s="472"/>
      <c r="NFM385" s="472"/>
      <c r="NFV385" s="472"/>
      <c r="NGE385" s="472"/>
      <c r="NGN385" s="472"/>
      <c r="NGW385" s="472"/>
      <c r="NHF385" s="472"/>
      <c r="NHO385" s="472"/>
      <c r="NHX385" s="472"/>
      <c r="NIG385" s="472"/>
      <c r="NIP385" s="472"/>
      <c r="NIY385" s="472"/>
      <c r="NJH385" s="472"/>
      <c r="NJQ385" s="472"/>
      <c r="NJZ385" s="472"/>
      <c r="NKI385" s="472"/>
      <c r="NKR385" s="472"/>
      <c r="NLA385" s="472"/>
      <c r="NLJ385" s="472"/>
      <c r="NLS385" s="472"/>
      <c r="NMB385" s="472"/>
      <c r="NMK385" s="472"/>
      <c r="NMT385" s="472"/>
      <c r="NNC385" s="472"/>
      <c r="NNL385" s="472"/>
      <c r="NNU385" s="472"/>
      <c r="NOD385" s="472"/>
      <c r="NOM385" s="472"/>
      <c r="NOV385" s="472"/>
      <c r="NPE385" s="472"/>
      <c r="NPN385" s="472"/>
      <c r="NPW385" s="472"/>
      <c r="NQF385" s="472"/>
      <c r="NQO385" s="472"/>
      <c r="NQX385" s="472"/>
      <c r="NRG385" s="472"/>
      <c r="NRP385" s="472"/>
      <c r="NRY385" s="472"/>
      <c r="NSH385" s="472"/>
      <c r="NSQ385" s="472"/>
      <c r="NSZ385" s="472"/>
      <c r="NTI385" s="472"/>
      <c r="NTR385" s="472"/>
      <c r="NUA385" s="472"/>
      <c r="NUJ385" s="472"/>
      <c r="NUS385" s="472"/>
      <c r="NVB385" s="472"/>
      <c r="NVK385" s="472"/>
      <c r="NVT385" s="472"/>
      <c r="NWC385" s="472"/>
      <c r="NWL385" s="472"/>
      <c r="NWU385" s="472"/>
      <c r="NXD385" s="472"/>
      <c r="NXM385" s="472"/>
      <c r="NXV385" s="472"/>
      <c r="NYE385" s="472"/>
      <c r="NYN385" s="472"/>
      <c r="NYW385" s="472"/>
      <c r="NZF385" s="472"/>
      <c r="NZO385" s="472"/>
      <c r="NZX385" s="472"/>
      <c r="OAG385" s="472"/>
      <c r="OAP385" s="472"/>
      <c r="OAY385" s="472"/>
      <c r="OBH385" s="472"/>
      <c r="OBQ385" s="472"/>
      <c r="OBZ385" s="472"/>
      <c r="OCI385" s="472"/>
      <c r="OCR385" s="472"/>
      <c r="ODA385" s="472"/>
      <c r="ODJ385" s="472"/>
      <c r="ODS385" s="472"/>
      <c r="OEB385" s="472"/>
      <c r="OEK385" s="472"/>
      <c r="OET385" s="472"/>
      <c r="OFC385" s="472"/>
      <c r="OFL385" s="472"/>
      <c r="OFU385" s="472"/>
      <c r="OGD385" s="472"/>
      <c r="OGM385" s="472"/>
      <c r="OGV385" s="472"/>
      <c r="OHE385" s="472"/>
      <c r="OHN385" s="472"/>
      <c r="OHW385" s="472"/>
      <c r="OIF385" s="472"/>
      <c r="OIO385" s="472"/>
      <c r="OIX385" s="472"/>
      <c r="OJG385" s="472"/>
      <c r="OJP385" s="472"/>
      <c r="OJY385" s="472"/>
      <c r="OKH385" s="472"/>
      <c r="OKQ385" s="472"/>
      <c r="OKZ385" s="472"/>
      <c r="OLI385" s="472"/>
      <c r="OLR385" s="472"/>
      <c r="OMA385" s="472"/>
      <c r="OMJ385" s="472"/>
      <c r="OMS385" s="472"/>
      <c r="ONB385" s="472"/>
      <c r="ONK385" s="472"/>
      <c r="ONT385" s="472"/>
      <c r="OOC385" s="472"/>
      <c r="OOL385" s="472"/>
      <c r="OOU385" s="472"/>
      <c r="OPD385" s="472"/>
      <c r="OPM385" s="472"/>
      <c r="OPV385" s="472"/>
      <c r="OQE385" s="472"/>
      <c r="OQN385" s="472"/>
      <c r="OQW385" s="472"/>
      <c r="ORF385" s="472"/>
      <c r="ORO385" s="472"/>
      <c r="ORX385" s="472"/>
      <c r="OSG385" s="472"/>
      <c r="OSP385" s="472"/>
      <c r="OSY385" s="472"/>
      <c r="OTH385" s="472"/>
      <c r="OTQ385" s="472"/>
      <c r="OTZ385" s="472"/>
      <c r="OUI385" s="472"/>
      <c r="OUR385" s="472"/>
      <c r="OVA385" s="472"/>
      <c r="OVJ385" s="472"/>
      <c r="OVS385" s="472"/>
      <c r="OWB385" s="472"/>
      <c r="OWK385" s="472"/>
      <c r="OWT385" s="472"/>
      <c r="OXC385" s="472"/>
      <c r="OXL385" s="472"/>
      <c r="OXU385" s="472"/>
      <c r="OYD385" s="472"/>
      <c r="OYM385" s="472"/>
      <c r="OYV385" s="472"/>
      <c r="OZE385" s="472"/>
      <c r="OZN385" s="472"/>
      <c r="OZW385" s="472"/>
      <c r="PAF385" s="472"/>
      <c r="PAO385" s="472"/>
      <c r="PAX385" s="472"/>
      <c r="PBG385" s="472"/>
      <c r="PBP385" s="472"/>
      <c r="PBY385" s="472"/>
      <c r="PCH385" s="472"/>
      <c r="PCQ385" s="472"/>
      <c r="PCZ385" s="472"/>
      <c r="PDI385" s="472"/>
      <c r="PDR385" s="472"/>
      <c r="PEA385" s="472"/>
      <c r="PEJ385" s="472"/>
      <c r="PES385" s="472"/>
      <c r="PFB385" s="472"/>
      <c r="PFK385" s="472"/>
      <c r="PFT385" s="472"/>
      <c r="PGC385" s="472"/>
      <c r="PGL385" s="472"/>
      <c r="PGU385" s="472"/>
      <c r="PHD385" s="472"/>
      <c r="PHM385" s="472"/>
      <c r="PHV385" s="472"/>
      <c r="PIE385" s="472"/>
      <c r="PIN385" s="472"/>
      <c r="PIW385" s="472"/>
      <c r="PJF385" s="472"/>
      <c r="PJO385" s="472"/>
      <c r="PJX385" s="472"/>
      <c r="PKG385" s="472"/>
      <c r="PKP385" s="472"/>
      <c r="PKY385" s="472"/>
      <c r="PLH385" s="472"/>
      <c r="PLQ385" s="472"/>
      <c r="PLZ385" s="472"/>
      <c r="PMI385" s="472"/>
      <c r="PMR385" s="472"/>
      <c r="PNA385" s="472"/>
      <c r="PNJ385" s="472"/>
      <c r="PNS385" s="472"/>
      <c r="POB385" s="472"/>
      <c r="POK385" s="472"/>
      <c r="POT385" s="472"/>
      <c r="PPC385" s="472"/>
      <c r="PPL385" s="472"/>
      <c r="PPU385" s="472"/>
      <c r="PQD385" s="472"/>
      <c r="PQM385" s="472"/>
      <c r="PQV385" s="472"/>
      <c r="PRE385" s="472"/>
      <c r="PRN385" s="472"/>
      <c r="PRW385" s="472"/>
      <c r="PSF385" s="472"/>
      <c r="PSO385" s="472"/>
      <c r="PSX385" s="472"/>
      <c r="PTG385" s="472"/>
      <c r="PTP385" s="472"/>
      <c r="PTY385" s="472"/>
      <c r="PUH385" s="472"/>
      <c r="PUQ385" s="472"/>
      <c r="PUZ385" s="472"/>
      <c r="PVI385" s="472"/>
      <c r="PVR385" s="472"/>
      <c r="PWA385" s="472"/>
      <c r="PWJ385" s="472"/>
      <c r="PWS385" s="472"/>
      <c r="PXB385" s="472"/>
      <c r="PXK385" s="472"/>
      <c r="PXT385" s="472"/>
      <c r="PYC385" s="472"/>
      <c r="PYL385" s="472"/>
      <c r="PYU385" s="472"/>
      <c r="PZD385" s="472"/>
      <c r="PZM385" s="472"/>
      <c r="PZV385" s="472"/>
      <c r="QAE385" s="472"/>
      <c r="QAN385" s="472"/>
      <c r="QAW385" s="472"/>
      <c r="QBF385" s="472"/>
      <c r="QBO385" s="472"/>
      <c r="QBX385" s="472"/>
      <c r="QCG385" s="472"/>
      <c r="QCP385" s="472"/>
      <c r="QCY385" s="472"/>
      <c r="QDH385" s="472"/>
      <c r="QDQ385" s="472"/>
      <c r="QDZ385" s="472"/>
      <c r="QEI385" s="472"/>
      <c r="QER385" s="472"/>
      <c r="QFA385" s="472"/>
      <c r="QFJ385" s="472"/>
      <c r="QFS385" s="472"/>
      <c r="QGB385" s="472"/>
      <c r="QGK385" s="472"/>
      <c r="QGT385" s="472"/>
      <c r="QHC385" s="472"/>
      <c r="QHL385" s="472"/>
      <c r="QHU385" s="472"/>
      <c r="QID385" s="472"/>
      <c r="QIM385" s="472"/>
      <c r="QIV385" s="472"/>
      <c r="QJE385" s="472"/>
      <c r="QJN385" s="472"/>
      <c r="QJW385" s="472"/>
      <c r="QKF385" s="472"/>
      <c r="QKO385" s="472"/>
      <c r="QKX385" s="472"/>
      <c r="QLG385" s="472"/>
      <c r="QLP385" s="472"/>
      <c r="QLY385" s="472"/>
      <c r="QMH385" s="472"/>
      <c r="QMQ385" s="472"/>
      <c r="QMZ385" s="472"/>
      <c r="QNI385" s="472"/>
      <c r="QNR385" s="472"/>
      <c r="QOA385" s="472"/>
      <c r="QOJ385" s="472"/>
      <c r="QOS385" s="472"/>
      <c r="QPB385" s="472"/>
      <c r="QPK385" s="472"/>
      <c r="QPT385" s="472"/>
      <c r="QQC385" s="472"/>
      <c r="QQL385" s="472"/>
      <c r="QQU385" s="472"/>
      <c r="QRD385" s="472"/>
      <c r="QRM385" s="472"/>
      <c r="QRV385" s="472"/>
      <c r="QSE385" s="472"/>
      <c r="QSN385" s="472"/>
      <c r="QSW385" s="472"/>
      <c r="QTF385" s="472"/>
      <c r="QTO385" s="472"/>
      <c r="QTX385" s="472"/>
      <c r="QUG385" s="472"/>
      <c r="QUP385" s="472"/>
      <c r="QUY385" s="472"/>
      <c r="QVH385" s="472"/>
      <c r="QVQ385" s="472"/>
      <c r="QVZ385" s="472"/>
      <c r="QWI385" s="472"/>
      <c r="QWR385" s="472"/>
      <c r="QXA385" s="472"/>
      <c r="QXJ385" s="472"/>
      <c r="QXS385" s="472"/>
      <c r="QYB385" s="472"/>
      <c r="QYK385" s="472"/>
      <c r="QYT385" s="472"/>
      <c r="QZC385" s="472"/>
      <c r="QZL385" s="472"/>
      <c r="QZU385" s="472"/>
      <c r="RAD385" s="472"/>
      <c r="RAM385" s="472"/>
      <c r="RAV385" s="472"/>
      <c r="RBE385" s="472"/>
      <c r="RBN385" s="472"/>
      <c r="RBW385" s="472"/>
      <c r="RCF385" s="472"/>
      <c r="RCO385" s="472"/>
      <c r="RCX385" s="472"/>
      <c r="RDG385" s="472"/>
      <c r="RDP385" s="472"/>
      <c r="RDY385" s="472"/>
      <c r="REH385" s="472"/>
      <c r="REQ385" s="472"/>
      <c r="REZ385" s="472"/>
      <c r="RFI385" s="472"/>
      <c r="RFR385" s="472"/>
      <c r="RGA385" s="472"/>
      <c r="RGJ385" s="472"/>
      <c r="RGS385" s="472"/>
      <c r="RHB385" s="472"/>
      <c r="RHK385" s="472"/>
      <c r="RHT385" s="472"/>
      <c r="RIC385" s="472"/>
      <c r="RIL385" s="472"/>
      <c r="RIU385" s="472"/>
      <c r="RJD385" s="472"/>
      <c r="RJM385" s="472"/>
      <c r="RJV385" s="472"/>
      <c r="RKE385" s="472"/>
      <c r="RKN385" s="472"/>
      <c r="RKW385" s="472"/>
      <c r="RLF385" s="472"/>
      <c r="RLO385" s="472"/>
      <c r="RLX385" s="472"/>
      <c r="RMG385" s="472"/>
      <c r="RMP385" s="472"/>
      <c r="RMY385" s="472"/>
      <c r="RNH385" s="472"/>
      <c r="RNQ385" s="472"/>
      <c r="RNZ385" s="472"/>
      <c r="ROI385" s="472"/>
      <c r="ROR385" s="472"/>
      <c r="RPA385" s="472"/>
      <c r="RPJ385" s="472"/>
      <c r="RPS385" s="472"/>
      <c r="RQB385" s="472"/>
      <c r="RQK385" s="472"/>
      <c r="RQT385" s="472"/>
      <c r="RRC385" s="472"/>
      <c r="RRL385" s="472"/>
      <c r="RRU385" s="472"/>
      <c r="RSD385" s="472"/>
      <c r="RSM385" s="472"/>
      <c r="RSV385" s="472"/>
      <c r="RTE385" s="472"/>
      <c r="RTN385" s="472"/>
      <c r="RTW385" s="472"/>
      <c r="RUF385" s="472"/>
      <c r="RUO385" s="472"/>
      <c r="RUX385" s="472"/>
      <c r="RVG385" s="472"/>
      <c r="RVP385" s="472"/>
      <c r="RVY385" s="472"/>
      <c r="RWH385" s="472"/>
      <c r="RWQ385" s="472"/>
      <c r="RWZ385" s="472"/>
      <c r="RXI385" s="472"/>
      <c r="RXR385" s="472"/>
      <c r="RYA385" s="472"/>
      <c r="RYJ385" s="472"/>
      <c r="RYS385" s="472"/>
      <c r="RZB385" s="472"/>
      <c r="RZK385" s="472"/>
      <c r="RZT385" s="472"/>
      <c r="SAC385" s="472"/>
      <c r="SAL385" s="472"/>
      <c r="SAU385" s="472"/>
      <c r="SBD385" s="472"/>
      <c r="SBM385" s="472"/>
      <c r="SBV385" s="472"/>
      <c r="SCE385" s="472"/>
      <c r="SCN385" s="472"/>
      <c r="SCW385" s="472"/>
      <c r="SDF385" s="472"/>
      <c r="SDO385" s="472"/>
      <c r="SDX385" s="472"/>
      <c r="SEG385" s="472"/>
      <c r="SEP385" s="472"/>
      <c r="SEY385" s="472"/>
      <c r="SFH385" s="472"/>
      <c r="SFQ385" s="472"/>
      <c r="SFZ385" s="472"/>
      <c r="SGI385" s="472"/>
      <c r="SGR385" s="472"/>
      <c r="SHA385" s="472"/>
      <c r="SHJ385" s="472"/>
      <c r="SHS385" s="472"/>
      <c r="SIB385" s="472"/>
      <c r="SIK385" s="472"/>
      <c r="SIT385" s="472"/>
      <c r="SJC385" s="472"/>
      <c r="SJL385" s="472"/>
      <c r="SJU385" s="472"/>
      <c r="SKD385" s="472"/>
      <c r="SKM385" s="472"/>
      <c r="SKV385" s="472"/>
      <c r="SLE385" s="472"/>
      <c r="SLN385" s="472"/>
      <c r="SLW385" s="472"/>
      <c r="SMF385" s="472"/>
      <c r="SMO385" s="472"/>
      <c r="SMX385" s="472"/>
      <c r="SNG385" s="472"/>
      <c r="SNP385" s="472"/>
      <c r="SNY385" s="472"/>
      <c r="SOH385" s="472"/>
      <c r="SOQ385" s="472"/>
      <c r="SOZ385" s="472"/>
      <c r="SPI385" s="472"/>
      <c r="SPR385" s="472"/>
      <c r="SQA385" s="472"/>
      <c r="SQJ385" s="472"/>
      <c r="SQS385" s="472"/>
      <c r="SRB385" s="472"/>
      <c r="SRK385" s="472"/>
      <c r="SRT385" s="472"/>
      <c r="SSC385" s="472"/>
      <c r="SSL385" s="472"/>
      <c r="SSU385" s="472"/>
      <c r="STD385" s="472"/>
      <c r="STM385" s="472"/>
      <c r="STV385" s="472"/>
      <c r="SUE385" s="472"/>
      <c r="SUN385" s="472"/>
      <c r="SUW385" s="472"/>
      <c r="SVF385" s="472"/>
      <c r="SVO385" s="472"/>
      <c r="SVX385" s="472"/>
      <c r="SWG385" s="472"/>
      <c r="SWP385" s="472"/>
      <c r="SWY385" s="472"/>
      <c r="SXH385" s="472"/>
      <c r="SXQ385" s="472"/>
      <c r="SXZ385" s="472"/>
      <c r="SYI385" s="472"/>
      <c r="SYR385" s="472"/>
      <c r="SZA385" s="472"/>
      <c r="SZJ385" s="472"/>
      <c r="SZS385" s="472"/>
      <c r="TAB385" s="472"/>
      <c r="TAK385" s="472"/>
      <c r="TAT385" s="472"/>
      <c r="TBC385" s="472"/>
      <c r="TBL385" s="472"/>
      <c r="TBU385" s="472"/>
      <c r="TCD385" s="472"/>
      <c r="TCM385" s="472"/>
      <c r="TCV385" s="472"/>
      <c r="TDE385" s="472"/>
      <c r="TDN385" s="472"/>
      <c r="TDW385" s="472"/>
      <c r="TEF385" s="472"/>
      <c r="TEO385" s="472"/>
      <c r="TEX385" s="472"/>
      <c r="TFG385" s="472"/>
      <c r="TFP385" s="472"/>
      <c r="TFY385" s="472"/>
      <c r="TGH385" s="472"/>
      <c r="TGQ385" s="472"/>
      <c r="TGZ385" s="472"/>
      <c r="THI385" s="472"/>
      <c r="THR385" s="472"/>
      <c r="TIA385" s="472"/>
      <c r="TIJ385" s="472"/>
      <c r="TIS385" s="472"/>
      <c r="TJB385" s="472"/>
      <c r="TJK385" s="472"/>
      <c r="TJT385" s="472"/>
      <c r="TKC385" s="472"/>
      <c r="TKL385" s="472"/>
      <c r="TKU385" s="472"/>
      <c r="TLD385" s="472"/>
      <c r="TLM385" s="472"/>
      <c r="TLV385" s="472"/>
      <c r="TME385" s="472"/>
      <c r="TMN385" s="472"/>
      <c r="TMW385" s="472"/>
      <c r="TNF385" s="472"/>
      <c r="TNO385" s="472"/>
      <c r="TNX385" s="472"/>
      <c r="TOG385" s="472"/>
      <c r="TOP385" s="472"/>
      <c r="TOY385" s="472"/>
      <c r="TPH385" s="472"/>
      <c r="TPQ385" s="472"/>
      <c r="TPZ385" s="472"/>
      <c r="TQI385" s="472"/>
      <c r="TQR385" s="472"/>
      <c r="TRA385" s="472"/>
      <c r="TRJ385" s="472"/>
      <c r="TRS385" s="472"/>
      <c r="TSB385" s="472"/>
      <c r="TSK385" s="472"/>
      <c r="TST385" s="472"/>
      <c r="TTC385" s="472"/>
      <c r="TTL385" s="472"/>
      <c r="TTU385" s="472"/>
      <c r="TUD385" s="472"/>
      <c r="TUM385" s="472"/>
      <c r="TUV385" s="472"/>
      <c r="TVE385" s="472"/>
      <c r="TVN385" s="472"/>
      <c r="TVW385" s="472"/>
      <c r="TWF385" s="472"/>
      <c r="TWO385" s="472"/>
      <c r="TWX385" s="472"/>
      <c r="TXG385" s="472"/>
      <c r="TXP385" s="472"/>
      <c r="TXY385" s="472"/>
      <c r="TYH385" s="472"/>
      <c r="TYQ385" s="472"/>
      <c r="TYZ385" s="472"/>
      <c r="TZI385" s="472"/>
      <c r="TZR385" s="472"/>
      <c r="UAA385" s="472"/>
      <c r="UAJ385" s="472"/>
      <c r="UAS385" s="472"/>
      <c r="UBB385" s="472"/>
      <c r="UBK385" s="472"/>
      <c r="UBT385" s="472"/>
      <c r="UCC385" s="472"/>
      <c r="UCL385" s="472"/>
      <c r="UCU385" s="472"/>
      <c r="UDD385" s="472"/>
      <c r="UDM385" s="472"/>
      <c r="UDV385" s="472"/>
      <c r="UEE385" s="472"/>
      <c r="UEN385" s="472"/>
      <c r="UEW385" s="472"/>
      <c r="UFF385" s="472"/>
      <c r="UFO385" s="472"/>
      <c r="UFX385" s="472"/>
      <c r="UGG385" s="472"/>
      <c r="UGP385" s="472"/>
      <c r="UGY385" s="472"/>
      <c r="UHH385" s="472"/>
      <c r="UHQ385" s="472"/>
      <c r="UHZ385" s="472"/>
      <c r="UII385" s="472"/>
      <c r="UIR385" s="472"/>
      <c r="UJA385" s="472"/>
      <c r="UJJ385" s="472"/>
      <c r="UJS385" s="472"/>
      <c r="UKB385" s="472"/>
      <c r="UKK385" s="472"/>
      <c r="UKT385" s="472"/>
      <c r="ULC385" s="472"/>
      <c r="ULL385" s="472"/>
      <c r="ULU385" s="472"/>
      <c r="UMD385" s="472"/>
      <c r="UMM385" s="472"/>
      <c r="UMV385" s="472"/>
      <c r="UNE385" s="472"/>
      <c r="UNN385" s="472"/>
      <c r="UNW385" s="472"/>
      <c r="UOF385" s="472"/>
      <c r="UOO385" s="472"/>
      <c r="UOX385" s="472"/>
      <c r="UPG385" s="472"/>
      <c r="UPP385" s="472"/>
      <c r="UPY385" s="472"/>
      <c r="UQH385" s="472"/>
      <c r="UQQ385" s="472"/>
      <c r="UQZ385" s="472"/>
      <c r="URI385" s="472"/>
      <c r="URR385" s="472"/>
      <c r="USA385" s="472"/>
      <c r="USJ385" s="472"/>
      <c r="USS385" s="472"/>
      <c r="UTB385" s="472"/>
      <c r="UTK385" s="472"/>
      <c r="UTT385" s="472"/>
      <c r="UUC385" s="472"/>
      <c r="UUL385" s="472"/>
      <c r="UUU385" s="472"/>
      <c r="UVD385" s="472"/>
      <c r="UVM385" s="472"/>
      <c r="UVV385" s="472"/>
      <c r="UWE385" s="472"/>
      <c r="UWN385" s="472"/>
      <c r="UWW385" s="472"/>
      <c r="UXF385" s="472"/>
      <c r="UXO385" s="472"/>
      <c r="UXX385" s="472"/>
      <c r="UYG385" s="472"/>
      <c r="UYP385" s="472"/>
      <c r="UYY385" s="472"/>
      <c r="UZH385" s="472"/>
      <c r="UZQ385" s="472"/>
      <c r="UZZ385" s="472"/>
      <c r="VAI385" s="472"/>
      <c r="VAR385" s="472"/>
      <c r="VBA385" s="472"/>
      <c r="VBJ385" s="472"/>
      <c r="VBS385" s="472"/>
      <c r="VCB385" s="472"/>
      <c r="VCK385" s="472"/>
      <c r="VCT385" s="472"/>
      <c r="VDC385" s="472"/>
      <c r="VDL385" s="472"/>
      <c r="VDU385" s="472"/>
      <c r="VED385" s="472"/>
      <c r="VEM385" s="472"/>
      <c r="VEV385" s="472"/>
      <c r="VFE385" s="472"/>
      <c r="VFN385" s="472"/>
      <c r="VFW385" s="472"/>
      <c r="VGF385" s="472"/>
      <c r="VGO385" s="472"/>
      <c r="VGX385" s="472"/>
      <c r="VHG385" s="472"/>
      <c r="VHP385" s="472"/>
      <c r="VHY385" s="472"/>
      <c r="VIH385" s="472"/>
      <c r="VIQ385" s="472"/>
      <c r="VIZ385" s="472"/>
      <c r="VJI385" s="472"/>
      <c r="VJR385" s="472"/>
      <c r="VKA385" s="472"/>
      <c r="VKJ385" s="472"/>
      <c r="VKS385" s="472"/>
      <c r="VLB385" s="472"/>
      <c r="VLK385" s="472"/>
      <c r="VLT385" s="472"/>
      <c r="VMC385" s="472"/>
      <c r="VML385" s="472"/>
      <c r="VMU385" s="472"/>
      <c r="VND385" s="472"/>
      <c r="VNM385" s="472"/>
      <c r="VNV385" s="472"/>
      <c r="VOE385" s="472"/>
      <c r="VON385" s="472"/>
      <c r="VOW385" s="472"/>
      <c r="VPF385" s="472"/>
      <c r="VPO385" s="472"/>
      <c r="VPX385" s="472"/>
      <c r="VQG385" s="472"/>
      <c r="VQP385" s="472"/>
      <c r="VQY385" s="472"/>
      <c r="VRH385" s="472"/>
      <c r="VRQ385" s="472"/>
      <c r="VRZ385" s="472"/>
      <c r="VSI385" s="472"/>
      <c r="VSR385" s="472"/>
      <c r="VTA385" s="472"/>
      <c r="VTJ385" s="472"/>
      <c r="VTS385" s="472"/>
      <c r="VUB385" s="472"/>
      <c r="VUK385" s="472"/>
      <c r="VUT385" s="472"/>
      <c r="VVC385" s="472"/>
      <c r="VVL385" s="472"/>
      <c r="VVU385" s="472"/>
      <c r="VWD385" s="472"/>
      <c r="VWM385" s="472"/>
      <c r="VWV385" s="472"/>
      <c r="VXE385" s="472"/>
      <c r="VXN385" s="472"/>
      <c r="VXW385" s="472"/>
      <c r="VYF385" s="472"/>
      <c r="VYO385" s="472"/>
      <c r="VYX385" s="472"/>
      <c r="VZG385" s="472"/>
      <c r="VZP385" s="472"/>
      <c r="VZY385" s="472"/>
      <c r="WAH385" s="472"/>
      <c r="WAQ385" s="472"/>
      <c r="WAZ385" s="472"/>
      <c r="WBI385" s="472"/>
      <c r="WBR385" s="472"/>
      <c r="WCA385" s="472"/>
      <c r="WCJ385" s="472"/>
      <c r="WCS385" s="472"/>
      <c r="WDB385" s="472"/>
      <c r="WDK385" s="472"/>
      <c r="WDT385" s="472"/>
      <c r="WEC385" s="472"/>
      <c r="WEL385" s="472"/>
      <c r="WEU385" s="472"/>
      <c r="WFD385" s="472"/>
      <c r="WFM385" s="472"/>
      <c r="WFV385" s="472"/>
      <c r="WGE385" s="472"/>
      <c r="WGN385" s="472"/>
      <c r="WGW385" s="472"/>
      <c r="WHF385" s="472"/>
      <c r="WHO385" s="472"/>
      <c r="WHX385" s="472"/>
      <c r="WIG385" s="472"/>
      <c r="WIP385" s="472"/>
      <c r="WIY385" s="472"/>
      <c r="WJH385" s="472"/>
      <c r="WJQ385" s="472"/>
      <c r="WJZ385" s="472"/>
      <c r="WKI385" s="472"/>
      <c r="WKR385" s="472"/>
      <c r="WLA385" s="472"/>
      <c r="WLJ385" s="472"/>
      <c r="WLS385" s="472"/>
      <c r="WMB385" s="472"/>
      <c r="WMK385" s="472"/>
      <c r="WMT385" s="472"/>
      <c r="WNC385" s="472"/>
      <c r="WNL385" s="472"/>
      <c r="WNU385" s="472"/>
      <c r="WOD385" s="472"/>
      <c r="WOM385" s="472"/>
      <c r="WOV385" s="472"/>
      <c r="WPE385" s="472"/>
      <c r="WPN385" s="472"/>
      <c r="WPW385" s="472"/>
      <c r="WQF385" s="472"/>
      <c r="WQO385" s="472"/>
      <c r="WQX385" s="472"/>
      <c r="WRG385" s="472"/>
      <c r="WRP385" s="472"/>
      <c r="WRY385" s="472"/>
      <c r="WSH385" s="472"/>
      <c r="WSQ385" s="472"/>
      <c r="WSZ385" s="472"/>
      <c r="WTI385" s="472"/>
      <c r="WTR385" s="472"/>
      <c r="WUA385" s="472"/>
      <c r="WUJ385" s="472"/>
      <c r="WUS385" s="472"/>
      <c r="WVB385" s="472"/>
      <c r="WVK385" s="472"/>
      <c r="WVT385" s="472"/>
      <c r="WWC385" s="472"/>
      <c r="WWL385" s="472"/>
      <c r="WWU385" s="472"/>
      <c r="WXD385" s="472"/>
      <c r="WXM385" s="472"/>
      <c r="WXV385" s="472"/>
      <c r="WYE385" s="472"/>
      <c r="WYN385" s="472"/>
      <c r="WYW385" s="472"/>
      <c r="WZF385" s="472"/>
      <c r="WZO385" s="472"/>
      <c r="WZX385" s="472"/>
      <c r="XAG385" s="472"/>
      <c r="XAP385" s="472"/>
      <c r="XAY385" s="472"/>
      <c r="XBH385" s="472"/>
      <c r="XBQ385" s="472"/>
      <c r="XBZ385" s="472"/>
      <c r="XCI385" s="472"/>
      <c r="XCR385" s="472"/>
      <c r="XDA385" s="472"/>
      <c r="XDJ385" s="472"/>
      <c r="XDS385" s="472"/>
      <c r="XEB385" s="472"/>
      <c r="XEK385" s="472"/>
      <c r="XET385" s="472"/>
      <c r="XFC385" s="472"/>
    </row>
    <row r="386" spans="1:1020 1029:2046 2055:3072 3081:4089 4098:5115 5124:6141 6150:7167 7176:8184 8193:9210 9219:10236 10245:11262 11271:12288 12297:13305 13314:14331 14340:15357 15366:16383" ht="19" customHeight="1" x14ac:dyDescent="0.8">
      <c r="A386" s="392" t="s">
        <v>47</v>
      </c>
      <c r="B386" s="430" t="s">
        <v>48</v>
      </c>
      <c r="C386" s="431"/>
      <c r="D386" s="431"/>
      <c r="E386" s="432"/>
      <c r="F386" s="392" t="s">
        <v>49</v>
      </c>
      <c r="G386" s="392" t="s">
        <v>50</v>
      </c>
      <c r="H386" s="392" t="s">
        <v>51</v>
      </c>
      <c r="I386" s="437"/>
      <c r="R386" s="469"/>
      <c r="AB386" s="470"/>
      <c r="AL386" s="471"/>
      <c r="AV386" s="472"/>
      <c r="BE386" s="472"/>
      <c r="BN386" s="472"/>
      <c r="BW386" s="472"/>
      <c r="CF386" s="472"/>
      <c r="CO386" s="472"/>
      <c r="CX386" s="472"/>
      <c r="DG386" s="472"/>
      <c r="DP386" s="472"/>
      <c r="DY386" s="472"/>
      <c r="EH386" s="472"/>
      <c r="EQ386" s="472"/>
      <c r="EZ386" s="472"/>
      <c r="FI386" s="472"/>
      <c r="FR386" s="472"/>
      <c r="GA386" s="472"/>
      <c r="GJ386" s="472"/>
      <c r="GS386" s="472"/>
      <c r="HB386" s="472"/>
      <c r="HK386" s="472"/>
      <c r="HT386" s="472"/>
      <c r="IC386" s="472"/>
      <c r="IL386" s="472"/>
      <c r="IU386" s="472"/>
      <c r="JD386" s="472"/>
      <c r="JM386" s="472"/>
      <c r="JV386" s="472"/>
      <c r="KE386" s="472"/>
      <c r="KN386" s="472"/>
      <c r="KW386" s="472"/>
      <c r="LF386" s="472"/>
      <c r="LO386" s="472"/>
      <c r="LX386" s="472"/>
      <c r="MG386" s="472"/>
      <c r="MP386" s="472"/>
      <c r="MY386" s="472"/>
      <c r="NH386" s="472"/>
      <c r="NQ386" s="472"/>
      <c r="NZ386" s="472"/>
      <c r="OI386" s="472"/>
      <c r="OR386" s="472"/>
      <c r="PA386" s="472"/>
      <c r="PJ386" s="472"/>
      <c r="PS386" s="472"/>
      <c r="QB386" s="472"/>
      <c r="QK386" s="472"/>
      <c r="QT386" s="472"/>
      <c r="RC386" s="472"/>
      <c r="RL386" s="472"/>
      <c r="RU386" s="472"/>
      <c r="SD386" s="472"/>
      <c r="SM386" s="472"/>
      <c r="SV386" s="472"/>
      <c r="TE386" s="472"/>
      <c r="TN386" s="472"/>
      <c r="TW386" s="472"/>
      <c r="UF386" s="472"/>
      <c r="UO386" s="472"/>
      <c r="UX386" s="472"/>
      <c r="VG386" s="472"/>
      <c r="VP386" s="472"/>
      <c r="VY386" s="472"/>
      <c r="WH386" s="472"/>
      <c r="WQ386" s="472"/>
      <c r="WZ386" s="472"/>
      <c r="XI386" s="472"/>
      <c r="XR386" s="472"/>
      <c r="YA386" s="472"/>
      <c r="YJ386" s="472"/>
      <c r="YS386" s="472"/>
      <c r="ZB386" s="472"/>
      <c r="ZK386" s="472"/>
      <c r="ZT386" s="472"/>
      <c r="AAC386" s="472"/>
      <c r="AAL386" s="472"/>
      <c r="AAU386" s="472"/>
      <c r="ABD386" s="472"/>
      <c r="ABM386" s="472"/>
      <c r="ABV386" s="472"/>
      <c r="ACE386" s="472"/>
      <c r="ACN386" s="472"/>
      <c r="ACW386" s="472"/>
      <c r="ADF386" s="472"/>
      <c r="ADO386" s="472"/>
      <c r="ADX386" s="472"/>
      <c r="AEG386" s="472"/>
      <c r="AEP386" s="472"/>
      <c r="AEY386" s="472"/>
      <c r="AFH386" s="472"/>
      <c r="AFQ386" s="472"/>
      <c r="AFZ386" s="472"/>
      <c r="AGI386" s="472"/>
      <c r="AGR386" s="472"/>
      <c r="AHA386" s="472"/>
      <c r="AHJ386" s="472"/>
      <c r="AHS386" s="472"/>
      <c r="AIB386" s="472"/>
      <c r="AIK386" s="472"/>
      <c r="AIT386" s="472"/>
      <c r="AJC386" s="472"/>
      <c r="AJL386" s="472"/>
      <c r="AJU386" s="472"/>
      <c r="AKD386" s="472"/>
      <c r="AKM386" s="472"/>
      <c r="AKV386" s="472"/>
      <c r="ALE386" s="472"/>
      <c r="ALN386" s="472"/>
      <c r="ALW386" s="472"/>
      <c r="AMF386" s="472"/>
      <c r="AMO386" s="472"/>
      <c r="AMX386" s="472"/>
      <c r="ANG386" s="472"/>
      <c r="ANP386" s="472"/>
      <c r="ANY386" s="472"/>
      <c r="AOH386" s="472"/>
      <c r="AOQ386" s="472"/>
      <c r="AOZ386" s="472"/>
      <c r="API386" s="472"/>
      <c r="APR386" s="472"/>
      <c r="AQA386" s="472"/>
      <c r="AQJ386" s="472"/>
      <c r="AQS386" s="472"/>
      <c r="ARB386" s="472"/>
      <c r="ARK386" s="472"/>
      <c r="ART386" s="472"/>
      <c r="ASC386" s="472"/>
      <c r="ASL386" s="472"/>
      <c r="ASU386" s="472"/>
      <c r="ATD386" s="472"/>
      <c r="ATM386" s="472"/>
      <c r="ATV386" s="472"/>
      <c r="AUE386" s="472"/>
      <c r="AUN386" s="472"/>
      <c r="AUW386" s="472"/>
      <c r="AVF386" s="472"/>
      <c r="AVO386" s="472"/>
      <c r="AVX386" s="472"/>
      <c r="AWG386" s="472"/>
      <c r="AWP386" s="472"/>
      <c r="AWY386" s="472"/>
      <c r="AXH386" s="472"/>
      <c r="AXQ386" s="472"/>
      <c r="AXZ386" s="472"/>
      <c r="AYI386" s="472"/>
      <c r="AYR386" s="472"/>
      <c r="AZA386" s="472"/>
      <c r="AZJ386" s="472"/>
      <c r="AZS386" s="472"/>
      <c r="BAB386" s="472"/>
      <c r="BAK386" s="472"/>
      <c r="BAT386" s="472"/>
      <c r="BBC386" s="472"/>
      <c r="BBL386" s="472"/>
      <c r="BBU386" s="472"/>
      <c r="BCD386" s="472"/>
      <c r="BCM386" s="472"/>
      <c r="BCV386" s="472"/>
      <c r="BDE386" s="472"/>
      <c r="BDN386" s="472"/>
      <c r="BDW386" s="472"/>
      <c r="BEF386" s="472"/>
      <c r="BEO386" s="472"/>
      <c r="BEX386" s="472"/>
      <c r="BFG386" s="472"/>
      <c r="BFP386" s="472"/>
      <c r="BFY386" s="472"/>
      <c r="BGH386" s="472"/>
      <c r="BGQ386" s="472"/>
      <c r="BGZ386" s="472"/>
      <c r="BHI386" s="472"/>
      <c r="BHR386" s="472"/>
      <c r="BIA386" s="472"/>
      <c r="BIJ386" s="472"/>
      <c r="BIS386" s="472"/>
      <c r="BJB386" s="472"/>
      <c r="BJK386" s="472"/>
      <c r="BJT386" s="472"/>
      <c r="BKC386" s="472"/>
      <c r="BKL386" s="472"/>
      <c r="BKU386" s="472"/>
      <c r="BLD386" s="472"/>
      <c r="BLM386" s="472"/>
      <c r="BLV386" s="472"/>
      <c r="BME386" s="472"/>
      <c r="BMN386" s="472"/>
      <c r="BMW386" s="472"/>
      <c r="BNF386" s="472"/>
      <c r="BNO386" s="472"/>
      <c r="BNX386" s="472"/>
      <c r="BOG386" s="472"/>
      <c r="BOP386" s="472"/>
      <c r="BOY386" s="472"/>
      <c r="BPH386" s="472"/>
      <c r="BPQ386" s="472"/>
      <c r="BPZ386" s="472"/>
      <c r="BQI386" s="472"/>
      <c r="BQR386" s="472"/>
      <c r="BRA386" s="472"/>
      <c r="BRJ386" s="472"/>
      <c r="BRS386" s="472"/>
      <c r="BSB386" s="472"/>
      <c r="BSK386" s="472"/>
      <c r="BST386" s="472"/>
      <c r="BTC386" s="472"/>
      <c r="BTL386" s="472"/>
      <c r="BTU386" s="472"/>
      <c r="BUD386" s="472"/>
      <c r="BUM386" s="472"/>
      <c r="BUV386" s="472"/>
      <c r="BVE386" s="472"/>
      <c r="BVN386" s="472"/>
      <c r="BVW386" s="472"/>
      <c r="BWF386" s="472"/>
      <c r="BWO386" s="472"/>
      <c r="BWX386" s="472"/>
      <c r="BXG386" s="472"/>
      <c r="BXP386" s="472"/>
      <c r="BXY386" s="472"/>
      <c r="BYH386" s="472"/>
      <c r="BYQ386" s="472"/>
      <c r="BYZ386" s="472"/>
      <c r="BZI386" s="472"/>
      <c r="BZR386" s="472"/>
      <c r="CAA386" s="472"/>
      <c r="CAJ386" s="472"/>
      <c r="CAS386" s="472"/>
      <c r="CBB386" s="472"/>
      <c r="CBK386" s="472"/>
      <c r="CBT386" s="472"/>
      <c r="CCC386" s="472"/>
      <c r="CCL386" s="472"/>
      <c r="CCU386" s="472"/>
      <c r="CDD386" s="472"/>
      <c r="CDM386" s="472"/>
      <c r="CDV386" s="472"/>
      <c r="CEE386" s="472"/>
      <c r="CEN386" s="472"/>
      <c r="CEW386" s="472"/>
      <c r="CFF386" s="472"/>
      <c r="CFO386" s="472"/>
      <c r="CFX386" s="472"/>
      <c r="CGG386" s="472"/>
      <c r="CGP386" s="472"/>
      <c r="CGY386" s="472"/>
      <c r="CHH386" s="472"/>
      <c r="CHQ386" s="472"/>
      <c r="CHZ386" s="472"/>
      <c r="CII386" s="472"/>
      <c r="CIR386" s="472"/>
      <c r="CJA386" s="472"/>
      <c r="CJJ386" s="472"/>
      <c r="CJS386" s="472"/>
      <c r="CKB386" s="472"/>
      <c r="CKK386" s="472"/>
      <c r="CKT386" s="472"/>
      <c r="CLC386" s="472"/>
      <c r="CLL386" s="472"/>
      <c r="CLU386" s="472"/>
      <c r="CMD386" s="472"/>
      <c r="CMM386" s="472"/>
      <c r="CMV386" s="472"/>
      <c r="CNE386" s="472"/>
      <c r="CNN386" s="472"/>
      <c r="CNW386" s="472"/>
      <c r="COF386" s="472"/>
      <c r="COO386" s="472"/>
      <c r="COX386" s="472"/>
      <c r="CPG386" s="472"/>
      <c r="CPP386" s="472"/>
      <c r="CPY386" s="472"/>
      <c r="CQH386" s="472"/>
      <c r="CQQ386" s="472"/>
      <c r="CQZ386" s="472"/>
      <c r="CRI386" s="472"/>
      <c r="CRR386" s="472"/>
      <c r="CSA386" s="472"/>
      <c r="CSJ386" s="472"/>
      <c r="CSS386" s="472"/>
      <c r="CTB386" s="472"/>
      <c r="CTK386" s="472"/>
      <c r="CTT386" s="472"/>
      <c r="CUC386" s="472"/>
      <c r="CUL386" s="472"/>
      <c r="CUU386" s="472"/>
      <c r="CVD386" s="472"/>
      <c r="CVM386" s="472"/>
      <c r="CVV386" s="472"/>
      <c r="CWE386" s="472"/>
      <c r="CWN386" s="472"/>
      <c r="CWW386" s="472"/>
      <c r="CXF386" s="472"/>
      <c r="CXO386" s="472"/>
      <c r="CXX386" s="472"/>
      <c r="CYG386" s="472"/>
      <c r="CYP386" s="472"/>
      <c r="CYY386" s="472"/>
      <c r="CZH386" s="472"/>
      <c r="CZQ386" s="472"/>
      <c r="CZZ386" s="472"/>
      <c r="DAI386" s="472"/>
      <c r="DAR386" s="472"/>
      <c r="DBA386" s="472"/>
      <c r="DBJ386" s="472"/>
      <c r="DBS386" s="472"/>
      <c r="DCB386" s="472"/>
      <c r="DCK386" s="472"/>
      <c r="DCT386" s="472"/>
      <c r="DDC386" s="472"/>
      <c r="DDL386" s="472"/>
      <c r="DDU386" s="472"/>
      <c r="DED386" s="472"/>
      <c r="DEM386" s="472"/>
      <c r="DEV386" s="472"/>
      <c r="DFE386" s="472"/>
      <c r="DFN386" s="472"/>
      <c r="DFW386" s="472"/>
      <c r="DGF386" s="472"/>
      <c r="DGO386" s="472"/>
      <c r="DGX386" s="472"/>
      <c r="DHG386" s="472"/>
      <c r="DHP386" s="472"/>
      <c r="DHY386" s="472"/>
      <c r="DIH386" s="472"/>
      <c r="DIQ386" s="472"/>
      <c r="DIZ386" s="472"/>
      <c r="DJI386" s="472"/>
      <c r="DJR386" s="472"/>
      <c r="DKA386" s="472"/>
      <c r="DKJ386" s="472"/>
      <c r="DKS386" s="472"/>
      <c r="DLB386" s="472"/>
      <c r="DLK386" s="472"/>
      <c r="DLT386" s="472"/>
      <c r="DMC386" s="472"/>
      <c r="DML386" s="472"/>
      <c r="DMU386" s="472"/>
      <c r="DND386" s="472"/>
      <c r="DNM386" s="472"/>
      <c r="DNV386" s="472"/>
      <c r="DOE386" s="472"/>
      <c r="DON386" s="472"/>
      <c r="DOW386" s="472"/>
      <c r="DPF386" s="472"/>
      <c r="DPO386" s="472"/>
      <c r="DPX386" s="472"/>
      <c r="DQG386" s="472"/>
      <c r="DQP386" s="472"/>
      <c r="DQY386" s="472"/>
      <c r="DRH386" s="472"/>
      <c r="DRQ386" s="472"/>
      <c r="DRZ386" s="472"/>
      <c r="DSI386" s="472"/>
      <c r="DSR386" s="472"/>
      <c r="DTA386" s="472"/>
      <c r="DTJ386" s="472"/>
      <c r="DTS386" s="472"/>
      <c r="DUB386" s="472"/>
      <c r="DUK386" s="472"/>
      <c r="DUT386" s="472"/>
      <c r="DVC386" s="472"/>
      <c r="DVL386" s="472"/>
      <c r="DVU386" s="472"/>
      <c r="DWD386" s="472"/>
      <c r="DWM386" s="472"/>
      <c r="DWV386" s="472"/>
      <c r="DXE386" s="472"/>
      <c r="DXN386" s="472"/>
      <c r="DXW386" s="472"/>
      <c r="DYF386" s="472"/>
      <c r="DYO386" s="472"/>
      <c r="DYX386" s="472"/>
      <c r="DZG386" s="472"/>
      <c r="DZP386" s="472"/>
      <c r="DZY386" s="472"/>
      <c r="EAH386" s="472"/>
      <c r="EAQ386" s="472"/>
      <c r="EAZ386" s="472"/>
      <c r="EBI386" s="472"/>
      <c r="EBR386" s="472"/>
      <c r="ECA386" s="472"/>
      <c r="ECJ386" s="472"/>
      <c r="ECS386" s="472"/>
      <c r="EDB386" s="472"/>
      <c r="EDK386" s="472"/>
      <c r="EDT386" s="472"/>
      <c r="EEC386" s="472"/>
      <c r="EEL386" s="472"/>
      <c r="EEU386" s="472"/>
      <c r="EFD386" s="472"/>
      <c r="EFM386" s="472"/>
      <c r="EFV386" s="472"/>
      <c r="EGE386" s="472"/>
      <c r="EGN386" s="472"/>
      <c r="EGW386" s="472"/>
      <c r="EHF386" s="472"/>
      <c r="EHO386" s="472"/>
      <c r="EHX386" s="472"/>
      <c r="EIG386" s="472"/>
      <c r="EIP386" s="472"/>
      <c r="EIY386" s="472"/>
      <c r="EJH386" s="472"/>
      <c r="EJQ386" s="472"/>
      <c r="EJZ386" s="472"/>
      <c r="EKI386" s="472"/>
      <c r="EKR386" s="472"/>
      <c r="ELA386" s="472"/>
      <c r="ELJ386" s="472"/>
      <c r="ELS386" s="472"/>
      <c r="EMB386" s="472"/>
      <c r="EMK386" s="472"/>
      <c r="EMT386" s="472"/>
      <c r="ENC386" s="472"/>
      <c r="ENL386" s="472"/>
      <c r="ENU386" s="472"/>
      <c r="EOD386" s="472"/>
      <c r="EOM386" s="472"/>
      <c r="EOV386" s="472"/>
      <c r="EPE386" s="472"/>
      <c r="EPN386" s="472"/>
      <c r="EPW386" s="472"/>
      <c r="EQF386" s="472"/>
      <c r="EQO386" s="472"/>
      <c r="EQX386" s="472"/>
      <c r="ERG386" s="472"/>
      <c r="ERP386" s="472"/>
      <c r="ERY386" s="472"/>
      <c r="ESH386" s="472"/>
      <c r="ESQ386" s="472"/>
      <c r="ESZ386" s="472"/>
      <c r="ETI386" s="472"/>
      <c r="ETR386" s="472"/>
      <c r="EUA386" s="472"/>
      <c r="EUJ386" s="472"/>
      <c r="EUS386" s="472"/>
      <c r="EVB386" s="472"/>
      <c r="EVK386" s="472"/>
      <c r="EVT386" s="472"/>
      <c r="EWC386" s="472"/>
      <c r="EWL386" s="472"/>
      <c r="EWU386" s="472"/>
      <c r="EXD386" s="472"/>
      <c r="EXM386" s="472"/>
      <c r="EXV386" s="472"/>
      <c r="EYE386" s="472"/>
      <c r="EYN386" s="472"/>
      <c r="EYW386" s="472"/>
      <c r="EZF386" s="472"/>
      <c r="EZO386" s="472"/>
      <c r="EZX386" s="472"/>
      <c r="FAG386" s="472"/>
      <c r="FAP386" s="472"/>
      <c r="FAY386" s="472"/>
      <c r="FBH386" s="472"/>
      <c r="FBQ386" s="472"/>
      <c r="FBZ386" s="472"/>
      <c r="FCI386" s="472"/>
      <c r="FCR386" s="472"/>
      <c r="FDA386" s="472"/>
      <c r="FDJ386" s="472"/>
      <c r="FDS386" s="472"/>
      <c r="FEB386" s="472"/>
      <c r="FEK386" s="472"/>
      <c r="FET386" s="472"/>
      <c r="FFC386" s="472"/>
      <c r="FFL386" s="472"/>
      <c r="FFU386" s="472"/>
      <c r="FGD386" s="472"/>
      <c r="FGM386" s="472"/>
      <c r="FGV386" s="472"/>
      <c r="FHE386" s="472"/>
      <c r="FHN386" s="472"/>
      <c r="FHW386" s="472"/>
      <c r="FIF386" s="472"/>
      <c r="FIO386" s="472"/>
      <c r="FIX386" s="472"/>
      <c r="FJG386" s="472"/>
      <c r="FJP386" s="472"/>
      <c r="FJY386" s="472"/>
      <c r="FKH386" s="472"/>
      <c r="FKQ386" s="472"/>
      <c r="FKZ386" s="472"/>
      <c r="FLI386" s="472"/>
      <c r="FLR386" s="472"/>
      <c r="FMA386" s="472"/>
      <c r="FMJ386" s="472"/>
      <c r="FMS386" s="472"/>
      <c r="FNB386" s="472"/>
      <c r="FNK386" s="472"/>
      <c r="FNT386" s="472"/>
      <c r="FOC386" s="472"/>
      <c r="FOL386" s="472"/>
      <c r="FOU386" s="472"/>
      <c r="FPD386" s="472"/>
      <c r="FPM386" s="472"/>
      <c r="FPV386" s="472"/>
      <c r="FQE386" s="472"/>
      <c r="FQN386" s="472"/>
      <c r="FQW386" s="472"/>
      <c r="FRF386" s="472"/>
      <c r="FRO386" s="472"/>
      <c r="FRX386" s="472"/>
      <c r="FSG386" s="472"/>
      <c r="FSP386" s="472"/>
      <c r="FSY386" s="472"/>
      <c r="FTH386" s="472"/>
      <c r="FTQ386" s="472"/>
      <c r="FTZ386" s="472"/>
      <c r="FUI386" s="472"/>
      <c r="FUR386" s="472"/>
      <c r="FVA386" s="472"/>
      <c r="FVJ386" s="472"/>
      <c r="FVS386" s="472"/>
      <c r="FWB386" s="472"/>
      <c r="FWK386" s="472"/>
      <c r="FWT386" s="472"/>
      <c r="FXC386" s="472"/>
      <c r="FXL386" s="472"/>
      <c r="FXU386" s="472"/>
      <c r="FYD386" s="472"/>
      <c r="FYM386" s="472"/>
      <c r="FYV386" s="472"/>
      <c r="FZE386" s="472"/>
      <c r="FZN386" s="472"/>
      <c r="FZW386" s="472"/>
      <c r="GAF386" s="472"/>
      <c r="GAO386" s="472"/>
      <c r="GAX386" s="472"/>
      <c r="GBG386" s="472"/>
      <c r="GBP386" s="472"/>
      <c r="GBY386" s="472"/>
      <c r="GCH386" s="472"/>
      <c r="GCQ386" s="472"/>
      <c r="GCZ386" s="472"/>
      <c r="GDI386" s="472"/>
      <c r="GDR386" s="472"/>
      <c r="GEA386" s="472"/>
      <c r="GEJ386" s="472"/>
      <c r="GES386" s="472"/>
      <c r="GFB386" s="472"/>
      <c r="GFK386" s="472"/>
      <c r="GFT386" s="472"/>
      <c r="GGC386" s="472"/>
      <c r="GGL386" s="472"/>
      <c r="GGU386" s="472"/>
      <c r="GHD386" s="472"/>
      <c r="GHM386" s="472"/>
      <c r="GHV386" s="472"/>
      <c r="GIE386" s="472"/>
      <c r="GIN386" s="472"/>
      <c r="GIW386" s="472"/>
      <c r="GJF386" s="472"/>
      <c r="GJO386" s="472"/>
      <c r="GJX386" s="472"/>
      <c r="GKG386" s="472"/>
      <c r="GKP386" s="472"/>
      <c r="GKY386" s="472"/>
      <c r="GLH386" s="472"/>
      <c r="GLQ386" s="472"/>
      <c r="GLZ386" s="472"/>
      <c r="GMI386" s="472"/>
      <c r="GMR386" s="472"/>
      <c r="GNA386" s="472"/>
      <c r="GNJ386" s="472"/>
      <c r="GNS386" s="472"/>
      <c r="GOB386" s="472"/>
      <c r="GOK386" s="472"/>
      <c r="GOT386" s="472"/>
      <c r="GPC386" s="472"/>
      <c r="GPL386" s="472"/>
      <c r="GPU386" s="472"/>
      <c r="GQD386" s="472"/>
      <c r="GQM386" s="472"/>
      <c r="GQV386" s="472"/>
      <c r="GRE386" s="472"/>
      <c r="GRN386" s="472"/>
      <c r="GRW386" s="472"/>
      <c r="GSF386" s="472"/>
      <c r="GSO386" s="472"/>
      <c r="GSX386" s="472"/>
      <c r="GTG386" s="472"/>
      <c r="GTP386" s="472"/>
      <c r="GTY386" s="472"/>
      <c r="GUH386" s="472"/>
      <c r="GUQ386" s="472"/>
      <c r="GUZ386" s="472"/>
      <c r="GVI386" s="472"/>
      <c r="GVR386" s="472"/>
      <c r="GWA386" s="472"/>
      <c r="GWJ386" s="472"/>
      <c r="GWS386" s="472"/>
      <c r="GXB386" s="472"/>
      <c r="GXK386" s="472"/>
      <c r="GXT386" s="472"/>
      <c r="GYC386" s="472"/>
      <c r="GYL386" s="472"/>
      <c r="GYU386" s="472"/>
      <c r="GZD386" s="472"/>
      <c r="GZM386" s="472"/>
      <c r="GZV386" s="472"/>
      <c r="HAE386" s="472"/>
      <c r="HAN386" s="472"/>
      <c r="HAW386" s="472"/>
      <c r="HBF386" s="472"/>
      <c r="HBO386" s="472"/>
      <c r="HBX386" s="472"/>
      <c r="HCG386" s="472"/>
      <c r="HCP386" s="472"/>
      <c r="HCY386" s="472"/>
      <c r="HDH386" s="472"/>
      <c r="HDQ386" s="472"/>
      <c r="HDZ386" s="472"/>
      <c r="HEI386" s="472"/>
      <c r="HER386" s="472"/>
      <c r="HFA386" s="472"/>
      <c r="HFJ386" s="472"/>
      <c r="HFS386" s="472"/>
      <c r="HGB386" s="472"/>
      <c r="HGK386" s="472"/>
      <c r="HGT386" s="472"/>
      <c r="HHC386" s="472"/>
      <c r="HHL386" s="472"/>
      <c r="HHU386" s="472"/>
      <c r="HID386" s="472"/>
      <c r="HIM386" s="472"/>
      <c r="HIV386" s="472"/>
      <c r="HJE386" s="472"/>
      <c r="HJN386" s="472"/>
      <c r="HJW386" s="472"/>
      <c r="HKF386" s="472"/>
      <c r="HKO386" s="472"/>
      <c r="HKX386" s="472"/>
      <c r="HLG386" s="472"/>
      <c r="HLP386" s="472"/>
      <c r="HLY386" s="472"/>
      <c r="HMH386" s="472"/>
      <c r="HMQ386" s="472"/>
      <c r="HMZ386" s="472"/>
      <c r="HNI386" s="472"/>
      <c r="HNR386" s="472"/>
      <c r="HOA386" s="472"/>
      <c r="HOJ386" s="472"/>
      <c r="HOS386" s="472"/>
      <c r="HPB386" s="472"/>
      <c r="HPK386" s="472"/>
      <c r="HPT386" s="472"/>
      <c r="HQC386" s="472"/>
      <c r="HQL386" s="472"/>
      <c r="HQU386" s="472"/>
      <c r="HRD386" s="472"/>
      <c r="HRM386" s="472"/>
      <c r="HRV386" s="472"/>
      <c r="HSE386" s="472"/>
      <c r="HSN386" s="472"/>
      <c r="HSW386" s="472"/>
      <c r="HTF386" s="472"/>
      <c r="HTO386" s="472"/>
      <c r="HTX386" s="472"/>
      <c r="HUG386" s="472"/>
      <c r="HUP386" s="472"/>
      <c r="HUY386" s="472"/>
      <c r="HVH386" s="472"/>
      <c r="HVQ386" s="472"/>
      <c r="HVZ386" s="472"/>
      <c r="HWI386" s="472"/>
      <c r="HWR386" s="472"/>
      <c r="HXA386" s="472"/>
      <c r="HXJ386" s="472"/>
      <c r="HXS386" s="472"/>
      <c r="HYB386" s="472"/>
      <c r="HYK386" s="472"/>
      <c r="HYT386" s="472"/>
      <c r="HZC386" s="472"/>
      <c r="HZL386" s="472"/>
      <c r="HZU386" s="472"/>
      <c r="IAD386" s="472"/>
      <c r="IAM386" s="472"/>
      <c r="IAV386" s="472"/>
      <c r="IBE386" s="472"/>
      <c r="IBN386" s="472"/>
      <c r="IBW386" s="472"/>
      <c r="ICF386" s="472"/>
      <c r="ICO386" s="472"/>
      <c r="ICX386" s="472"/>
      <c r="IDG386" s="472"/>
      <c r="IDP386" s="472"/>
      <c r="IDY386" s="472"/>
      <c r="IEH386" s="472"/>
      <c r="IEQ386" s="472"/>
      <c r="IEZ386" s="472"/>
      <c r="IFI386" s="472"/>
      <c r="IFR386" s="472"/>
      <c r="IGA386" s="472"/>
      <c r="IGJ386" s="472"/>
      <c r="IGS386" s="472"/>
      <c r="IHB386" s="472"/>
      <c r="IHK386" s="472"/>
      <c r="IHT386" s="472"/>
      <c r="IIC386" s="472"/>
      <c r="IIL386" s="472"/>
      <c r="IIU386" s="472"/>
      <c r="IJD386" s="472"/>
      <c r="IJM386" s="472"/>
      <c r="IJV386" s="472"/>
      <c r="IKE386" s="472"/>
      <c r="IKN386" s="472"/>
      <c r="IKW386" s="472"/>
      <c r="ILF386" s="472"/>
      <c r="ILO386" s="472"/>
      <c r="ILX386" s="472"/>
      <c r="IMG386" s="472"/>
      <c r="IMP386" s="472"/>
      <c r="IMY386" s="472"/>
      <c r="INH386" s="472"/>
      <c r="INQ386" s="472"/>
      <c r="INZ386" s="472"/>
      <c r="IOI386" s="472"/>
      <c r="IOR386" s="472"/>
      <c r="IPA386" s="472"/>
      <c r="IPJ386" s="472"/>
      <c r="IPS386" s="472"/>
      <c r="IQB386" s="472"/>
      <c r="IQK386" s="472"/>
      <c r="IQT386" s="472"/>
      <c r="IRC386" s="472"/>
      <c r="IRL386" s="472"/>
      <c r="IRU386" s="472"/>
      <c r="ISD386" s="472"/>
      <c r="ISM386" s="472"/>
      <c r="ISV386" s="472"/>
      <c r="ITE386" s="472"/>
      <c r="ITN386" s="472"/>
      <c r="ITW386" s="472"/>
      <c r="IUF386" s="472"/>
      <c r="IUO386" s="472"/>
      <c r="IUX386" s="472"/>
      <c r="IVG386" s="472"/>
      <c r="IVP386" s="472"/>
      <c r="IVY386" s="472"/>
      <c r="IWH386" s="472"/>
      <c r="IWQ386" s="472"/>
      <c r="IWZ386" s="472"/>
      <c r="IXI386" s="472"/>
      <c r="IXR386" s="472"/>
      <c r="IYA386" s="472"/>
      <c r="IYJ386" s="472"/>
      <c r="IYS386" s="472"/>
      <c r="IZB386" s="472"/>
      <c r="IZK386" s="472"/>
      <c r="IZT386" s="472"/>
      <c r="JAC386" s="472"/>
      <c r="JAL386" s="472"/>
      <c r="JAU386" s="472"/>
      <c r="JBD386" s="472"/>
      <c r="JBM386" s="472"/>
      <c r="JBV386" s="472"/>
      <c r="JCE386" s="472"/>
      <c r="JCN386" s="472"/>
      <c r="JCW386" s="472"/>
      <c r="JDF386" s="472"/>
      <c r="JDO386" s="472"/>
      <c r="JDX386" s="472"/>
      <c r="JEG386" s="472"/>
      <c r="JEP386" s="472"/>
      <c r="JEY386" s="472"/>
      <c r="JFH386" s="472"/>
      <c r="JFQ386" s="472"/>
      <c r="JFZ386" s="472"/>
      <c r="JGI386" s="472"/>
      <c r="JGR386" s="472"/>
      <c r="JHA386" s="472"/>
      <c r="JHJ386" s="472"/>
      <c r="JHS386" s="472"/>
      <c r="JIB386" s="472"/>
      <c r="JIK386" s="472"/>
      <c r="JIT386" s="472"/>
      <c r="JJC386" s="472"/>
      <c r="JJL386" s="472"/>
      <c r="JJU386" s="472"/>
      <c r="JKD386" s="472"/>
      <c r="JKM386" s="472"/>
      <c r="JKV386" s="472"/>
      <c r="JLE386" s="472"/>
      <c r="JLN386" s="472"/>
      <c r="JLW386" s="472"/>
      <c r="JMF386" s="472"/>
      <c r="JMO386" s="472"/>
      <c r="JMX386" s="472"/>
      <c r="JNG386" s="472"/>
      <c r="JNP386" s="472"/>
      <c r="JNY386" s="472"/>
      <c r="JOH386" s="472"/>
      <c r="JOQ386" s="472"/>
      <c r="JOZ386" s="472"/>
      <c r="JPI386" s="472"/>
      <c r="JPR386" s="472"/>
      <c r="JQA386" s="472"/>
      <c r="JQJ386" s="472"/>
      <c r="JQS386" s="472"/>
      <c r="JRB386" s="472"/>
      <c r="JRK386" s="472"/>
      <c r="JRT386" s="472"/>
      <c r="JSC386" s="472"/>
      <c r="JSL386" s="472"/>
      <c r="JSU386" s="472"/>
      <c r="JTD386" s="472"/>
      <c r="JTM386" s="472"/>
      <c r="JTV386" s="472"/>
      <c r="JUE386" s="472"/>
      <c r="JUN386" s="472"/>
      <c r="JUW386" s="472"/>
      <c r="JVF386" s="472"/>
      <c r="JVO386" s="472"/>
      <c r="JVX386" s="472"/>
      <c r="JWG386" s="472"/>
      <c r="JWP386" s="472"/>
      <c r="JWY386" s="472"/>
      <c r="JXH386" s="472"/>
      <c r="JXQ386" s="472"/>
      <c r="JXZ386" s="472"/>
      <c r="JYI386" s="472"/>
      <c r="JYR386" s="472"/>
      <c r="JZA386" s="472"/>
      <c r="JZJ386" s="472"/>
      <c r="JZS386" s="472"/>
      <c r="KAB386" s="472"/>
      <c r="KAK386" s="472"/>
      <c r="KAT386" s="472"/>
      <c r="KBC386" s="472"/>
      <c r="KBL386" s="472"/>
      <c r="KBU386" s="472"/>
      <c r="KCD386" s="472"/>
      <c r="KCM386" s="472"/>
      <c r="KCV386" s="472"/>
      <c r="KDE386" s="472"/>
      <c r="KDN386" s="472"/>
      <c r="KDW386" s="472"/>
      <c r="KEF386" s="472"/>
      <c r="KEO386" s="472"/>
      <c r="KEX386" s="472"/>
      <c r="KFG386" s="472"/>
      <c r="KFP386" s="472"/>
      <c r="KFY386" s="472"/>
      <c r="KGH386" s="472"/>
      <c r="KGQ386" s="472"/>
      <c r="KGZ386" s="472"/>
      <c r="KHI386" s="472"/>
      <c r="KHR386" s="472"/>
      <c r="KIA386" s="472"/>
      <c r="KIJ386" s="472"/>
      <c r="KIS386" s="472"/>
      <c r="KJB386" s="472"/>
      <c r="KJK386" s="472"/>
      <c r="KJT386" s="472"/>
      <c r="KKC386" s="472"/>
      <c r="KKL386" s="472"/>
      <c r="KKU386" s="472"/>
      <c r="KLD386" s="472"/>
      <c r="KLM386" s="472"/>
      <c r="KLV386" s="472"/>
      <c r="KME386" s="472"/>
      <c r="KMN386" s="472"/>
      <c r="KMW386" s="472"/>
      <c r="KNF386" s="472"/>
      <c r="KNO386" s="472"/>
      <c r="KNX386" s="472"/>
      <c r="KOG386" s="472"/>
      <c r="KOP386" s="472"/>
      <c r="KOY386" s="472"/>
      <c r="KPH386" s="472"/>
      <c r="KPQ386" s="472"/>
      <c r="KPZ386" s="472"/>
      <c r="KQI386" s="472"/>
      <c r="KQR386" s="472"/>
      <c r="KRA386" s="472"/>
      <c r="KRJ386" s="472"/>
      <c r="KRS386" s="472"/>
      <c r="KSB386" s="472"/>
      <c r="KSK386" s="472"/>
      <c r="KST386" s="472"/>
      <c r="KTC386" s="472"/>
      <c r="KTL386" s="472"/>
      <c r="KTU386" s="472"/>
      <c r="KUD386" s="472"/>
      <c r="KUM386" s="472"/>
      <c r="KUV386" s="472"/>
      <c r="KVE386" s="472"/>
      <c r="KVN386" s="472"/>
      <c r="KVW386" s="472"/>
      <c r="KWF386" s="472"/>
      <c r="KWO386" s="472"/>
      <c r="KWX386" s="472"/>
      <c r="KXG386" s="472"/>
      <c r="KXP386" s="472"/>
      <c r="KXY386" s="472"/>
      <c r="KYH386" s="472"/>
      <c r="KYQ386" s="472"/>
      <c r="KYZ386" s="472"/>
      <c r="KZI386" s="472"/>
      <c r="KZR386" s="472"/>
      <c r="LAA386" s="472"/>
      <c r="LAJ386" s="472"/>
      <c r="LAS386" s="472"/>
      <c r="LBB386" s="472"/>
      <c r="LBK386" s="472"/>
      <c r="LBT386" s="472"/>
      <c r="LCC386" s="472"/>
      <c r="LCL386" s="472"/>
      <c r="LCU386" s="472"/>
      <c r="LDD386" s="472"/>
      <c r="LDM386" s="472"/>
      <c r="LDV386" s="472"/>
      <c r="LEE386" s="472"/>
      <c r="LEN386" s="472"/>
      <c r="LEW386" s="472"/>
      <c r="LFF386" s="472"/>
      <c r="LFO386" s="472"/>
      <c r="LFX386" s="472"/>
      <c r="LGG386" s="472"/>
      <c r="LGP386" s="472"/>
      <c r="LGY386" s="472"/>
      <c r="LHH386" s="472"/>
      <c r="LHQ386" s="472"/>
      <c r="LHZ386" s="472"/>
      <c r="LII386" s="472"/>
      <c r="LIR386" s="472"/>
      <c r="LJA386" s="472"/>
      <c r="LJJ386" s="472"/>
      <c r="LJS386" s="472"/>
      <c r="LKB386" s="472"/>
      <c r="LKK386" s="472"/>
      <c r="LKT386" s="472"/>
      <c r="LLC386" s="472"/>
      <c r="LLL386" s="472"/>
      <c r="LLU386" s="472"/>
      <c r="LMD386" s="472"/>
      <c r="LMM386" s="472"/>
      <c r="LMV386" s="472"/>
      <c r="LNE386" s="472"/>
      <c r="LNN386" s="472"/>
      <c r="LNW386" s="472"/>
      <c r="LOF386" s="472"/>
      <c r="LOO386" s="472"/>
      <c r="LOX386" s="472"/>
      <c r="LPG386" s="472"/>
      <c r="LPP386" s="472"/>
      <c r="LPY386" s="472"/>
      <c r="LQH386" s="472"/>
      <c r="LQQ386" s="472"/>
      <c r="LQZ386" s="472"/>
      <c r="LRI386" s="472"/>
      <c r="LRR386" s="472"/>
      <c r="LSA386" s="472"/>
      <c r="LSJ386" s="472"/>
      <c r="LSS386" s="472"/>
      <c r="LTB386" s="472"/>
      <c r="LTK386" s="472"/>
      <c r="LTT386" s="472"/>
      <c r="LUC386" s="472"/>
      <c r="LUL386" s="472"/>
      <c r="LUU386" s="472"/>
      <c r="LVD386" s="472"/>
      <c r="LVM386" s="472"/>
      <c r="LVV386" s="472"/>
      <c r="LWE386" s="472"/>
      <c r="LWN386" s="472"/>
      <c r="LWW386" s="472"/>
      <c r="LXF386" s="472"/>
      <c r="LXO386" s="472"/>
      <c r="LXX386" s="472"/>
      <c r="LYG386" s="472"/>
      <c r="LYP386" s="472"/>
      <c r="LYY386" s="472"/>
      <c r="LZH386" s="472"/>
      <c r="LZQ386" s="472"/>
      <c r="LZZ386" s="472"/>
      <c r="MAI386" s="472"/>
      <c r="MAR386" s="472"/>
      <c r="MBA386" s="472"/>
      <c r="MBJ386" s="472"/>
      <c r="MBS386" s="472"/>
      <c r="MCB386" s="472"/>
      <c r="MCK386" s="472"/>
      <c r="MCT386" s="472"/>
      <c r="MDC386" s="472"/>
      <c r="MDL386" s="472"/>
      <c r="MDU386" s="472"/>
      <c r="MED386" s="472"/>
      <c r="MEM386" s="472"/>
      <c r="MEV386" s="472"/>
      <c r="MFE386" s="472"/>
      <c r="MFN386" s="472"/>
      <c r="MFW386" s="472"/>
      <c r="MGF386" s="472"/>
      <c r="MGO386" s="472"/>
      <c r="MGX386" s="472"/>
      <c r="MHG386" s="472"/>
      <c r="MHP386" s="472"/>
      <c r="MHY386" s="472"/>
      <c r="MIH386" s="472"/>
      <c r="MIQ386" s="472"/>
      <c r="MIZ386" s="472"/>
      <c r="MJI386" s="472"/>
      <c r="MJR386" s="472"/>
      <c r="MKA386" s="472"/>
      <c r="MKJ386" s="472"/>
      <c r="MKS386" s="472"/>
      <c r="MLB386" s="472"/>
      <c r="MLK386" s="472"/>
      <c r="MLT386" s="472"/>
      <c r="MMC386" s="472"/>
      <c r="MML386" s="472"/>
      <c r="MMU386" s="472"/>
      <c r="MND386" s="472"/>
      <c r="MNM386" s="472"/>
      <c r="MNV386" s="472"/>
      <c r="MOE386" s="472"/>
      <c r="MON386" s="472"/>
      <c r="MOW386" s="472"/>
      <c r="MPF386" s="472"/>
      <c r="MPO386" s="472"/>
      <c r="MPX386" s="472"/>
      <c r="MQG386" s="472"/>
      <c r="MQP386" s="472"/>
      <c r="MQY386" s="472"/>
      <c r="MRH386" s="472"/>
      <c r="MRQ386" s="472"/>
      <c r="MRZ386" s="472"/>
      <c r="MSI386" s="472"/>
      <c r="MSR386" s="472"/>
      <c r="MTA386" s="472"/>
      <c r="MTJ386" s="472"/>
      <c r="MTS386" s="472"/>
      <c r="MUB386" s="472"/>
      <c r="MUK386" s="472"/>
      <c r="MUT386" s="472"/>
      <c r="MVC386" s="472"/>
      <c r="MVL386" s="472"/>
      <c r="MVU386" s="472"/>
      <c r="MWD386" s="472"/>
      <c r="MWM386" s="472"/>
      <c r="MWV386" s="472"/>
      <c r="MXE386" s="472"/>
      <c r="MXN386" s="472"/>
      <c r="MXW386" s="472"/>
      <c r="MYF386" s="472"/>
      <c r="MYO386" s="472"/>
      <c r="MYX386" s="472"/>
      <c r="MZG386" s="472"/>
      <c r="MZP386" s="472"/>
      <c r="MZY386" s="472"/>
      <c r="NAH386" s="472"/>
      <c r="NAQ386" s="472"/>
      <c r="NAZ386" s="472"/>
      <c r="NBI386" s="472"/>
      <c r="NBR386" s="472"/>
      <c r="NCA386" s="472"/>
      <c r="NCJ386" s="472"/>
      <c r="NCS386" s="472"/>
      <c r="NDB386" s="472"/>
      <c r="NDK386" s="472"/>
      <c r="NDT386" s="472"/>
      <c r="NEC386" s="472"/>
      <c r="NEL386" s="472"/>
      <c r="NEU386" s="472"/>
      <c r="NFD386" s="472"/>
      <c r="NFM386" s="472"/>
      <c r="NFV386" s="472"/>
      <c r="NGE386" s="472"/>
      <c r="NGN386" s="472"/>
      <c r="NGW386" s="472"/>
      <c r="NHF386" s="472"/>
      <c r="NHO386" s="472"/>
      <c r="NHX386" s="472"/>
      <c r="NIG386" s="472"/>
      <c r="NIP386" s="472"/>
      <c r="NIY386" s="472"/>
      <c r="NJH386" s="472"/>
      <c r="NJQ386" s="472"/>
      <c r="NJZ386" s="472"/>
      <c r="NKI386" s="472"/>
      <c r="NKR386" s="472"/>
      <c r="NLA386" s="472"/>
      <c r="NLJ386" s="472"/>
      <c r="NLS386" s="472"/>
      <c r="NMB386" s="472"/>
      <c r="NMK386" s="472"/>
      <c r="NMT386" s="472"/>
      <c r="NNC386" s="472"/>
      <c r="NNL386" s="472"/>
      <c r="NNU386" s="472"/>
      <c r="NOD386" s="472"/>
      <c r="NOM386" s="472"/>
      <c r="NOV386" s="472"/>
      <c r="NPE386" s="472"/>
      <c r="NPN386" s="472"/>
      <c r="NPW386" s="472"/>
      <c r="NQF386" s="472"/>
      <c r="NQO386" s="472"/>
      <c r="NQX386" s="472"/>
      <c r="NRG386" s="472"/>
      <c r="NRP386" s="472"/>
      <c r="NRY386" s="472"/>
      <c r="NSH386" s="472"/>
      <c r="NSQ386" s="472"/>
      <c r="NSZ386" s="472"/>
      <c r="NTI386" s="472"/>
      <c r="NTR386" s="472"/>
      <c r="NUA386" s="472"/>
      <c r="NUJ386" s="472"/>
      <c r="NUS386" s="472"/>
      <c r="NVB386" s="472"/>
      <c r="NVK386" s="472"/>
      <c r="NVT386" s="472"/>
      <c r="NWC386" s="472"/>
      <c r="NWL386" s="472"/>
      <c r="NWU386" s="472"/>
      <c r="NXD386" s="472"/>
      <c r="NXM386" s="472"/>
      <c r="NXV386" s="472"/>
      <c r="NYE386" s="472"/>
      <c r="NYN386" s="472"/>
      <c r="NYW386" s="472"/>
      <c r="NZF386" s="472"/>
      <c r="NZO386" s="472"/>
      <c r="NZX386" s="472"/>
      <c r="OAG386" s="472"/>
      <c r="OAP386" s="472"/>
      <c r="OAY386" s="472"/>
      <c r="OBH386" s="472"/>
      <c r="OBQ386" s="472"/>
      <c r="OBZ386" s="472"/>
      <c r="OCI386" s="472"/>
      <c r="OCR386" s="472"/>
      <c r="ODA386" s="472"/>
      <c r="ODJ386" s="472"/>
      <c r="ODS386" s="472"/>
      <c r="OEB386" s="472"/>
      <c r="OEK386" s="472"/>
      <c r="OET386" s="472"/>
      <c r="OFC386" s="472"/>
      <c r="OFL386" s="472"/>
      <c r="OFU386" s="472"/>
      <c r="OGD386" s="472"/>
      <c r="OGM386" s="472"/>
      <c r="OGV386" s="472"/>
      <c r="OHE386" s="472"/>
      <c r="OHN386" s="472"/>
      <c r="OHW386" s="472"/>
      <c r="OIF386" s="472"/>
      <c r="OIO386" s="472"/>
      <c r="OIX386" s="472"/>
      <c r="OJG386" s="472"/>
      <c r="OJP386" s="472"/>
      <c r="OJY386" s="472"/>
      <c r="OKH386" s="472"/>
      <c r="OKQ386" s="472"/>
      <c r="OKZ386" s="472"/>
      <c r="OLI386" s="472"/>
      <c r="OLR386" s="472"/>
      <c r="OMA386" s="472"/>
      <c r="OMJ386" s="472"/>
      <c r="OMS386" s="472"/>
      <c r="ONB386" s="472"/>
      <c r="ONK386" s="472"/>
      <c r="ONT386" s="472"/>
      <c r="OOC386" s="472"/>
      <c r="OOL386" s="472"/>
      <c r="OOU386" s="472"/>
      <c r="OPD386" s="472"/>
      <c r="OPM386" s="472"/>
      <c r="OPV386" s="472"/>
      <c r="OQE386" s="472"/>
      <c r="OQN386" s="472"/>
      <c r="OQW386" s="472"/>
      <c r="ORF386" s="472"/>
      <c r="ORO386" s="472"/>
      <c r="ORX386" s="472"/>
      <c r="OSG386" s="472"/>
      <c r="OSP386" s="472"/>
      <c r="OSY386" s="472"/>
      <c r="OTH386" s="472"/>
      <c r="OTQ386" s="472"/>
      <c r="OTZ386" s="472"/>
      <c r="OUI386" s="472"/>
      <c r="OUR386" s="472"/>
      <c r="OVA386" s="472"/>
      <c r="OVJ386" s="472"/>
      <c r="OVS386" s="472"/>
      <c r="OWB386" s="472"/>
      <c r="OWK386" s="472"/>
      <c r="OWT386" s="472"/>
      <c r="OXC386" s="472"/>
      <c r="OXL386" s="472"/>
      <c r="OXU386" s="472"/>
      <c r="OYD386" s="472"/>
      <c r="OYM386" s="472"/>
      <c r="OYV386" s="472"/>
      <c r="OZE386" s="472"/>
      <c r="OZN386" s="472"/>
      <c r="OZW386" s="472"/>
      <c r="PAF386" s="472"/>
      <c r="PAO386" s="472"/>
      <c r="PAX386" s="472"/>
      <c r="PBG386" s="472"/>
      <c r="PBP386" s="472"/>
      <c r="PBY386" s="472"/>
      <c r="PCH386" s="472"/>
      <c r="PCQ386" s="472"/>
      <c r="PCZ386" s="472"/>
      <c r="PDI386" s="472"/>
      <c r="PDR386" s="472"/>
      <c r="PEA386" s="472"/>
      <c r="PEJ386" s="472"/>
      <c r="PES386" s="472"/>
      <c r="PFB386" s="472"/>
      <c r="PFK386" s="472"/>
      <c r="PFT386" s="472"/>
      <c r="PGC386" s="472"/>
      <c r="PGL386" s="472"/>
      <c r="PGU386" s="472"/>
      <c r="PHD386" s="472"/>
      <c r="PHM386" s="472"/>
      <c r="PHV386" s="472"/>
      <c r="PIE386" s="472"/>
      <c r="PIN386" s="472"/>
      <c r="PIW386" s="472"/>
      <c r="PJF386" s="472"/>
      <c r="PJO386" s="472"/>
      <c r="PJX386" s="472"/>
      <c r="PKG386" s="472"/>
      <c r="PKP386" s="472"/>
      <c r="PKY386" s="472"/>
      <c r="PLH386" s="472"/>
      <c r="PLQ386" s="472"/>
      <c r="PLZ386" s="472"/>
      <c r="PMI386" s="472"/>
      <c r="PMR386" s="472"/>
      <c r="PNA386" s="472"/>
      <c r="PNJ386" s="472"/>
      <c r="PNS386" s="472"/>
      <c r="POB386" s="472"/>
      <c r="POK386" s="472"/>
      <c r="POT386" s="472"/>
      <c r="PPC386" s="472"/>
      <c r="PPL386" s="472"/>
      <c r="PPU386" s="472"/>
      <c r="PQD386" s="472"/>
      <c r="PQM386" s="472"/>
      <c r="PQV386" s="472"/>
      <c r="PRE386" s="472"/>
      <c r="PRN386" s="472"/>
      <c r="PRW386" s="472"/>
      <c r="PSF386" s="472"/>
      <c r="PSO386" s="472"/>
      <c r="PSX386" s="472"/>
      <c r="PTG386" s="472"/>
      <c r="PTP386" s="472"/>
      <c r="PTY386" s="472"/>
      <c r="PUH386" s="472"/>
      <c r="PUQ386" s="472"/>
      <c r="PUZ386" s="472"/>
      <c r="PVI386" s="472"/>
      <c r="PVR386" s="472"/>
      <c r="PWA386" s="472"/>
      <c r="PWJ386" s="472"/>
      <c r="PWS386" s="472"/>
      <c r="PXB386" s="472"/>
      <c r="PXK386" s="472"/>
      <c r="PXT386" s="472"/>
      <c r="PYC386" s="472"/>
      <c r="PYL386" s="472"/>
      <c r="PYU386" s="472"/>
      <c r="PZD386" s="472"/>
      <c r="PZM386" s="472"/>
      <c r="PZV386" s="472"/>
      <c r="QAE386" s="472"/>
      <c r="QAN386" s="472"/>
      <c r="QAW386" s="472"/>
      <c r="QBF386" s="472"/>
      <c r="QBO386" s="472"/>
      <c r="QBX386" s="472"/>
      <c r="QCG386" s="472"/>
      <c r="QCP386" s="472"/>
      <c r="QCY386" s="472"/>
      <c r="QDH386" s="472"/>
      <c r="QDQ386" s="472"/>
      <c r="QDZ386" s="472"/>
      <c r="QEI386" s="472"/>
      <c r="QER386" s="472"/>
      <c r="QFA386" s="472"/>
      <c r="QFJ386" s="472"/>
      <c r="QFS386" s="472"/>
      <c r="QGB386" s="472"/>
      <c r="QGK386" s="472"/>
      <c r="QGT386" s="472"/>
      <c r="QHC386" s="472"/>
      <c r="QHL386" s="472"/>
      <c r="QHU386" s="472"/>
      <c r="QID386" s="472"/>
      <c r="QIM386" s="472"/>
      <c r="QIV386" s="472"/>
      <c r="QJE386" s="472"/>
      <c r="QJN386" s="472"/>
      <c r="QJW386" s="472"/>
      <c r="QKF386" s="472"/>
      <c r="QKO386" s="472"/>
      <c r="QKX386" s="472"/>
      <c r="QLG386" s="472"/>
      <c r="QLP386" s="472"/>
      <c r="QLY386" s="472"/>
      <c r="QMH386" s="472"/>
      <c r="QMQ386" s="472"/>
      <c r="QMZ386" s="472"/>
      <c r="QNI386" s="472"/>
      <c r="QNR386" s="472"/>
      <c r="QOA386" s="472"/>
      <c r="QOJ386" s="472"/>
      <c r="QOS386" s="472"/>
      <c r="QPB386" s="472"/>
      <c r="QPK386" s="472"/>
      <c r="QPT386" s="472"/>
      <c r="QQC386" s="472"/>
      <c r="QQL386" s="472"/>
      <c r="QQU386" s="472"/>
      <c r="QRD386" s="472"/>
      <c r="QRM386" s="472"/>
      <c r="QRV386" s="472"/>
      <c r="QSE386" s="472"/>
      <c r="QSN386" s="472"/>
      <c r="QSW386" s="472"/>
      <c r="QTF386" s="472"/>
      <c r="QTO386" s="472"/>
      <c r="QTX386" s="472"/>
      <c r="QUG386" s="472"/>
      <c r="QUP386" s="472"/>
      <c r="QUY386" s="472"/>
      <c r="QVH386" s="472"/>
      <c r="QVQ386" s="472"/>
      <c r="QVZ386" s="472"/>
      <c r="QWI386" s="472"/>
      <c r="QWR386" s="472"/>
      <c r="QXA386" s="472"/>
      <c r="QXJ386" s="472"/>
      <c r="QXS386" s="472"/>
      <c r="QYB386" s="472"/>
      <c r="QYK386" s="472"/>
      <c r="QYT386" s="472"/>
      <c r="QZC386" s="472"/>
      <c r="QZL386" s="472"/>
      <c r="QZU386" s="472"/>
      <c r="RAD386" s="472"/>
      <c r="RAM386" s="472"/>
      <c r="RAV386" s="472"/>
      <c r="RBE386" s="472"/>
      <c r="RBN386" s="472"/>
      <c r="RBW386" s="472"/>
      <c r="RCF386" s="472"/>
      <c r="RCO386" s="472"/>
      <c r="RCX386" s="472"/>
      <c r="RDG386" s="472"/>
      <c r="RDP386" s="472"/>
      <c r="RDY386" s="472"/>
      <c r="REH386" s="472"/>
      <c r="REQ386" s="472"/>
      <c r="REZ386" s="472"/>
      <c r="RFI386" s="472"/>
      <c r="RFR386" s="472"/>
      <c r="RGA386" s="472"/>
      <c r="RGJ386" s="472"/>
      <c r="RGS386" s="472"/>
      <c r="RHB386" s="472"/>
      <c r="RHK386" s="472"/>
      <c r="RHT386" s="472"/>
      <c r="RIC386" s="472"/>
      <c r="RIL386" s="472"/>
      <c r="RIU386" s="472"/>
      <c r="RJD386" s="472"/>
      <c r="RJM386" s="472"/>
      <c r="RJV386" s="472"/>
      <c r="RKE386" s="472"/>
      <c r="RKN386" s="472"/>
      <c r="RKW386" s="472"/>
      <c r="RLF386" s="472"/>
      <c r="RLO386" s="472"/>
      <c r="RLX386" s="472"/>
      <c r="RMG386" s="472"/>
      <c r="RMP386" s="472"/>
      <c r="RMY386" s="472"/>
      <c r="RNH386" s="472"/>
      <c r="RNQ386" s="472"/>
      <c r="RNZ386" s="472"/>
      <c r="ROI386" s="472"/>
      <c r="ROR386" s="472"/>
      <c r="RPA386" s="472"/>
      <c r="RPJ386" s="472"/>
      <c r="RPS386" s="472"/>
      <c r="RQB386" s="472"/>
      <c r="RQK386" s="472"/>
      <c r="RQT386" s="472"/>
      <c r="RRC386" s="472"/>
      <c r="RRL386" s="472"/>
      <c r="RRU386" s="472"/>
      <c r="RSD386" s="472"/>
      <c r="RSM386" s="472"/>
      <c r="RSV386" s="472"/>
      <c r="RTE386" s="472"/>
      <c r="RTN386" s="472"/>
      <c r="RTW386" s="472"/>
      <c r="RUF386" s="472"/>
      <c r="RUO386" s="472"/>
      <c r="RUX386" s="472"/>
      <c r="RVG386" s="472"/>
      <c r="RVP386" s="472"/>
      <c r="RVY386" s="472"/>
      <c r="RWH386" s="472"/>
      <c r="RWQ386" s="472"/>
      <c r="RWZ386" s="472"/>
      <c r="RXI386" s="472"/>
      <c r="RXR386" s="472"/>
      <c r="RYA386" s="472"/>
      <c r="RYJ386" s="472"/>
      <c r="RYS386" s="472"/>
      <c r="RZB386" s="472"/>
      <c r="RZK386" s="472"/>
      <c r="RZT386" s="472"/>
      <c r="SAC386" s="472"/>
      <c r="SAL386" s="472"/>
      <c r="SAU386" s="472"/>
      <c r="SBD386" s="472"/>
      <c r="SBM386" s="472"/>
      <c r="SBV386" s="472"/>
      <c r="SCE386" s="472"/>
      <c r="SCN386" s="472"/>
      <c r="SCW386" s="472"/>
      <c r="SDF386" s="472"/>
      <c r="SDO386" s="472"/>
      <c r="SDX386" s="472"/>
      <c r="SEG386" s="472"/>
      <c r="SEP386" s="472"/>
      <c r="SEY386" s="472"/>
      <c r="SFH386" s="472"/>
      <c r="SFQ386" s="472"/>
      <c r="SFZ386" s="472"/>
      <c r="SGI386" s="472"/>
      <c r="SGR386" s="472"/>
      <c r="SHA386" s="472"/>
      <c r="SHJ386" s="472"/>
      <c r="SHS386" s="472"/>
      <c r="SIB386" s="472"/>
      <c r="SIK386" s="472"/>
      <c r="SIT386" s="472"/>
      <c r="SJC386" s="472"/>
      <c r="SJL386" s="472"/>
      <c r="SJU386" s="472"/>
      <c r="SKD386" s="472"/>
      <c r="SKM386" s="472"/>
      <c r="SKV386" s="472"/>
      <c r="SLE386" s="472"/>
      <c r="SLN386" s="472"/>
      <c r="SLW386" s="472"/>
      <c r="SMF386" s="472"/>
      <c r="SMO386" s="472"/>
      <c r="SMX386" s="472"/>
      <c r="SNG386" s="472"/>
      <c r="SNP386" s="472"/>
      <c r="SNY386" s="472"/>
      <c r="SOH386" s="472"/>
      <c r="SOQ386" s="472"/>
      <c r="SOZ386" s="472"/>
      <c r="SPI386" s="472"/>
      <c r="SPR386" s="472"/>
      <c r="SQA386" s="472"/>
      <c r="SQJ386" s="472"/>
      <c r="SQS386" s="472"/>
      <c r="SRB386" s="472"/>
      <c r="SRK386" s="472"/>
      <c r="SRT386" s="472"/>
      <c r="SSC386" s="472"/>
      <c r="SSL386" s="472"/>
      <c r="SSU386" s="472"/>
      <c r="STD386" s="472"/>
      <c r="STM386" s="472"/>
      <c r="STV386" s="472"/>
      <c r="SUE386" s="472"/>
      <c r="SUN386" s="472"/>
      <c r="SUW386" s="472"/>
      <c r="SVF386" s="472"/>
      <c r="SVO386" s="472"/>
      <c r="SVX386" s="472"/>
      <c r="SWG386" s="472"/>
      <c r="SWP386" s="472"/>
      <c r="SWY386" s="472"/>
      <c r="SXH386" s="472"/>
      <c r="SXQ386" s="472"/>
      <c r="SXZ386" s="472"/>
      <c r="SYI386" s="472"/>
      <c r="SYR386" s="472"/>
      <c r="SZA386" s="472"/>
      <c r="SZJ386" s="472"/>
      <c r="SZS386" s="472"/>
      <c r="TAB386" s="472"/>
      <c r="TAK386" s="472"/>
      <c r="TAT386" s="472"/>
      <c r="TBC386" s="472"/>
      <c r="TBL386" s="472"/>
      <c r="TBU386" s="472"/>
      <c r="TCD386" s="472"/>
      <c r="TCM386" s="472"/>
      <c r="TCV386" s="472"/>
      <c r="TDE386" s="472"/>
      <c r="TDN386" s="472"/>
      <c r="TDW386" s="472"/>
      <c r="TEF386" s="472"/>
      <c r="TEO386" s="472"/>
      <c r="TEX386" s="472"/>
      <c r="TFG386" s="472"/>
      <c r="TFP386" s="472"/>
      <c r="TFY386" s="472"/>
      <c r="TGH386" s="472"/>
      <c r="TGQ386" s="472"/>
      <c r="TGZ386" s="472"/>
      <c r="THI386" s="472"/>
      <c r="THR386" s="472"/>
      <c r="TIA386" s="472"/>
      <c r="TIJ386" s="472"/>
      <c r="TIS386" s="472"/>
      <c r="TJB386" s="472"/>
      <c r="TJK386" s="472"/>
      <c r="TJT386" s="472"/>
      <c r="TKC386" s="472"/>
      <c r="TKL386" s="472"/>
      <c r="TKU386" s="472"/>
      <c r="TLD386" s="472"/>
      <c r="TLM386" s="472"/>
      <c r="TLV386" s="472"/>
      <c r="TME386" s="472"/>
      <c r="TMN386" s="472"/>
      <c r="TMW386" s="472"/>
      <c r="TNF386" s="472"/>
      <c r="TNO386" s="472"/>
      <c r="TNX386" s="472"/>
      <c r="TOG386" s="472"/>
      <c r="TOP386" s="472"/>
      <c r="TOY386" s="472"/>
      <c r="TPH386" s="472"/>
      <c r="TPQ386" s="472"/>
      <c r="TPZ386" s="472"/>
      <c r="TQI386" s="472"/>
      <c r="TQR386" s="472"/>
      <c r="TRA386" s="472"/>
      <c r="TRJ386" s="472"/>
      <c r="TRS386" s="472"/>
      <c r="TSB386" s="472"/>
      <c r="TSK386" s="472"/>
      <c r="TST386" s="472"/>
      <c r="TTC386" s="472"/>
      <c r="TTL386" s="472"/>
      <c r="TTU386" s="472"/>
      <c r="TUD386" s="472"/>
      <c r="TUM386" s="472"/>
      <c r="TUV386" s="472"/>
      <c r="TVE386" s="472"/>
      <c r="TVN386" s="472"/>
      <c r="TVW386" s="472"/>
      <c r="TWF386" s="472"/>
      <c r="TWO386" s="472"/>
      <c r="TWX386" s="472"/>
      <c r="TXG386" s="472"/>
      <c r="TXP386" s="472"/>
      <c r="TXY386" s="472"/>
      <c r="TYH386" s="472"/>
      <c r="TYQ386" s="472"/>
      <c r="TYZ386" s="472"/>
      <c r="TZI386" s="472"/>
      <c r="TZR386" s="472"/>
      <c r="UAA386" s="472"/>
      <c r="UAJ386" s="472"/>
      <c r="UAS386" s="472"/>
      <c r="UBB386" s="472"/>
      <c r="UBK386" s="472"/>
      <c r="UBT386" s="472"/>
      <c r="UCC386" s="472"/>
      <c r="UCL386" s="472"/>
      <c r="UCU386" s="472"/>
      <c r="UDD386" s="472"/>
      <c r="UDM386" s="472"/>
      <c r="UDV386" s="472"/>
      <c r="UEE386" s="472"/>
      <c r="UEN386" s="472"/>
      <c r="UEW386" s="472"/>
      <c r="UFF386" s="472"/>
      <c r="UFO386" s="472"/>
      <c r="UFX386" s="472"/>
      <c r="UGG386" s="472"/>
      <c r="UGP386" s="472"/>
      <c r="UGY386" s="472"/>
      <c r="UHH386" s="472"/>
      <c r="UHQ386" s="472"/>
      <c r="UHZ386" s="472"/>
      <c r="UII386" s="472"/>
      <c r="UIR386" s="472"/>
      <c r="UJA386" s="472"/>
      <c r="UJJ386" s="472"/>
      <c r="UJS386" s="472"/>
      <c r="UKB386" s="472"/>
      <c r="UKK386" s="472"/>
      <c r="UKT386" s="472"/>
      <c r="ULC386" s="472"/>
      <c r="ULL386" s="472"/>
      <c r="ULU386" s="472"/>
      <c r="UMD386" s="472"/>
      <c r="UMM386" s="472"/>
      <c r="UMV386" s="472"/>
      <c r="UNE386" s="472"/>
      <c r="UNN386" s="472"/>
      <c r="UNW386" s="472"/>
      <c r="UOF386" s="472"/>
      <c r="UOO386" s="472"/>
      <c r="UOX386" s="472"/>
      <c r="UPG386" s="472"/>
      <c r="UPP386" s="472"/>
      <c r="UPY386" s="472"/>
      <c r="UQH386" s="472"/>
      <c r="UQQ386" s="472"/>
      <c r="UQZ386" s="472"/>
      <c r="URI386" s="472"/>
      <c r="URR386" s="472"/>
      <c r="USA386" s="472"/>
      <c r="USJ386" s="472"/>
      <c r="USS386" s="472"/>
      <c r="UTB386" s="472"/>
      <c r="UTK386" s="472"/>
      <c r="UTT386" s="472"/>
      <c r="UUC386" s="472"/>
      <c r="UUL386" s="472"/>
      <c r="UUU386" s="472"/>
      <c r="UVD386" s="472"/>
      <c r="UVM386" s="472"/>
      <c r="UVV386" s="472"/>
      <c r="UWE386" s="472"/>
      <c r="UWN386" s="472"/>
      <c r="UWW386" s="472"/>
      <c r="UXF386" s="472"/>
      <c r="UXO386" s="472"/>
      <c r="UXX386" s="472"/>
      <c r="UYG386" s="472"/>
      <c r="UYP386" s="472"/>
      <c r="UYY386" s="472"/>
      <c r="UZH386" s="472"/>
      <c r="UZQ386" s="472"/>
      <c r="UZZ386" s="472"/>
      <c r="VAI386" s="472"/>
      <c r="VAR386" s="472"/>
      <c r="VBA386" s="472"/>
      <c r="VBJ386" s="472"/>
      <c r="VBS386" s="472"/>
      <c r="VCB386" s="472"/>
      <c r="VCK386" s="472"/>
      <c r="VCT386" s="472"/>
      <c r="VDC386" s="472"/>
      <c r="VDL386" s="472"/>
      <c r="VDU386" s="472"/>
      <c r="VED386" s="472"/>
      <c r="VEM386" s="472"/>
      <c r="VEV386" s="472"/>
      <c r="VFE386" s="472"/>
      <c r="VFN386" s="472"/>
      <c r="VFW386" s="472"/>
      <c r="VGF386" s="472"/>
      <c r="VGO386" s="472"/>
      <c r="VGX386" s="472"/>
      <c r="VHG386" s="472"/>
      <c r="VHP386" s="472"/>
      <c r="VHY386" s="472"/>
      <c r="VIH386" s="472"/>
      <c r="VIQ386" s="472"/>
      <c r="VIZ386" s="472"/>
      <c r="VJI386" s="472"/>
      <c r="VJR386" s="472"/>
      <c r="VKA386" s="472"/>
      <c r="VKJ386" s="472"/>
      <c r="VKS386" s="472"/>
      <c r="VLB386" s="472"/>
      <c r="VLK386" s="472"/>
      <c r="VLT386" s="472"/>
      <c r="VMC386" s="472"/>
      <c r="VML386" s="472"/>
      <c r="VMU386" s="472"/>
      <c r="VND386" s="472"/>
      <c r="VNM386" s="472"/>
      <c r="VNV386" s="472"/>
      <c r="VOE386" s="472"/>
      <c r="VON386" s="472"/>
      <c r="VOW386" s="472"/>
      <c r="VPF386" s="472"/>
      <c r="VPO386" s="472"/>
      <c r="VPX386" s="472"/>
      <c r="VQG386" s="472"/>
      <c r="VQP386" s="472"/>
      <c r="VQY386" s="472"/>
      <c r="VRH386" s="472"/>
      <c r="VRQ386" s="472"/>
      <c r="VRZ386" s="472"/>
      <c r="VSI386" s="472"/>
      <c r="VSR386" s="472"/>
      <c r="VTA386" s="472"/>
      <c r="VTJ386" s="472"/>
      <c r="VTS386" s="472"/>
      <c r="VUB386" s="472"/>
      <c r="VUK386" s="472"/>
      <c r="VUT386" s="472"/>
      <c r="VVC386" s="472"/>
      <c r="VVL386" s="472"/>
      <c r="VVU386" s="472"/>
      <c r="VWD386" s="472"/>
      <c r="VWM386" s="472"/>
      <c r="VWV386" s="472"/>
      <c r="VXE386" s="472"/>
      <c r="VXN386" s="472"/>
      <c r="VXW386" s="472"/>
      <c r="VYF386" s="472"/>
      <c r="VYO386" s="472"/>
      <c r="VYX386" s="472"/>
      <c r="VZG386" s="472"/>
      <c r="VZP386" s="472"/>
      <c r="VZY386" s="472"/>
      <c r="WAH386" s="472"/>
      <c r="WAQ386" s="472"/>
      <c r="WAZ386" s="472"/>
      <c r="WBI386" s="472"/>
      <c r="WBR386" s="472"/>
      <c r="WCA386" s="472"/>
      <c r="WCJ386" s="472"/>
      <c r="WCS386" s="472"/>
      <c r="WDB386" s="472"/>
      <c r="WDK386" s="472"/>
      <c r="WDT386" s="472"/>
      <c r="WEC386" s="472"/>
      <c r="WEL386" s="472"/>
      <c r="WEU386" s="472"/>
      <c r="WFD386" s="472"/>
      <c r="WFM386" s="472"/>
      <c r="WFV386" s="472"/>
      <c r="WGE386" s="472"/>
      <c r="WGN386" s="472"/>
      <c r="WGW386" s="472"/>
      <c r="WHF386" s="472"/>
      <c r="WHO386" s="472"/>
      <c r="WHX386" s="472"/>
      <c r="WIG386" s="472"/>
      <c r="WIP386" s="472"/>
      <c r="WIY386" s="472"/>
      <c r="WJH386" s="472"/>
      <c r="WJQ386" s="472"/>
      <c r="WJZ386" s="472"/>
      <c r="WKI386" s="472"/>
      <c r="WKR386" s="472"/>
      <c r="WLA386" s="472"/>
      <c r="WLJ386" s="472"/>
      <c r="WLS386" s="472"/>
      <c r="WMB386" s="472"/>
      <c r="WMK386" s="472"/>
      <c r="WMT386" s="472"/>
      <c r="WNC386" s="472"/>
      <c r="WNL386" s="472"/>
      <c r="WNU386" s="472"/>
      <c r="WOD386" s="472"/>
      <c r="WOM386" s="472"/>
      <c r="WOV386" s="472"/>
      <c r="WPE386" s="472"/>
      <c r="WPN386" s="472"/>
      <c r="WPW386" s="472"/>
      <c r="WQF386" s="472"/>
      <c r="WQO386" s="472"/>
      <c r="WQX386" s="472"/>
      <c r="WRG386" s="472"/>
      <c r="WRP386" s="472"/>
      <c r="WRY386" s="472"/>
      <c r="WSH386" s="472"/>
      <c r="WSQ386" s="472"/>
      <c r="WSZ386" s="472"/>
      <c r="WTI386" s="472"/>
      <c r="WTR386" s="472"/>
      <c r="WUA386" s="472"/>
      <c r="WUJ386" s="472"/>
      <c r="WUS386" s="472"/>
      <c r="WVB386" s="472"/>
      <c r="WVK386" s="472"/>
      <c r="WVT386" s="472"/>
      <c r="WWC386" s="472"/>
      <c r="WWL386" s="472"/>
      <c r="WWU386" s="472"/>
      <c r="WXD386" s="472"/>
      <c r="WXM386" s="472"/>
      <c r="WXV386" s="472"/>
      <c r="WYE386" s="472"/>
      <c r="WYN386" s="472"/>
      <c r="WYW386" s="472"/>
      <c r="WZF386" s="472"/>
      <c r="WZO386" s="472"/>
      <c r="WZX386" s="472"/>
      <c r="XAG386" s="472"/>
      <c r="XAP386" s="472"/>
      <c r="XAY386" s="472"/>
      <c r="XBH386" s="472"/>
      <c r="XBQ386" s="472"/>
      <c r="XBZ386" s="472"/>
      <c r="XCI386" s="472"/>
      <c r="XCR386" s="472"/>
      <c r="XDA386" s="472"/>
      <c r="XDJ386" s="472"/>
      <c r="XDS386" s="472"/>
      <c r="XEB386" s="472"/>
      <c r="XEK386" s="472"/>
      <c r="XET386" s="472"/>
      <c r="XFC386" s="472"/>
    </row>
    <row r="387" spans="1:1020 1029:2046 2055:3072 3081:4089 4098:5115 5124:6141 6150:7167 7176:8184 8193:9210 9219:10236 10245:11262 11271:12288 12297:13305 13314:14331 14340:15357 15366:16383" ht="19" customHeight="1" x14ac:dyDescent="0.8">
      <c r="A387" s="405">
        <v>1</v>
      </c>
      <c r="B387" s="406" t="str" cm="1">
        <f t="array" ref="B387">IF(AM3=FALSE,"",IF(Vigetable7="","",Vigetable7))</f>
        <v/>
      </c>
      <c r="C387" s="407"/>
      <c r="D387" s="407"/>
      <c r="E387" s="407"/>
      <c r="F387" s="408"/>
      <c r="G387" s="409" t="str">
        <f>IFERROR(IF(B387="","",IF($A385&lt;តម្លៃទំនិញ!$G$6,VLOOKUP(B387,តម្លៃទំនិញ!$B$8:$G$68,5,FALSE),VLOOKUP(B387,តម្លៃទំនិញ!$B$8:$G$68,6,FALSE))),"")</f>
        <v/>
      </c>
      <c r="H387" s="409" t="str">
        <f>IFERROR(IF(B387="","",G387*F387),"")</f>
        <v/>
      </c>
      <c r="I387" s="437"/>
      <c r="R387" s="469"/>
      <c r="AB387" s="470"/>
      <c r="AL387" s="471"/>
      <c r="AV387" s="472"/>
      <c r="BE387" s="472"/>
      <c r="BN387" s="472"/>
      <c r="BW387" s="472"/>
      <c r="CF387" s="472"/>
      <c r="CO387" s="472"/>
      <c r="CX387" s="472"/>
      <c r="DG387" s="472"/>
      <c r="DP387" s="472"/>
      <c r="DY387" s="472"/>
      <c r="EH387" s="472"/>
      <c r="EQ387" s="472"/>
      <c r="EZ387" s="472"/>
      <c r="FI387" s="472"/>
      <c r="FR387" s="472"/>
      <c r="GA387" s="472"/>
      <c r="GJ387" s="472"/>
      <c r="GS387" s="472"/>
      <c r="HB387" s="472"/>
      <c r="HK387" s="472"/>
      <c r="HT387" s="472"/>
      <c r="IC387" s="472"/>
      <c r="IL387" s="472"/>
      <c r="IU387" s="472"/>
      <c r="JD387" s="472"/>
      <c r="JM387" s="472"/>
      <c r="JV387" s="472"/>
      <c r="KE387" s="472"/>
      <c r="KN387" s="472"/>
      <c r="KW387" s="472"/>
      <c r="LF387" s="472"/>
      <c r="LO387" s="472"/>
      <c r="LX387" s="472"/>
      <c r="MG387" s="472"/>
      <c r="MP387" s="472"/>
      <c r="MY387" s="472"/>
      <c r="NH387" s="472"/>
      <c r="NQ387" s="472"/>
      <c r="NZ387" s="472"/>
      <c r="OI387" s="472"/>
      <c r="OR387" s="472"/>
      <c r="PA387" s="472"/>
      <c r="PJ387" s="472"/>
      <c r="PS387" s="472"/>
      <c r="QB387" s="472"/>
      <c r="QK387" s="472"/>
      <c r="QT387" s="472"/>
      <c r="RC387" s="472"/>
      <c r="RL387" s="472"/>
      <c r="RU387" s="472"/>
      <c r="SD387" s="472"/>
      <c r="SM387" s="472"/>
      <c r="SV387" s="472"/>
      <c r="TE387" s="472"/>
      <c r="TN387" s="472"/>
      <c r="TW387" s="472"/>
      <c r="UF387" s="472"/>
      <c r="UO387" s="472"/>
      <c r="UX387" s="472"/>
      <c r="VG387" s="472"/>
      <c r="VP387" s="472"/>
      <c r="VY387" s="472"/>
      <c r="WH387" s="472"/>
      <c r="WQ387" s="472"/>
      <c r="WZ387" s="472"/>
      <c r="XI387" s="472"/>
      <c r="XR387" s="472"/>
      <c r="YA387" s="472"/>
      <c r="YJ387" s="472"/>
      <c r="YS387" s="472"/>
      <c r="ZB387" s="472"/>
      <c r="ZK387" s="472"/>
      <c r="ZT387" s="472"/>
      <c r="AAC387" s="472"/>
      <c r="AAL387" s="472"/>
      <c r="AAU387" s="472"/>
      <c r="ABD387" s="472"/>
      <c r="ABM387" s="472"/>
      <c r="ABV387" s="472"/>
      <c r="ACE387" s="472"/>
      <c r="ACN387" s="472"/>
      <c r="ACW387" s="472"/>
      <c r="ADF387" s="472"/>
      <c r="ADO387" s="472"/>
      <c r="ADX387" s="472"/>
      <c r="AEG387" s="472"/>
      <c r="AEP387" s="472"/>
      <c r="AEY387" s="472"/>
      <c r="AFH387" s="472"/>
      <c r="AFQ387" s="472"/>
      <c r="AFZ387" s="472"/>
      <c r="AGI387" s="472"/>
      <c r="AGR387" s="472"/>
      <c r="AHA387" s="472"/>
      <c r="AHJ387" s="472"/>
      <c r="AHS387" s="472"/>
      <c r="AIB387" s="472"/>
      <c r="AIK387" s="472"/>
      <c r="AIT387" s="472"/>
      <c r="AJC387" s="472"/>
      <c r="AJL387" s="472"/>
      <c r="AJU387" s="472"/>
      <c r="AKD387" s="472"/>
      <c r="AKM387" s="472"/>
      <c r="AKV387" s="472"/>
      <c r="ALE387" s="472"/>
      <c r="ALN387" s="472"/>
      <c r="ALW387" s="472"/>
      <c r="AMF387" s="472"/>
      <c r="AMO387" s="472"/>
      <c r="AMX387" s="472"/>
      <c r="ANG387" s="472"/>
      <c r="ANP387" s="472"/>
      <c r="ANY387" s="472"/>
      <c r="AOH387" s="472"/>
      <c r="AOQ387" s="472"/>
      <c r="AOZ387" s="472"/>
      <c r="API387" s="472"/>
      <c r="APR387" s="472"/>
      <c r="AQA387" s="472"/>
      <c r="AQJ387" s="472"/>
      <c r="AQS387" s="472"/>
      <c r="ARB387" s="472"/>
      <c r="ARK387" s="472"/>
      <c r="ART387" s="472"/>
      <c r="ASC387" s="472"/>
      <c r="ASL387" s="472"/>
      <c r="ASU387" s="472"/>
      <c r="ATD387" s="472"/>
      <c r="ATM387" s="472"/>
      <c r="ATV387" s="472"/>
      <c r="AUE387" s="472"/>
      <c r="AUN387" s="472"/>
      <c r="AUW387" s="472"/>
      <c r="AVF387" s="472"/>
      <c r="AVO387" s="472"/>
      <c r="AVX387" s="472"/>
      <c r="AWG387" s="472"/>
      <c r="AWP387" s="472"/>
      <c r="AWY387" s="472"/>
      <c r="AXH387" s="472"/>
      <c r="AXQ387" s="472"/>
      <c r="AXZ387" s="472"/>
      <c r="AYI387" s="472"/>
      <c r="AYR387" s="472"/>
      <c r="AZA387" s="472"/>
      <c r="AZJ387" s="472"/>
      <c r="AZS387" s="472"/>
      <c r="BAB387" s="472"/>
      <c r="BAK387" s="472"/>
      <c r="BAT387" s="472"/>
      <c r="BBC387" s="472"/>
      <c r="BBL387" s="472"/>
      <c r="BBU387" s="472"/>
      <c r="BCD387" s="472"/>
      <c r="BCM387" s="472"/>
      <c r="BCV387" s="472"/>
      <c r="BDE387" s="472"/>
      <c r="BDN387" s="472"/>
      <c r="BDW387" s="472"/>
      <c r="BEF387" s="472"/>
      <c r="BEO387" s="472"/>
      <c r="BEX387" s="472"/>
      <c r="BFG387" s="472"/>
      <c r="BFP387" s="472"/>
      <c r="BFY387" s="472"/>
      <c r="BGH387" s="472"/>
      <c r="BGQ387" s="472"/>
      <c r="BGZ387" s="472"/>
      <c r="BHI387" s="472"/>
      <c r="BHR387" s="472"/>
      <c r="BIA387" s="472"/>
      <c r="BIJ387" s="472"/>
      <c r="BIS387" s="472"/>
      <c r="BJB387" s="472"/>
      <c r="BJK387" s="472"/>
      <c r="BJT387" s="472"/>
      <c r="BKC387" s="472"/>
      <c r="BKL387" s="472"/>
      <c r="BKU387" s="472"/>
      <c r="BLD387" s="472"/>
      <c r="BLM387" s="472"/>
      <c r="BLV387" s="472"/>
      <c r="BME387" s="472"/>
      <c r="BMN387" s="472"/>
      <c r="BMW387" s="472"/>
      <c r="BNF387" s="472"/>
      <c r="BNO387" s="472"/>
      <c r="BNX387" s="472"/>
      <c r="BOG387" s="472"/>
      <c r="BOP387" s="472"/>
      <c r="BOY387" s="472"/>
      <c r="BPH387" s="472"/>
      <c r="BPQ387" s="472"/>
      <c r="BPZ387" s="472"/>
      <c r="BQI387" s="472"/>
      <c r="BQR387" s="472"/>
      <c r="BRA387" s="472"/>
      <c r="BRJ387" s="472"/>
      <c r="BRS387" s="472"/>
      <c r="BSB387" s="472"/>
      <c r="BSK387" s="472"/>
      <c r="BST387" s="472"/>
      <c r="BTC387" s="472"/>
      <c r="BTL387" s="472"/>
      <c r="BTU387" s="472"/>
      <c r="BUD387" s="472"/>
      <c r="BUM387" s="472"/>
      <c r="BUV387" s="472"/>
      <c r="BVE387" s="472"/>
      <c r="BVN387" s="472"/>
      <c r="BVW387" s="472"/>
      <c r="BWF387" s="472"/>
      <c r="BWO387" s="472"/>
      <c r="BWX387" s="472"/>
      <c r="BXG387" s="472"/>
      <c r="BXP387" s="472"/>
      <c r="BXY387" s="472"/>
      <c r="BYH387" s="472"/>
      <c r="BYQ387" s="472"/>
      <c r="BYZ387" s="472"/>
      <c r="BZI387" s="472"/>
      <c r="BZR387" s="472"/>
      <c r="CAA387" s="472"/>
      <c r="CAJ387" s="472"/>
      <c r="CAS387" s="472"/>
      <c r="CBB387" s="472"/>
      <c r="CBK387" s="472"/>
      <c r="CBT387" s="472"/>
      <c r="CCC387" s="472"/>
      <c r="CCL387" s="472"/>
      <c r="CCU387" s="472"/>
      <c r="CDD387" s="472"/>
      <c r="CDM387" s="472"/>
      <c r="CDV387" s="472"/>
      <c r="CEE387" s="472"/>
      <c r="CEN387" s="472"/>
      <c r="CEW387" s="472"/>
      <c r="CFF387" s="472"/>
      <c r="CFO387" s="472"/>
      <c r="CFX387" s="472"/>
      <c r="CGG387" s="472"/>
      <c r="CGP387" s="472"/>
      <c r="CGY387" s="472"/>
      <c r="CHH387" s="472"/>
      <c r="CHQ387" s="472"/>
      <c r="CHZ387" s="472"/>
      <c r="CII387" s="472"/>
      <c r="CIR387" s="472"/>
      <c r="CJA387" s="472"/>
      <c r="CJJ387" s="472"/>
      <c r="CJS387" s="472"/>
      <c r="CKB387" s="472"/>
      <c r="CKK387" s="472"/>
      <c r="CKT387" s="472"/>
      <c r="CLC387" s="472"/>
      <c r="CLL387" s="472"/>
      <c r="CLU387" s="472"/>
      <c r="CMD387" s="472"/>
      <c r="CMM387" s="472"/>
      <c r="CMV387" s="472"/>
      <c r="CNE387" s="472"/>
      <c r="CNN387" s="472"/>
      <c r="CNW387" s="472"/>
      <c r="COF387" s="472"/>
      <c r="COO387" s="472"/>
      <c r="COX387" s="472"/>
      <c r="CPG387" s="472"/>
      <c r="CPP387" s="472"/>
      <c r="CPY387" s="472"/>
      <c r="CQH387" s="472"/>
      <c r="CQQ387" s="472"/>
      <c r="CQZ387" s="472"/>
      <c r="CRI387" s="472"/>
      <c r="CRR387" s="472"/>
      <c r="CSA387" s="472"/>
      <c r="CSJ387" s="472"/>
      <c r="CSS387" s="472"/>
      <c r="CTB387" s="472"/>
      <c r="CTK387" s="472"/>
      <c r="CTT387" s="472"/>
      <c r="CUC387" s="472"/>
      <c r="CUL387" s="472"/>
      <c r="CUU387" s="472"/>
      <c r="CVD387" s="472"/>
      <c r="CVM387" s="472"/>
      <c r="CVV387" s="472"/>
      <c r="CWE387" s="472"/>
      <c r="CWN387" s="472"/>
      <c r="CWW387" s="472"/>
      <c r="CXF387" s="472"/>
      <c r="CXO387" s="472"/>
      <c r="CXX387" s="472"/>
      <c r="CYG387" s="472"/>
      <c r="CYP387" s="472"/>
      <c r="CYY387" s="472"/>
      <c r="CZH387" s="472"/>
      <c r="CZQ387" s="472"/>
      <c r="CZZ387" s="472"/>
      <c r="DAI387" s="472"/>
      <c r="DAR387" s="472"/>
      <c r="DBA387" s="472"/>
      <c r="DBJ387" s="472"/>
      <c r="DBS387" s="472"/>
      <c r="DCB387" s="472"/>
      <c r="DCK387" s="472"/>
      <c r="DCT387" s="472"/>
      <c r="DDC387" s="472"/>
      <c r="DDL387" s="472"/>
      <c r="DDU387" s="472"/>
      <c r="DED387" s="472"/>
      <c r="DEM387" s="472"/>
      <c r="DEV387" s="472"/>
      <c r="DFE387" s="472"/>
      <c r="DFN387" s="472"/>
      <c r="DFW387" s="472"/>
      <c r="DGF387" s="472"/>
      <c r="DGO387" s="472"/>
      <c r="DGX387" s="472"/>
      <c r="DHG387" s="472"/>
      <c r="DHP387" s="472"/>
      <c r="DHY387" s="472"/>
      <c r="DIH387" s="472"/>
      <c r="DIQ387" s="472"/>
      <c r="DIZ387" s="472"/>
      <c r="DJI387" s="472"/>
      <c r="DJR387" s="472"/>
      <c r="DKA387" s="472"/>
      <c r="DKJ387" s="472"/>
      <c r="DKS387" s="472"/>
      <c r="DLB387" s="472"/>
      <c r="DLK387" s="472"/>
      <c r="DLT387" s="472"/>
      <c r="DMC387" s="472"/>
      <c r="DML387" s="472"/>
      <c r="DMU387" s="472"/>
      <c r="DND387" s="472"/>
      <c r="DNM387" s="472"/>
      <c r="DNV387" s="472"/>
      <c r="DOE387" s="472"/>
      <c r="DON387" s="472"/>
      <c r="DOW387" s="472"/>
      <c r="DPF387" s="472"/>
      <c r="DPO387" s="472"/>
      <c r="DPX387" s="472"/>
      <c r="DQG387" s="472"/>
      <c r="DQP387" s="472"/>
      <c r="DQY387" s="472"/>
      <c r="DRH387" s="472"/>
      <c r="DRQ387" s="472"/>
      <c r="DRZ387" s="472"/>
      <c r="DSI387" s="472"/>
      <c r="DSR387" s="472"/>
      <c r="DTA387" s="472"/>
      <c r="DTJ387" s="472"/>
      <c r="DTS387" s="472"/>
      <c r="DUB387" s="472"/>
      <c r="DUK387" s="472"/>
      <c r="DUT387" s="472"/>
      <c r="DVC387" s="472"/>
      <c r="DVL387" s="472"/>
      <c r="DVU387" s="472"/>
      <c r="DWD387" s="472"/>
      <c r="DWM387" s="472"/>
      <c r="DWV387" s="472"/>
      <c r="DXE387" s="472"/>
      <c r="DXN387" s="472"/>
      <c r="DXW387" s="472"/>
      <c r="DYF387" s="472"/>
      <c r="DYO387" s="472"/>
      <c r="DYX387" s="472"/>
      <c r="DZG387" s="472"/>
      <c r="DZP387" s="472"/>
      <c r="DZY387" s="472"/>
      <c r="EAH387" s="472"/>
      <c r="EAQ387" s="472"/>
      <c r="EAZ387" s="472"/>
      <c r="EBI387" s="472"/>
      <c r="EBR387" s="472"/>
      <c r="ECA387" s="472"/>
      <c r="ECJ387" s="472"/>
      <c r="ECS387" s="472"/>
      <c r="EDB387" s="472"/>
      <c r="EDK387" s="472"/>
      <c r="EDT387" s="472"/>
      <c r="EEC387" s="472"/>
      <c r="EEL387" s="472"/>
      <c r="EEU387" s="472"/>
      <c r="EFD387" s="472"/>
      <c r="EFM387" s="472"/>
      <c r="EFV387" s="472"/>
      <c r="EGE387" s="472"/>
      <c r="EGN387" s="472"/>
      <c r="EGW387" s="472"/>
      <c r="EHF387" s="472"/>
      <c r="EHO387" s="472"/>
      <c r="EHX387" s="472"/>
      <c r="EIG387" s="472"/>
      <c r="EIP387" s="472"/>
      <c r="EIY387" s="472"/>
      <c r="EJH387" s="472"/>
      <c r="EJQ387" s="472"/>
      <c r="EJZ387" s="472"/>
      <c r="EKI387" s="472"/>
      <c r="EKR387" s="472"/>
      <c r="ELA387" s="472"/>
      <c r="ELJ387" s="472"/>
      <c r="ELS387" s="472"/>
      <c r="EMB387" s="472"/>
      <c r="EMK387" s="472"/>
      <c r="EMT387" s="472"/>
      <c r="ENC387" s="472"/>
      <c r="ENL387" s="472"/>
      <c r="ENU387" s="472"/>
      <c r="EOD387" s="472"/>
      <c r="EOM387" s="472"/>
      <c r="EOV387" s="472"/>
      <c r="EPE387" s="472"/>
      <c r="EPN387" s="472"/>
      <c r="EPW387" s="472"/>
      <c r="EQF387" s="472"/>
      <c r="EQO387" s="472"/>
      <c r="EQX387" s="472"/>
      <c r="ERG387" s="472"/>
      <c r="ERP387" s="472"/>
      <c r="ERY387" s="472"/>
      <c r="ESH387" s="472"/>
      <c r="ESQ387" s="472"/>
      <c r="ESZ387" s="472"/>
      <c r="ETI387" s="472"/>
      <c r="ETR387" s="472"/>
      <c r="EUA387" s="472"/>
      <c r="EUJ387" s="472"/>
      <c r="EUS387" s="472"/>
      <c r="EVB387" s="472"/>
      <c r="EVK387" s="472"/>
      <c r="EVT387" s="472"/>
      <c r="EWC387" s="472"/>
      <c r="EWL387" s="472"/>
      <c r="EWU387" s="472"/>
      <c r="EXD387" s="472"/>
      <c r="EXM387" s="472"/>
      <c r="EXV387" s="472"/>
      <c r="EYE387" s="472"/>
      <c r="EYN387" s="472"/>
      <c r="EYW387" s="472"/>
      <c r="EZF387" s="472"/>
      <c r="EZO387" s="472"/>
      <c r="EZX387" s="472"/>
      <c r="FAG387" s="472"/>
      <c r="FAP387" s="472"/>
      <c r="FAY387" s="472"/>
      <c r="FBH387" s="472"/>
      <c r="FBQ387" s="472"/>
      <c r="FBZ387" s="472"/>
      <c r="FCI387" s="472"/>
      <c r="FCR387" s="472"/>
      <c r="FDA387" s="472"/>
      <c r="FDJ387" s="472"/>
      <c r="FDS387" s="472"/>
      <c r="FEB387" s="472"/>
      <c r="FEK387" s="472"/>
      <c r="FET387" s="472"/>
      <c r="FFC387" s="472"/>
      <c r="FFL387" s="472"/>
      <c r="FFU387" s="472"/>
      <c r="FGD387" s="472"/>
      <c r="FGM387" s="472"/>
      <c r="FGV387" s="472"/>
      <c r="FHE387" s="472"/>
      <c r="FHN387" s="472"/>
      <c r="FHW387" s="472"/>
      <c r="FIF387" s="472"/>
      <c r="FIO387" s="472"/>
      <c r="FIX387" s="472"/>
      <c r="FJG387" s="472"/>
      <c r="FJP387" s="472"/>
      <c r="FJY387" s="472"/>
      <c r="FKH387" s="472"/>
      <c r="FKQ387" s="472"/>
      <c r="FKZ387" s="472"/>
      <c r="FLI387" s="472"/>
      <c r="FLR387" s="472"/>
      <c r="FMA387" s="472"/>
      <c r="FMJ387" s="472"/>
      <c r="FMS387" s="472"/>
      <c r="FNB387" s="472"/>
      <c r="FNK387" s="472"/>
      <c r="FNT387" s="472"/>
      <c r="FOC387" s="472"/>
      <c r="FOL387" s="472"/>
      <c r="FOU387" s="472"/>
      <c r="FPD387" s="472"/>
      <c r="FPM387" s="472"/>
      <c r="FPV387" s="472"/>
      <c r="FQE387" s="472"/>
      <c r="FQN387" s="472"/>
      <c r="FQW387" s="472"/>
      <c r="FRF387" s="472"/>
      <c r="FRO387" s="472"/>
      <c r="FRX387" s="472"/>
      <c r="FSG387" s="472"/>
      <c r="FSP387" s="472"/>
      <c r="FSY387" s="472"/>
      <c r="FTH387" s="472"/>
      <c r="FTQ387" s="472"/>
      <c r="FTZ387" s="472"/>
      <c r="FUI387" s="472"/>
      <c r="FUR387" s="472"/>
      <c r="FVA387" s="472"/>
      <c r="FVJ387" s="472"/>
      <c r="FVS387" s="472"/>
      <c r="FWB387" s="472"/>
      <c r="FWK387" s="472"/>
      <c r="FWT387" s="472"/>
      <c r="FXC387" s="472"/>
      <c r="FXL387" s="472"/>
      <c r="FXU387" s="472"/>
      <c r="FYD387" s="472"/>
      <c r="FYM387" s="472"/>
      <c r="FYV387" s="472"/>
      <c r="FZE387" s="472"/>
      <c r="FZN387" s="472"/>
      <c r="FZW387" s="472"/>
      <c r="GAF387" s="472"/>
      <c r="GAO387" s="472"/>
      <c r="GAX387" s="472"/>
      <c r="GBG387" s="472"/>
      <c r="GBP387" s="472"/>
      <c r="GBY387" s="472"/>
      <c r="GCH387" s="472"/>
      <c r="GCQ387" s="472"/>
      <c r="GCZ387" s="472"/>
      <c r="GDI387" s="472"/>
      <c r="GDR387" s="472"/>
      <c r="GEA387" s="472"/>
      <c r="GEJ387" s="472"/>
      <c r="GES387" s="472"/>
      <c r="GFB387" s="472"/>
      <c r="GFK387" s="472"/>
      <c r="GFT387" s="472"/>
      <c r="GGC387" s="472"/>
      <c r="GGL387" s="472"/>
      <c r="GGU387" s="472"/>
      <c r="GHD387" s="472"/>
      <c r="GHM387" s="472"/>
      <c r="GHV387" s="472"/>
      <c r="GIE387" s="472"/>
      <c r="GIN387" s="472"/>
      <c r="GIW387" s="472"/>
      <c r="GJF387" s="472"/>
      <c r="GJO387" s="472"/>
      <c r="GJX387" s="472"/>
      <c r="GKG387" s="472"/>
      <c r="GKP387" s="472"/>
      <c r="GKY387" s="472"/>
      <c r="GLH387" s="472"/>
      <c r="GLQ387" s="472"/>
      <c r="GLZ387" s="472"/>
      <c r="GMI387" s="472"/>
      <c r="GMR387" s="472"/>
      <c r="GNA387" s="472"/>
      <c r="GNJ387" s="472"/>
      <c r="GNS387" s="472"/>
      <c r="GOB387" s="472"/>
      <c r="GOK387" s="472"/>
      <c r="GOT387" s="472"/>
      <c r="GPC387" s="472"/>
      <c r="GPL387" s="472"/>
      <c r="GPU387" s="472"/>
      <c r="GQD387" s="472"/>
      <c r="GQM387" s="472"/>
      <c r="GQV387" s="472"/>
      <c r="GRE387" s="472"/>
      <c r="GRN387" s="472"/>
      <c r="GRW387" s="472"/>
      <c r="GSF387" s="472"/>
      <c r="GSO387" s="472"/>
      <c r="GSX387" s="472"/>
      <c r="GTG387" s="472"/>
      <c r="GTP387" s="472"/>
      <c r="GTY387" s="472"/>
      <c r="GUH387" s="472"/>
      <c r="GUQ387" s="472"/>
      <c r="GUZ387" s="472"/>
      <c r="GVI387" s="472"/>
      <c r="GVR387" s="472"/>
      <c r="GWA387" s="472"/>
      <c r="GWJ387" s="472"/>
      <c r="GWS387" s="472"/>
      <c r="GXB387" s="472"/>
      <c r="GXK387" s="472"/>
      <c r="GXT387" s="472"/>
      <c r="GYC387" s="472"/>
      <c r="GYL387" s="472"/>
      <c r="GYU387" s="472"/>
      <c r="GZD387" s="472"/>
      <c r="GZM387" s="472"/>
      <c r="GZV387" s="472"/>
      <c r="HAE387" s="472"/>
      <c r="HAN387" s="472"/>
      <c r="HAW387" s="472"/>
      <c r="HBF387" s="472"/>
      <c r="HBO387" s="472"/>
      <c r="HBX387" s="472"/>
      <c r="HCG387" s="472"/>
      <c r="HCP387" s="472"/>
      <c r="HCY387" s="472"/>
      <c r="HDH387" s="472"/>
      <c r="HDQ387" s="472"/>
      <c r="HDZ387" s="472"/>
      <c r="HEI387" s="472"/>
      <c r="HER387" s="472"/>
      <c r="HFA387" s="472"/>
      <c r="HFJ387" s="472"/>
      <c r="HFS387" s="472"/>
      <c r="HGB387" s="472"/>
      <c r="HGK387" s="472"/>
      <c r="HGT387" s="472"/>
      <c r="HHC387" s="472"/>
      <c r="HHL387" s="472"/>
      <c r="HHU387" s="472"/>
      <c r="HID387" s="472"/>
      <c r="HIM387" s="472"/>
      <c r="HIV387" s="472"/>
      <c r="HJE387" s="472"/>
      <c r="HJN387" s="472"/>
      <c r="HJW387" s="472"/>
      <c r="HKF387" s="472"/>
      <c r="HKO387" s="472"/>
      <c r="HKX387" s="472"/>
      <c r="HLG387" s="472"/>
      <c r="HLP387" s="472"/>
      <c r="HLY387" s="472"/>
      <c r="HMH387" s="472"/>
      <c r="HMQ387" s="472"/>
      <c r="HMZ387" s="472"/>
      <c r="HNI387" s="472"/>
      <c r="HNR387" s="472"/>
      <c r="HOA387" s="472"/>
      <c r="HOJ387" s="472"/>
      <c r="HOS387" s="472"/>
      <c r="HPB387" s="472"/>
      <c r="HPK387" s="472"/>
      <c r="HPT387" s="472"/>
      <c r="HQC387" s="472"/>
      <c r="HQL387" s="472"/>
      <c r="HQU387" s="472"/>
      <c r="HRD387" s="472"/>
      <c r="HRM387" s="472"/>
      <c r="HRV387" s="472"/>
      <c r="HSE387" s="472"/>
      <c r="HSN387" s="472"/>
      <c r="HSW387" s="472"/>
      <c r="HTF387" s="472"/>
      <c r="HTO387" s="472"/>
      <c r="HTX387" s="472"/>
      <c r="HUG387" s="472"/>
      <c r="HUP387" s="472"/>
      <c r="HUY387" s="472"/>
      <c r="HVH387" s="472"/>
      <c r="HVQ387" s="472"/>
      <c r="HVZ387" s="472"/>
      <c r="HWI387" s="472"/>
      <c r="HWR387" s="472"/>
      <c r="HXA387" s="472"/>
      <c r="HXJ387" s="472"/>
      <c r="HXS387" s="472"/>
      <c r="HYB387" s="472"/>
      <c r="HYK387" s="472"/>
      <c r="HYT387" s="472"/>
      <c r="HZC387" s="472"/>
      <c r="HZL387" s="472"/>
      <c r="HZU387" s="472"/>
      <c r="IAD387" s="472"/>
      <c r="IAM387" s="472"/>
      <c r="IAV387" s="472"/>
      <c r="IBE387" s="472"/>
      <c r="IBN387" s="472"/>
      <c r="IBW387" s="472"/>
      <c r="ICF387" s="472"/>
      <c r="ICO387" s="472"/>
      <c r="ICX387" s="472"/>
      <c r="IDG387" s="472"/>
      <c r="IDP387" s="472"/>
      <c r="IDY387" s="472"/>
      <c r="IEH387" s="472"/>
      <c r="IEQ387" s="472"/>
      <c r="IEZ387" s="472"/>
      <c r="IFI387" s="472"/>
      <c r="IFR387" s="472"/>
      <c r="IGA387" s="472"/>
      <c r="IGJ387" s="472"/>
      <c r="IGS387" s="472"/>
      <c r="IHB387" s="472"/>
      <c r="IHK387" s="472"/>
      <c r="IHT387" s="472"/>
      <c r="IIC387" s="472"/>
      <c r="IIL387" s="472"/>
      <c r="IIU387" s="472"/>
      <c r="IJD387" s="472"/>
      <c r="IJM387" s="472"/>
      <c r="IJV387" s="472"/>
      <c r="IKE387" s="472"/>
      <c r="IKN387" s="472"/>
      <c r="IKW387" s="472"/>
      <c r="ILF387" s="472"/>
      <c r="ILO387" s="472"/>
      <c r="ILX387" s="472"/>
      <c r="IMG387" s="472"/>
      <c r="IMP387" s="472"/>
      <c r="IMY387" s="472"/>
      <c r="INH387" s="472"/>
      <c r="INQ387" s="472"/>
      <c r="INZ387" s="472"/>
      <c r="IOI387" s="472"/>
      <c r="IOR387" s="472"/>
      <c r="IPA387" s="472"/>
      <c r="IPJ387" s="472"/>
      <c r="IPS387" s="472"/>
      <c r="IQB387" s="472"/>
      <c r="IQK387" s="472"/>
      <c r="IQT387" s="472"/>
      <c r="IRC387" s="472"/>
      <c r="IRL387" s="472"/>
      <c r="IRU387" s="472"/>
      <c r="ISD387" s="472"/>
      <c r="ISM387" s="472"/>
      <c r="ISV387" s="472"/>
      <c r="ITE387" s="472"/>
      <c r="ITN387" s="472"/>
      <c r="ITW387" s="472"/>
      <c r="IUF387" s="472"/>
      <c r="IUO387" s="472"/>
      <c r="IUX387" s="472"/>
      <c r="IVG387" s="472"/>
      <c r="IVP387" s="472"/>
      <c r="IVY387" s="472"/>
      <c r="IWH387" s="472"/>
      <c r="IWQ387" s="472"/>
      <c r="IWZ387" s="472"/>
      <c r="IXI387" s="472"/>
      <c r="IXR387" s="472"/>
      <c r="IYA387" s="472"/>
      <c r="IYJ387" s="472"/>
      <c r="IYS387" s="472"/>
      <c r="IZB387" s="472"/>
      <c r="IZK387" s="472"/>
      <c r="IZT387" s="472"/>
      <c r="JAC387" s="472"/>
      <c r="JAL387" s="472"/>
      <c r="JAU387" s="472"/>
      <c r="JBD387" s="472"/>
      <c r="JBM387" s="472"/>
      <c r="JBV387" s="472"/>
      <c r="JCE387" s="472"/>
      <c r="JCN387" s="472"/>
      <c r="JCW387" s="472"/>
      <c r="JDF387" s="472"/>
      <c r="JDO387" s="472"/>
      <c r="JDX387" s="472"/>
      <c r="JEG387" s="472"/>
      <c r="JEP387" s="472"/>
      <c r="JEY387" s="472"/>
      <c r="JFH387" s="472"/>
      <c r="JFQ387" s="472"/>
      <c r="JFZ387" s="472"/>
      <c r="JGI387" s="472"/>
      <c r="JGR387" s="472"/>
      <c r="JHA387" s="472"/>
      <c r="JHJ387" s="472"/>
      <c r="JHS387" s="472"/>
      <c r="JIB387" s="472"/>
      <c r="JIK387" s="472"/>
      <c r="JIT387" s="472"/>
      <c r="JJC387" s="472"/>
      <c r="JJL387" s="472"/>
      <c r="JJU387" s="472"/>
      <c r="JKD387" s="472"/>
      <c r="JKM387" s="472"/>
      <c r="JKV387" s="472"/>
      <c r="JLE387" s="472"/>
      <c r="JLN387" s="472"/>
      <c r="JLW387" s="472"/>
      <c r="JMF387" s="472"/>
      <c r="JMO387" s="472"/>
      <c r="JMX387" s="472"/>
      <c r="JNG387" s="472"/>
      <c r="JNP387" s="472"/>
      <c r="JNY387" s="472"/>
      <c r="JOH387" s="472"/>
      <c r="JOQ387" s="472"/>
      <c r="JOZ387" s="472"/>
      <c r="JPI387" s="472"/>
      <c r="JPR387" s="472"/>
      <c r="JQA387" s="472"/>
      <c r="JQJ387" s="472"/>
      <c r="JQS387" s="472"/>
      <c r="JRB387" s="472"/>
      <c r="JRK387" s="472"/>
      <c r="JRT387" s="472"/>
      <c r="JSC387" s="472"/>
      <c r="JSL387" s="472"/>
      <c r="JSU387" s="472"/>
      <c r="JTD387" s="472"/>
      <c r="JTM387" s="472"/>
      <c r="JTV387" s="472"/>
      <c r="JUE387" s="472"/>
      <c r="JUN387" s="472"/>
      <c r="JUW387" s="472"/>
      <c r="JVF387" s="472"/>
      <c r="JVO387" s="472"/>
      <c r="JVX387" s="472"/>
      <c r="JWG387" s="472"/>
      <c r="JWP387" s="472"/>
      <c r="JWY387" s="472"/>
      <c r="JXH387" s="472"/>
      <c r="JXQ387" s="472"/>
      <c r="JXZ387" s="472"/>
      <c r="JYI387" s="472"/>
      <c r="JYR387" s="472"/>
      <c r="JZA387" s="472"/>
      <c r="JZJ387" s="472"/>
      <c r="JZS387" s="472"/>
      <c r="KAB387" s="472"/>
      <c r="KAK387" s="472"/>
      <c r="KAT387" s="472"/>
      <c r="KBC387" s="472"/>
      <c r="KBL387" s="472"/>
      <c r="KBU387" s="472"/>
      <c r="KCD387" s="472"/>
      <c r="KCM387" s="472"/>
      <c r="KCV387" s="472"/>
      <c r="KDE387" s="472"/>
      <c r="KDN387" s="472"/>
      <c r="KDW387" s="472"/>
      <c r="KEF387" s="472"/>
      <c r="KEO387" s="472"/>
      <c r="KEX387" s="472"/>
      <c r="KFG387" s="472"/>
      <c r="KFP387" s="472"/>
      <c r="KFY387" s="472"/>
      <c r="KGH387" s="472"/>
      <c r="KGQ387" s="472"/>
      <c r="KGZ387" s="472"/>
      <c r="KHI387" s="472"/>
      <c r="KHR387" s="472"/>
      <c r="KIA387" s="472"/>
      <c r="KIJ387" s="472"/>
      <c r="KIS387" s="472"/>
      <c r="KJB387" s="472"/>
      <c r="KJK387" s="472"/>
      <c r="KJT387" s="472"/>
      <c r="KKC387" s="472"/>
      <c r="KKL387" s="472"/>
      <c r="KKU387" s="472"/>
      <c r="KLD387" s="472"/>
      <c r="KLM387" s="472"/>
      <c r="KLV387" s="472"/>
      <c r="KME387" s="472"/>
      <c r="KMN387" s="472"/>
      <c r="KMW387" s="472"/>
      <c r="KNF387" s="472"/>
      <c r="KNO387" s="472"/>
      <c r="KNX387" s="472"/>
      <c r="KOG387" s="472"/>
      <c r="KOP387" s="472"/>
      <c r="KOY387" s="472"/>
      <c r="KPH387" s="472"/>
      <c r="KPQ387" s="472"/>
      <c r="KPZ387" s="472"/>
      <c r="KQI387" s="472"/>
      <c r="KQR387" s="472"/>
      <c r="KRA387" s="472"/>
      <c r="KRJ387" s="472"/>
      <c r="KRS387" s="472"/>
      <c r="KSB387" s="472"/>
      <c r="KSK387" s="472"/>
      <c r="KST387" s="472"/>
      <c r="KTC387" s="472"/>
      <c r="KTL387" s="472"/>
      <c r="KTU387" s="472"/>
      <c r="KUD387" s="472"/>
      <c r="KUM387" s="472"/>
      <c r="KUV387" s="472"/>
      <c r="KVE387" s="472"/>
      <c r="KVN387" s="472"/>
      <c r="KVW387" s="472"/>
      <c r="KWF387" s="472"/>
      <c r="KWO387" s="472"/>
      <c r="KWX387" s="472"/>
      <c r="KXG387" s="472"/>
      <c r="KXP387" s="472"/>
      <c r="KXY387" s="472"/>
      <c r="KYH387" s="472"/>
      <c r="KYQ387" s="472"/>
      <c r="KYZ387" s="472"/>
      <c r="KZI387" s="472"/>
      <c r="KZR387" s="472"/>
      <c r="LAA387" s="472"/>
      <c r="LAJ387" s="472"/>
      <c r="LAS387" s="472"/>
      <c r="LBB387" s="472"/>
      <c r="LBK387" s="472"/>
      <c r="LBT387" s="472"/>
      <c r="LCC387" s="472"/>
      <c r="LCL387" s="472"/>
      <c r="LCU387" s="472"/>
      <c r="LDD387" s="472"/>
      <c r="LDM387" s="472"/>
      <c r="LDV387" s="472"/>
      <c r="LEE387" s="472"/>
      <c r="LEN387" s="472"/>
      <c r="LEW387" s="472"/>
      <c r="LFF387" s="472"/>
      <c r="LFO387" s="472"/>
      <c r="LFX387" s="472"/>
      <c r="LGG387" s="472"/>
      <c r="LGP387" s="472"/>
      <c r="LGY387" s="472"/>
      <c r="LHH387" s="472"/>
      <c r="LHQ387" s="472"/>
      <c r="LHZ387" s="472"/>
      <c r="LII387" s="472"/>
      <c r="LIR387" s="472"/>
      <c r="LJA387" s="472"/>
      <c r="LJJ387" s="472"/>
      <c r="LJS387" s="472"/>
      <c r="LKB387" s="472"/>
      <c r="LKK387" s="472"/>
      <c r="LKT387" s="472"/>
      <c r="LLC387" s="472"/>
      <c r="LLL387" s="472"/>
      <c r="LLU387" s="472"/>
      <c r="LMD387" s="472"/>
      <c r="LMM387" s="472"/>
      <c r="LMV387" s="472"/>
      <c r="LNE387" s="472"/>
      <c r="LNN387" s="472"/>
      <c r="LNW387" s="472"/>
      <c r="LOF387" s="472"/>
      <c r="LOO387" s="472"/>
      <c r="LOX387" s="472"/>
      <c r="LPG387" s="472"/>
      <c r="LPP387" s="472"/>
      <c r="LPY387" s="472"/>
      <c r="LQH387" s="472"/>
      <c r="LQQ387" s="472"/>
      <c r="LQZ387" s="472"/>
      <c r="LRI387" s="472"/>
      <c r="LRR387" s="472"/>
      <c r="LSA387" s="472"/>
      <c r="LSJ387" s="472"/>
      <c r="LSS387" s="472"/>
      <c r="LTB387" s="472"/>
      <c r="LTK387" s="472"/>
      <c r="LTT387" s="472"/>
      <c r="LUC387" s="472"/>
      <c r="LUL387" s="472"/>
      <c r="LUU387" s="472"/>
      <c r="LVD387" s="472"/>
      <c r="LVM387" s="472"/>
      <c r="LVV387" s="472"/>
      <c r="LWE387" s="472"/>
      <c r="LWN387" s="472"/>
      <c r="LWW387" s="472"/>
      <c r="LXF387" s="472"/>
      <c r="LXO387" s="472"/>
      <c r="LXX387" s="472"/>
      <c r="LYG387" s="472"/>
      <c r="LYP387" s="472"/>
      <c r="LYY387" s="472"/>
      <c r="LZH387" s="472"/>
      <c r="LZQ387" s="472"/>
      <c r="LZZ387" s="472"/>
      <c r="MAI387" s="472"/>
      <c r="MAR387" s="472"/>
      <c r="MBA387" s="472"/>
      <c r="MBJ387" s="472"/>
      <c r="MBS387" s="472"/>
      <c r="MCB387" s="472"/>
      <c r="MCK387" s="472"/>
      <c r="MCT387" s="472"/>
      <c r="MDC387" s="472"/>
      <c r="MDL387" s="472"/>
      <c r="MDU387" s="472"/>
      <c r="MED387" s="472"/>
      <c r="MEM387" s="472"/>
      <c r="MEV387" s="472"/>
      <c r="MFE387" s="472"/>
      <c r="MFN387" s="472"/>
      <c r="MFW387" s="472"/>
      <c r="MGF387" s="472"/>
      <c r="MGO387" s="472"/>
      <c r="MGX387" s="472"/>
      <c r="MHG387" s="472"/>
      <c r="MHP387" s="472"/>
      <c r="MHY387" s="472"/>
      <c r="MIH387" s="472"/>
      <c r="MIQ387" s="472"/>
      <c r="MIZ387" s="472"/>
      <c r="MJI387" s="472"/>
      <c r="MJR387" s="472"/>
      <c r="MKA387" s="472"/>
      <c r="MKJ387" s="472"/>
      <c r="MKS387" s="472"/>
      <c r="MLB387" s="472"/>
      <c r="MLK387" s="472"/>
      <c r="MLT387" s="472"/>
      <c r="MMC387" s="472"/>
      <c r="MML387" s="472"/>
      <c r="MMU387" s="472"/>
      <c r="MND387" s="472"/>
      <c r="MNM387" s="472"/>
      <c r="MNV387" s="472"/>
      <c r="MOE387" s="472"/>
      <c r="MON387" s="472"/>
      <c r="MOW387" s="472"/>
      <c r="MPF387" s="472"/>
      <c r="MPO387" s="472"/>
      <c r="MPX387" s="472"/>
      <c r="MQG387" s="472"/>
      <c r="MQP387" s="472"/>
      <c r="MQY387" s="472"/>
      <c r="MRH387" s="472"/>
      <c r="MRQ387" s="472"/>
      <c r="MRZ387" s="472"/>
      <c r="MSI387" s="472"/>
      <c r="MSR387" s="472"/>
      <c r="MTA387" s="472"/>
      <c r="MTJ387" s="472"/>
      <c r="MTS387" s="472"/>
      <c r="MUB387" s="472"/>
      <c r="MUK387" s="472"/>
      <c r="MUT387" s="472"/>
      <c r="MVC387" s="472"/>
      <c r="MVL387" s="472"/>
      <c r="MVU387" s="472"/>
      <c r="MWD387" s="472"/>
      <c r="MWM387" s="472"/>
      <c r="MWV387" s="472"/>
      <c r="MXE387" s="472"/>
      <c r="MXN387" s="472"/>
      <c r="MXW387" s="472"/>
      <c r="MYF387" s="472"/>
      <c r="MYO387" s="472"/>
      <c r="MYX387" s="472"/>
      <c r="MZG387" s="472"/>
      <c r="MZP387" s="472"/>
      <c r="MZY387" s="472"/>
      <c r="NAH387" s="472"/>
      <c r="NAQ387" s="472"/>
      <c r="NAZ387" s="472"/>
      <c r="NBI387" s="472"/>
      <c r="NBR387" s="472"/>
      <c r="NCA387" s="472"/>
      <c r="NCJ387" s="472"/>
      <c r="NCS387" s="472"/>
      <c r="NDB387" s="472"/>
      <c r="NDK387" s="472"/>
      <c r="NDT387" s="472"/>
      <c r="NEC387" s="472"/>
      <c r="NEL387" s="472"/>
      <c r="NEU387" s="472"/>
      <c r="NFD387" s="472"/>
      <c r="NFM387" s="472"/>
      <c r="NFV387" s="472"/>
      <c r="NGE387" s="472"/>
      <c r="NGN387" s="472"/>
      <c r="NGW387" s="472"/>
      <c r="NHF387" s="472"/>
      <c r="NHO387" s="472"/>
      <c r="NHX387" s="472"/>
      <c r="NIG387" s="472"/>
      <c r="NIP387" s="472"/>
      <c r="NIY387" s="472"/>
      <c r="NJH387" s="472"/>
      <c r="NJQ387" s="472"/>
      <c r="NJZ387" s="472"/>
      <c r="NKI387" s="472"/>
      <c r="NKR387" s="472"/>
      <c r="NLA387" s="472"/>
      <c r="NLJ387" s="472"/>
      <c r="NLS387" s="472"/>
      <c r="NMB387" s="472"/>
      <c r="NMK387" s="472"/>
      <c r="NMT387" s="472"/>
      <c r="NNC387" s="472"/>
      <c r="NNL387" s="472"/>
      <c r="NNU387" s="472"/>
      <c r="NOD387" s="472"/>
      <c r="NOM387" s="472"/>
      <c r="NOV387" s="472"/>
      <c r="NPE387" s="472"/>
      <c r="NPN387" s="472"/>
      <c r="NPW387" s="472"/>
      <c r="NQF387" s="472"/>
      <c r="NQO387" s="472"/>
      <c r="NQX387" s="472"/>
      <c r="NRG387" s="472"/>
      <c r="NRP387" s="472"/>
      <c r="NRY387" s="472"/>
      <c r="NSH387" s="472"/>
      <c r="NSQ387" s="472"/>
      <c r="NSZ387" s="472"/>
      <c r="NTI387" s="472"/>
      <c r="NTR387" s="472"/>
      <c r="NUA387" s="472"/>
      <c r="NUJ387" s="472"/>
      <c r="NUS387" s="472"/>
      <c r="NVB387" s="472"/>
      <c r="NVK387" s="472"/>
      <c r="NVT387" s="472"/>
      <c r="NWC387" s="472"/>
      <c r="NWL387" s="472"/>
      <c r="NWU387" s="472"/>
      <c r="NXD387" s="472"/>
      <c r="NXM387" s="472"/>
      <c r="NXV387" s="472"/>
      <c r="NYE387" s="472"/>
      <c r="NYN387" s="472"/>
      <c r="NYW387" s="472"/>
      <c r="NZF387" s="472"/>
      <c r="NZO387" s="472"/>
      <c r="NZX387" s="472"/>
      <c r="OAG387" s="472"/>
      <c r="OAP387" s="472"/>
      <c r="OAY387" s="472"/>
      <c r="OBH387" s="472"/>
      <c r="OBQ387" s="472"/>
      <c r="OBZ387" s="472"/>
      <c r="OCI387" s="472"/>
      <c r="OCR387" s="472"/>
      <c r="ODA387" s="472"/>
      <c r="ODJ387" s="472"/>
      <c r="ODS387" s="472"/>
      <c r="OEB387" s="472"/>
      <c r="OEK387" s="472"/>
      <c r="OET387" s="472"/>
      <c r="OFC387" s="472"/>
      <c r="OFL387" s="472"/>
      <c r="OFU387" s="472"/>
      <c r="OGD387" s="472"/>
      <c r="OGM387" s="472"/>
      <c r="OGV387" s="472"/>
      <c r="OHE387" s="472"/>
      <c r="OHN387" s="472"/>
      <c r="OHW387" s="472"/>
      <c r="OIF387" s="472"/>
      <c r="OIO387" s="472"/>
      <c r="OIX387" s="472"/>
      <c r="OJG387" s="472"/>
      <c r="OJP387" s="472"/>
      <c r="OJY387" s="472"/>
      <c r="OKH387" s="472"/>
      <c r="OKQ387" s="472"/>
      <c r="OKZ387" s="472"/>
      <c r="OLI387" s="472"/>
      <c r="OLR387" s="472"/>
      <c r="OMA387" s="472"/>
      <c r="OMJ387" s="472"/>
      <c r="OMS387" s="472"/>
      <c r="ONB387" s="472"/>
      <c r="ONK387" s="472"/>
      <c r="ONT387" s="472"/>
      <c r="OOC387" s="472"/>
      <c r="OOL387" s="472"/>
      <c r="OOU387" s="472"/>
      <c r="OPD387" s="472"/>
      <c r="OPM387" s="472"/>
      <c r="OPV387" s="472"/>
      <c r="OQE387" s="472"/>
      <c r="OQN387" s="472"/>
      <c r="OQW387" s="472"/>
      <c r="ORF387" s="472"/>
      <c r="ORO387" s="472"/>
      <c r="ORX387" s="472"/>
      <c r="OSG387" s="472"/>
      <c r="OSP387" s="472"/>
      <c r="OSY387" s="472"/>
      <c r="OTH387" s="472"/>
      <c r="OTQ387" s="472"/>
      <c r="OTZ387" s="472"/>
      <c r="OUI387" s="472"/>
      <c r="OUR387" s="472"/>
      <c r="OVA387" s="472"/>
      <c r="OVJ387" s="472"/>
      <c r="OVS387" s="472"/>
      <c r="OWB387" s="472"/>
      <c r="OWK387" s="472"/>
      <c r="OWT387" s="472"/>
      <c r="OXC387" s="472"/>
      <c r="OXL387" s="472"/>
      <c r="OXU387" s="472"/>
      <c r="OYD387" s="472"/>
      <c r="OYM387" s="472"/>
      <c r="OYV387" s="472"/>
      <c r="OZE387" s="472"/>
      <c r="OZN387" s="472"/>
      <c r="OZW387" s="472"/>
      <c r="PAF387" s="472"/>
      <c r="PAO387" s="472"/>
      <c r="PAX387" s="472"/>
      <c r="PBG387" s="472"/>
      <c r="PBP387" s="472"/>
      <c r="PBY387" s="472"/>
      <c r="PCH387" s="472"/>
      <c r="PCQ387" s="472"/>
      <c r="PCZ387" s="472"/>
      <c r="PDI387" s="472"/>
      <c r="PDR387" s="472"/>
      <c r="PEA387" s="472"/>
      <c r="PEJ387" s="472"/>
      <c r="PES387" s="472"/>
      <c r="PFB387" s="472"/>
      <c r="PFK387" s="472"/>
      <c r="PFT387" s="472"/>
      <c r="PGC387" s="472"/>
      <c r="PGL387" s="472"/>
      <c r="PGU387" s="472"/>
      <c r="PHD387" s="472"/>
      <c r="PHM387" s="472"/>
      <c r="PHV387" s="472"/>
      <c r="PIE387" s="472"/>
      <c r="PIN387" s="472"/>
      <c r="PIW387" s="472"/>
      <c r="PJF387" s="472"/>
      <c r="PJO387" s="472"/>
      <c r="PJX387" s="472"/>
      <c r="PKG387" s="472"/>
      <c r="PKP387" s="472"/>
      <c r="PKY387" s="472"/>
      <c r="PLH387" s="472"/>
      <c r="PLQ387" s="472"/>
      <c r="PLZ387" s="472"/>
      <c r="PMI387" s="472"/>
      <c r="PMR387" s="472"/>
      <c r="PNA387" s="472"/>
      <c r="PNJ387" s="472"/>
      <c r="PNS387" s="472"/>
      <c r="POB387" s="472"/>
      <c r="POK387" s="472"/>
      <c r="POT387" s="472"/>
      <c r="PPC387" s="472"/>
      <c r="PPL387" s="472"/>
      <c r="PPU387" s="472"/>
      <c r="PQD387" s="472"/>
      <c r="PQM387" s="472"/>
      <c r="PQV387" s="472"/>
      <c r="PRE387" s="472"/>
      <c r="PRN387" s="472"/>
      <c r="PRW387" s="472"/>
      <c r="PSF387" s="472"/>
      <c r="PSO387" s="472"/>
      <c r="PSX387" s="472"/>
      <c r="PTG387" s="472"/>
      <c r="PTP387" s="472"/>
      <c r="PTY387" s="472"/>
      <c r="PUH387" s="472"/>
      <c r="PUQ387" s="472"/>
      <c r="PUZ387" s="472"/>
      <c r="PVI387" s="472"/>
      <c r="PVR387" s="472"/>
      <c r="PWA387" s="472"/>
      <c r="PWJ387" s="472"/>
      <c r="PWS387" s="472"/>
      <c r="PXB387" s="472"/>
      <c r="PXK387" s="472"/>
      <c r="PXT387" s="472"/>
      <c r="PYC387" s="472"/>
      <c r="PYL387" s="472"/>
      <c r="PYU387" s="472"/>
      <c r="PZD387" s="472"/>
      <c r="PZM387" s="472"/>
      <c r="PZV387" s="472"/>
      <c r="QAE387" s="472"/>
      <c r="QAN387" s="472"/>
      <c r="QAW387" s="472"/>
      <c r="QBF387" s="472"/>
      <c r="QBO387" s="472"/>
      <c r="QBX387" s="472"/>
      <c r="QCG387" s="472"/>
      <c r="QCP387" s="472"/>
      <c r="QCY387" s="472"/>
      <c r="QDH387" s="472"/>
      <c r="QDQ387" s="472"/>
      <c r="QDZ387" s="472"/>
      <c r="QEI387" s="472"/>
      <c r="QER387" s="472"/>
      <c r="QFA387" s="472"/>
      <c r="QFJ387" s="472"/>
      <c r="QFS387" s="472"/>
      <c r="QGB387" s="472"/>
      <c r="QGK387" s="472"/>
      <c r="QGT387" s="472"/>
      <c r="QHC387" s="472"/>
      <c r="QHL387" s="472"/>
      <c r="QHU387" s="472"/>
      <c r="QID387" s="472"/>
      <c r="QIM387" s="472"/>
      <c r="QIV387" s="472"/>
      <c r="QJE387" s="472"/>
      <c r="QJN387" s="472"/>
      <c r="QJW387" s="472"/>
      <c r="QKF387" s="472"/>
      <c r="QKO387" s="472"/>
      <c r="QKX387" s="472"/>
      <c r="QLG387" s="472"/>
      <c r="QLP387" s="472"/>
      <c r="QLY387" s="472"/>
      <c r="QMH387" s="472"/>
      <c r="QMQ387" s="472"/>
      <c r="QMZ387" s="472"/>
      <c r="QNI387" s="472"/>
      <c r="QNR387" s="472"/>
      <c r="QOA387" s="472"/>
      <c r="QOJ387" s="472"/>
      <c r="QOS387" s="472"/>
      <c r="QPB387" s="472"/>
      <c r="QPK387" s="472"/>
      <c r="QPT387" s="472"/>
      <c r="QQC387" s="472"/>
      <c r="QQL387" s="472"/>
      <c r="QQU387" s="472"/>
      <c r="QRD387" s="472"/>
      <c r="QRM387" s="472"/>
      <c r="QRV387" s="472"/>
      <c r="QSE387" s="472"/>
      <c r="QSN387" s="472"/>
      <c r="QSW387" s="472"/>
      <c r="QTF387" s="472"/>
      <c r="QTO387" s="472"/>
      <c r="QTX387" s="472"/>
      <c r="QUG387" s="472"/>
      <c r="QUP387" s="472"/>
      <c r="QUY387" s="472"/>
      <c r="QVH387" s="472"/>
      <c r="QVQ387" s="472"/>
      <c r="QVZ387" s="472"/>
      <c r="QWI387" s="472"/>
      <c r="QWR387" s="472"/>
      <c r="QXA387" s="472"/>
      <c r="QXJ387" s="472"/>
      <c r="QXS387" s="472"/>
      <c r="QYB387" s="472"/>
      <c r="QYK387" s="472"/>
      <c r="QYT387" s="472"/>
      <c r="QZC387" s="472"/>
      <c r="QZL387" s="472"/>
      <c r="QZU387" s="472"/>
      <c r="RAD387" s="472"/>
      <c r="RAM387" s="472"/>
      <c r="RAV387" s="472"/>
      <c r="RBE387" s="472"/>
      <c r="RBN387" s="472"/>
      <c r="RBW387" s="472"/>
      <c r="RCF387" s="472"/>
      <c r="RCO387" s="472"/>
      <c r="RCX387" s="472"/>
      <c r="RDG387" s="472"/>
      <c r="RDP387" s="472"/>
      <c r="RDY387" s="472"/>
      <c r="REH387" s="472"/>
      <c r="REQ387" s="472"/>
      <c r="REZ387" s="472"/>
      <c r="RFI387" s="472"/>
      <c r="RFR387" s="472"/>
      <c r="RGA387" s="472"/>
      <c r="RGJ387" s="472"/>
      <c r="RGS387" s="472"/>
      <c r="RHB387" s="472"/>
      <c r="RHK387" s="472"/>
      <c r="RHT387" s="472"/>
      <c r="RIC387" s="472"/>
      <c r="RIL387" s="472"/>
      <c r="RIU387" s="472"/>
      <c r="RJD387" s="472"/>
      <c r="RJM387" s="472"/>
      <c r="RJV387" s="472"/>
      <c r="RKE387" s="472"/>
      <c r="RKN387" s="472"/>
      <c r="RKW387" s="472"/>
      <c r="RLF387" s="472"/>
      <c r="RLO387" s="472"/>
      <c r="RLX387" s="472"/>
      <c r="RMG387" s="472"/>
      <c r="RMP387" s="472"/>
      <c r="RMY387" s="472"/>
      <c r="RNH387" s="472"/>
      <c r="RNQ387" s="472"/>
      <c r="RNZ387" s="472"/>
      <c r="ROI387" s="472"/>
      <c r="ROR387" s="472"/>
      <c r="RPA387" s="472"/>
      <c r="RPJ387" s="472"/>
      <c r="RPS387" s="472"/>
      <c r="RQB387" s="472"/>
      <c r="RQK387" s="472"/>
      <c r="RQT387" s="472"/>
      <c r="RRC387" s="472"/>
      <c r="RRL387" s="472"/>
      <c r="RRU387" s="472"/>
      <c r="RSD387" s="472"/>
      <c r="RSM387" s="472"/>
      <c r="RSV387" s="472"/>
      <c r="RTE387" s="472"/>
      <c r="RTN387" s="472"/>
      <c r="RTW387" s="472"/>
      <c r="RUF387" s="472"/>
      <c r="RUO387" s="472"/>
      <c r="RUX387" s="472"/>
      <c r="RVG387" s="472"/>
      <c r="RVP387" s="472"/>
      <c r="RVY387" s="472"/>
      <c r="RWH387" s="472"/>
      <c r="RWQ387" s="472"/>
      <c r="RWZ387" s="472"/>
      <c r="RXI387" s="472"/>
      <c r="RXR387" s="472"/>
      <c r="RYA387" s="472"/>
      <c r="RYJ387" s="472"/>
      <c r="RYS387" s="472"/>
      <c r="RZB387" s="472"/>
      <c r="RZK387" s="472"/>
      <c r="RZT387" s="472"/>
      <c r="SAC387" s="472"/>
      <c r="SAL387" s="472"/>
      <c r="SAU387" s="472"/>
      <c r="SBD387" s="472"/>
      <c r="SBM387" s="472"/>
      <c r="SBV387" s="472"/>
      <c r="SCE387" s="472"/>
      <c r="SCN387" s="472"/>
      <c r="SCW387" s="472"/>
      <c r="SDF387" s="472"/>
      <c r="SDO387" s="472"/>
      <c r="SDX387" s="472"/>
      <c r="SEG387" s="472"/>
      <c r="SEP387" s="472"/>
      <c r="SEY387" s="472"/>
      <c r="SFH387" s="472"/>
      <c r="SFQ387" s="472"/>
      <c r="SFZ387" s="472"/>
      <c r="SGI387" s="472"/>
      <c r="SGR387" s="472"/>
      <c r="SHA387" s="472"/>
      <c r="SHJ387" s="472"/>
      <c r="SHS387" s="472"/>
      <c r="SIB387" s="472"/>
      <c r="SIK387" s="472"/>
      <c r="SIT387" s="472"/>
      <c r="SJC387" s="472"/>
      <c r="SJL387" s="472"/>
      <c r="SJU387" s="472"/>
      <c r="SKD387" s="472"/>
      <c r="SKM387" s="472"/>
      <c r="SKV387" s="472"/>
      <c r="SLE387" s="472"/>
      <c r="SLN387" s="472"/>
      <c r="SLW387" s="472"/>
      <c r="SMF387" s="472"/>
      <c r="SMO387" s="472"/>
      <c r="SMX387" s="472"/>
      <c r="SNG387" s="472"/>
      <c r="SNP387" s="472"/>
      <c r="SNY387" s="472"/>
      <c r="SOH387" s="472"/>
      <c r="SOQ387" s="472"/>
      <c r="SOZ387" s="472"/>
      <c r="SPI387" s="472"/>
      <c r="SPR387" s="472"/>
      <c r="SQA387" s="472"/>
      <c r="SQJ387" s="472"/>
      <c r="SQS387" s="472"/>
      <c r="SRB387" s="472"/>
      <c r="SRK387" s="472"/>
      <c r="SRT387" s="472"/>
      <c r="SSC387" s="472"/>
      <c r="SSL387" s="472"/>
      <c r="SSU387" s="472"/>
      <c r="STD387" s="472"/>
      <c r="STM387" s="472"/>
      <c r="STV387" s="472"/>
      <c r="SUE387" s="472"/>
      <c r="SUN387" s="472"/>
      <c r="SUW387" s="472"/>
      <c r="SVF387" s="472"/>
      <c r="SVO387" s="472"/>
      <c r="SVX387" s="472"/>
      <c r="SWG387" s="472"/>
      <c r="SWP387" s="472"/>
      <c r="SWY387" s="472"/>
      <c r="SXH387" s="472"/>
      <c r="SXQ387" s="472"/>
      <c r="SXZ387" s="472"/>
      <c r="SYI387" s="472"/>
      <c r="SYR387" s="472"/>
      <c r="SZA387" s="472"/>
      <c r="SZJ387" s="472"/>
      <c r="SZS387" s="472"/>
      <c r="TAB387" s="472"/>
      <c r="TAK387" s="472"/>
      <c r="TAT387" s="472"/>
      <c r="TBC387" s="472"/>
      <c r="TBL387" s="472"/>
      <c r="TBU387" s="472"/>
      <c r="TCD387" s="472"/>
      <c r="TCM387" s="472"/>
      <c r="TCV387" s="472"/>
      <c r="TDE387" s="472"/>
      <c r="TDN387" s="472"/>
      <c r="TDW387" s="472"/>
      <c r="TEF387" s="472"/>
      <c r="TEO387" s="472"/>
      <c r="TEX387" s="472"/>
      <c r="TFG387" s="472"/>
      <c r="TFP387" s="472"/>
      <c r="TFY387" s="472"/>
      <c r="TGH387" s="472"/>
      <c r="TGQ387" s="472"/>
      <c r="TGZ387" s="472"/>
      <c r="THI387" s="472"/>
      <c r="THR387" s="472"/>
      <c r="TIA387" s="472"/>
      <c r="TIJ387" s="472"/>
      <c r="TIS387" s="472"/>
      <c r="TJB387" s="472"/>
      <c r="TJK387" s="472"/>
      <c r="TJT387" s="472"/>
      <c r="TKC387" s="472"/>
      <c r="TKL387" s="472"/>
      <c r="TKU387" s="472"/>
      <c r="TLD387" s="472"/>
      <c r="TLM387" s="472"/>
      <c r="TLV387" s="472"/>
      <c r="TME387" s="472"/>
      <c r="TMN387" s="472"/>
      <c r="TMW387" s="472"/>
      <c r="TNF387" s="472"/>
      <c r="TNO387" s="472"/>
      <c r="TNX387" s="472"/>
      <c r="TOG387" s="472"/>
      <c r="TOP387" s="472"/>
      <c r="TOY387" s="472"/>
      <c r="TPH387" s="472"/>
      <c r="TPQ387" s="472"/>
      <c r="TPZ387" s="472"/>
      <c r="TQI387" s="472"/>
      <c r="TQR387" s="472"/>
      <c r="TRA387" s="472"/>
      <c r="TRJ387" s="472"/>
      <c r="TRS387" s="472"/>
      <c r="TSB387" s="472"/>
      <c r="TSK387" s="472"/>
      <c r="TST387" s="472"/>
      <c r="TTC387" s="472"/>
      <c r="TTL387" s="472"/>
      <c r="TTU387" s="472"/>
      <c r="TUD387" s="472"/>
      <c r="TUM387" s="472"/>
      <c r="TUV387" s="472"/>
      <c r="TVE387" s="472"/>
      <c r="TVN387" s="472"/>
      <c r="TVW387" s="472"/>
      <c r="TWF387" s="472"/>
      <c r="TWO387" s="472"/>
      <c r="TWX387" s="472"/>
      <c r="TXG387" s="472"/>
      <c r="TXP387" s="472"/>
      <c r="TXY387" s="472"/>
      <c r="TYH387" s="472"/>
      <c r="TYQ387" s="472"/>
      <c r="TYZ387" s="472"/>
      <c r="TZI387" s="472"/>
      <c r="TZR387" s="472"/>
      <c r="UAA387" s="472"/>
      <c r="UAJ387" s="472"/>
      <c r="UAS387" s="472"/>
      <c r="UBB387" s="472"/>
      <c r="UBK387" s="472"/>
      <c r="UBT387" s="472"/>
      <c r="UCC387" s="472"/>
      <c r="UCL387" s="472"/>
      <c r="UCU387" s="472"/>
      <c r="UDD387" s="472"/>
      <c r="UDM387" s="472"/>
      <c r="UDV387" s="472"/>
      <c r="UEE387" s="472"/>
      <c r="UEN387" s="472"/>
      <c r="UEW387" s="472"/>
      <c r="UFF387" s="472"/>
      <c r="UFO387" s="472"/>
      <c r="UFX387" s="472"/>
      <c r="UGG387" s="472"/>
      <c r="UGP387" s="472"/>
      <c r="UGY387" s="472"/>
      <c r="UHH387" s="472"/>
      <c r="UHQ387" s="472"/>
      <c r="UHZ387" s="472"/>
      <c r="UII387" s="472"/>
      <c r="UIR387" s="472"/>
      <c r="UJA387" s="472"/>
      <c r="UJJ387" s="472"/>
      <c r="UJS387" s="472"/>
      <c r="UKB387" s="472"/>
      <c r="UKK387" s="472"/>
      <c r="UKT387" s="472"/>
      <c r="ULC387" s="472"/>
      <c r="ULL387" s="472"/>
      <c r="ULU387" s="472"/>
      <c r="UMD387" s="472"/>
      <c r="UMM387" s="472"/>
      <c r="UMV387" s="472"/>
      <c r="UNE387" s="472"/>
      <c r="UNN387" s="472"/>
      <c r="UNW387" s="472"/>
      <c r="UOF387" s="472"/>
      <c r="UOO387" s="472"/>
      <c r="UOX387" s="472"/>
      <c r="UPG387" s="472"/>
      <c r="UPP387" s="472"/>
      <c r="UPY387" s="472"/>
      <c r="UQH387" s="472"/>
      <c r="UQQ387" s="472"/>
      <c r="UQZ387" s="472"/>
      <c r="URI387" s="472"/>
      <c r="URR387" s="472"/>
      <c r="USA387" s="472"/>
      <c r="USJ387" s="472"/>
      <c r="USS387" s="472"/>
      <c r="UTB387" s="472"/>
      <c r="UTK387" s="472"/>
      <c r="UTT387" s="472"/>
      <c r="UUC387" s="472"/>
      <c r="UUL387" s="472"/>
      <c r="UUU387" s="472"/>
      <c r="UVD387" s="472"/>
      <c r="UVM387" s="472"/>
      <c r="UVV387" s="472"/>
      <c r="UWE387" s="472"/>
      <c r="UWN387" s="472"/>
      <c r="UWW387" s="472"/>
      <c r="UXF387" s="472"/>
      <c r="UXO387" s="472"/>
      <c r="UXX387" s="472"/>
      <c r="UYG387" s="472"/>
      <c r="UYP387" s="472"/>
      <c r="UYY387" s="472"/>
      <c r="UZH387" s="472"/>
      <c r="UZQ387" s="472"/>
      <c r="UZZ387" s="472"/>
      <c r="VAI387" s="472"/>
      <c r="VAR387" s="472"/>
      <c r="VBA387" s="472"/>
      <c r="VBJ387" s="472"/>
      <c r="VBS387" s="472"/>
      <c r="VCB387" s="472"/>
      <c r="VCK387" s="472"/>
      <c r="VCT387" s="472"/>
      <c r="VDC387" s="472"/>
      <c r="VDL387" s="472"/>
      <c r="VDU387" s="472"/>
      <c r="VED387" s="472"/>
      <c r="VEM387" s="472"/>
      <c r="VEV387" s="472"/>
      <c r="VFE387" s="472"/>
      <c r="VFN387" s="472"/>
      <c r="VFW387" s="472"/>
      <c r="VGF387" s="472"/>
      <c r="VGO387" s="472"/>
      <c r="VGX387" s="472"/>
      <c r="VHG387" s="472"/>
      <c r="VHP387" s="472"/>
      <c r="VHY387" s="472"/>
      <c r="VIH387" s="472"/>
      <c r="VIQ387" s="472"/>
      <c r="VIZ387" s="472"/>
      <c r="VJI387" s="472"/>
      <c r="VJR387" s="472"/>
      <c r="VKA387" s="472"/>
      <c r="VKJ387" s="472"/>
      <c r="VKS387" s="472"/>
      <c r="VLB387" s="472"/>
      <c r="VLK387" s="472"/>
      <c r="VLT387" s="472"/>
      <c r="VMC387" s="472"/>
      <c r="VML387" s="472"/>
      <c r="VMU387" s="472"/>
      <c r="VND387" s="472"/>
      <c r="VNM387" s="472"/>
      <c r="VNV387" s="472"/>
      <c r="VOE387" s="472"/>
      <c r="VON387" s="472"/>
      <c r="VOW387" s="472"/>
      <c r="VPF387" s="472"/>
      <c r="VPO387" s="472"/>
      <c r="VPX387" s="472"/>
      <c r="VQG387" s="472"/>
      <c r="VQP387" s="472"/>
      <c r="VQY387" s="472"/>
      <c r="VRH387" s="472"/>
      <c r="VRQ387" s="472"/>
      <c r="VRZ387" s="472"/>
      <c r="VSI387" s="472"/>
      <c r="VSR387" s="472"/>
      <c r="VTA387" s="472"/>
      <c r="VTJ387" s="472"/>
      <c r="VTS387" s="472"/>
      <c r="VUB387" s="472"/>
      <c r="VUK387" s="472"/>
      <c r="VUT387" s="472"/>
      <c r="VVC387" s="472"/>
      <c r="VVL387" s="472"/>
      <c r="VVU387" s="472"/>
      <c r="VWD387" s="472"/>
      <c r="VWM387" s="472"/>
      <c r="VWV387" s="472"/>
      <c r="VXE387" s="472"/>
      <c r="VXN387" s="472"/>
      <c r="VXW387" s="472"/>
      <c r="VYF387" s="472"/>
      <c r="VYO387" s="472"/>
      <c r="VYX387" s="472"/>
      <c r="VZG387" s="472"/>
      <c r="VZP387" s="472"/>
      <c r="VZY387" s="472"/>
      <c r="WAH387" s="472"/>
      <c r="WAQ387" s="472"/>
      <c r="WAZ387" s="472"/>
      <c r="WBI387" s="472"/>
      <c r="WBR387" s="472"/>
      <c r="WCA387" s="472"/>
      <c r="WCJ387" s="472"/>
      <c r="WCS387" s="472"/>
      <c r="WDB387" s="472"/>
      <c r="WDK387" s="472"/>
      <c r="WDT387" s="472"/>
      <c r="WEC387" s="472"/>
      <c r="WEL387" s="472"/>
      <c r="WEU387" s="472"/>
      <c r="WFD387" s="472"/>
      <c r="WFM387" s="472"/>
      <c r="WFV387" s="472"/>
      <c r="WGE387" s="472"/>
      <c r="WGN387" s="472"/>
      <c r="WGW387" s="472"/>
      <c r="WHF387" s="472"/>
      <c r="WHO387" s="472"/>
      <c r="WHX387" s="472"/>
      <c r="WIG387" s="472"/>
      <c r="WIP387" s="472"/>
      <c r="WIY387" s="472"/>
      <c r="WJH387" s="472"/>
      <c r="WJQ387" s="472"/>
      <c r="WJZ387" s="472"/>
      <c r="WKI387" s="472"/>
      <c r="WKR387" s="472"/>
      <c r="WLA387" s="472"/>
      <c r="WLJ387" s="472"/>
      <c r="WLS387" s="472"/>
      <c r="WMB387" s="472"/>
      <c r="WMK387" s="472"/>
      <c r="WMT387" s="472"/>
      <c r="WNC387" s="472"/>
      <c r="WNL387" s="472"/>
      <c r="WNU387" s="472"/>
      <c r="WOD387" s="472"/>
      <c r="WOM387" s="472"/>
      <c r="WOV387" s="472"/>
      <c r="WPE387" s="472"/>
      <c r="WPN387" s="472"/>
      <c r="WPW387" s="472"/>
      <c r="WQF387" s="472"/>
      <c r="WQO387" s="472"/>
      <c r="WQX387" s="472"/>
      <c r="WRG387" s="472"/>
      <c r="WRP387" s="472"/>
      <c r="WRY387" s="472"/>
      <c r="WSH387" s="472"/>
      <c r="WSQ387" s="472"/>
      <c r="WSZ387" s="472"/>
      <c r="WTI387" s="472"/>
      <c r="WTR387" s="472"/>
      <c r="WUA387" s="472"/>
      <c r="WUJ387" s="472"/>
      <c r="WUS387" s="472"/>
      <c r="WVB387" s="472"/>
      <c r="WVK387" s="472"/>
      <c r="WVT387" s="472"/>
      <c r="WWC387" s="472"/>
      <c r="WWL387" s="472"/>
      <c r="WWU387" s="472"/>
      <c r="WXD387" s="472"/>
      <c r="WXM387" s="472"/>
      <c r="WXV387" s="472"/>
      <c r="WYE387" s="472"/>
      <c r="WYN387" s="472"/>
      <c r="WYW387" s="472"/>
      <c r="WZF387" s="472"/>
      <c r="WZO387" s="472"/>
      <c r="WZX387" s="472"/>
      <c r="XAG387" s="472"/>
      <c r="XAP387" s="472"/>
      <c r="XAY387" s="472"/>
      <c r="XBH387" s="472"/>
      <c r="XBQ387" s="472"/>
      <c r="XBZ387" s="472"/>
      <c r="XCI387" s="472"/>
      <c r="XCR387" s="472"/>
      <c r="XDA387" s="472"/>
      <c r="XDJ387" s="472"/>
      <c r="XDS387" s="472"/>
      <c r="XEB387" s="472"/>
      <c r="XEK387" s="472"/>
      <c r="XET387" s="472"/>
      <c r="XFC387" s="472"/>
    </row>
    <row r="388" spans="1:1020 1029:2046 2055:3072 3081:4089 4098:5115 5124:6141 6150:7167 7176:8184 8193:9210 9219:10236 10245:11262 11271:12288 12297:13305 13314:14331 14340:15357 15366:16383" ht="19" customHeight="1" x14ac:dyDescent="0.8">
      <c r="A388" s="405">
        <v>2</v>
      </c>
      <c r="B388" s="406"/>
      <c r="C388" s="407"/>
      <c r="D388" s="407"/>
      <c r="E388" s="407"/>
      <c r="F388" s="408"/>
      <c r="G388" s="409" t="str">
        <f>IFERROR(IF(B388="","",IF($A386&lt;តម្លៃទំនិញ!$G$6,VLOOKUP(B388,តម្លៃទំនិញ!$B$8:$G$68,5,FALSE),VLOOKUP(B388,តម្លៃទំនិញ!$B$8:$G$68,6,FALSE))),"")</f>
        <v/>
      </c>
      <c r="H388" s="409" t="str">
        <f t="shared" ref="H388:H396" si="21">IFERROR(IF(B388="","",G388*F388),"")</f>
        <v/>
      </c>
      <c r="I388" s="437"/>
      <c r="R388" s="469"/>
      <c r="AB388" s="470"/>
      <c r="AL388" s="471"/>
      <c r="AV388" s="472"/>
      <c r="BE388" s="472"/>
      <c r="BN388" s="472"/>
      <c r="BW388" s="472"/>
      <c r="CF388" s="472"/>
      <c r="CO388" s="472"/>
      <c r="CX388" s="472"/>
      <c r="DG388" s="472"/>
      <c r="DP388" s="472"/>
      <c r="DY388" s="472"/>
      <c r="EH388" s="472"/>
      <c r="EQ388" s="472"/>
      <c r="EZ388" s="472"/>
      <c r="FI388" s="472"/>
      <c r="FR388" s="472"/>
      <c r="GA388" s="472"/>
      <c r="GJ388" s="472"/>
      <c r="GS388" s="472"/>
      <c r="HB388" s="472"/>
      <c r="HK388" s="472"/>
      <c r="HT388" s="472"/>
      <c r="IC388" s="472"/>
      <c r="IL388" s="472"/>
      <c r="IU388" s="472"/>
      <c r="JD388" s="472"/>
      <c r="JM388" s="472"/>
      <c r="JV388" s="472"/>
      <c r="KE388" s="472"/>
      <c r="KN388" s="472"/>
      <c r="KW388" s="472"/>
      <c r="LF388" s="472"/>
      <c r="LO388" s="472"/>
      <c r="LX388" s="472"/>
      <c r="MG388" s="472"/>
      <c r="MP388" s="472"/>
      <c r="MY388" s="472"/>
      <c r="NH388" s="472"/>
      <c r="NQ388" s="472"/>
      <c r="NZ388" s="472"/>
      <c r="OI388" s="472"/>
      <c r="OR388" s="472"/>
      <c r="PA388" s="472"/>
      <c r="PJ388" s="472"/>
      <c r="PS388" s="472"/>
      <c r="QB388" s="472"/>
      <c r="QK388" s="472"/>
      <c r="QT388" s="472"/>
      <c r="RC388" s="472"/>
      <c r="RL388" s="472"/>
      <c r="RU388" s="472"/>
      <c r="SD388" s="472"/>
      <c r="SM388" s="472"/>
      <c r="SV388" s="472"/>
      <c r="TE388" s="472"/>
      <c r="TN388" s="472"/>
      <c r="TW388" s="472"/>
      <c r="UF388" s="472"/>
      <c r="UO388" s="472"/>
      <c r="UX388" s="472"/>
      <c r="VG388" s="472"/>
      <c r="VP388" s="472"/>
      <c r="VY388" s="472"/>
      <c r="WH388" s="472"/>
      <c r="WQ388" s="472"/>
      <c r="WZ388" s="472"/>
      <c r="XI388" s="472"/>
      <c r="XR388" s="472"/>
      <c r="YA388" s="472"/>
      <c r="YJ388" s="472"/>
      <c r="YS388" s="472"/>
      <c r="ZB388" s="472"/>
      <c r="ZK388" s="472"/>
      <c r="ZT388" s="472"/>
      <c r="AAC388" s="472"/>
      <c r="AAL388" s="472"/>
      <c r="AAU388" s="472"/>
      <c r="ABD388" s="472"/>
      <c r="ABM388" s="472"/>
      <c r="ABV388" s="472"/>
      <c r="ACE388" s="472"/>
      <c r="ACN388" s="472"/>
      <c r="ACW388" s="472"/>
      <c r="ADF388" s="472"/>
      <c r="ADO388" s="472"/>
      <c r="ADX388" s="472"/>
      <c r="AEG388" s="472"/>
      <c r="AEP388" s="472"/>
      <c r="AEY388" s="472"/>
      <c r="AFH388" s="472"/>
      <c r="AFQ388" s="472"/>
      <c r="AFZ388" s="472"/>
      <c r="AGI388" s="472"/>
      <c r="AGR388" s="472"/>
      <c r="AHA388" s="472"/>
      <c r="AHJ388" s="472"/>
      <c r="AHS388" s="472"/>
      <c r="AIB388" s="472"/>
      <c r="AIK388" s="472"/>
      <c r="AIT388" s="472"/>
      <c r="AJC388" s="472"/>
      <c r="AJL388" s="472"/>
      <c r="AJU388" s="472"/>
      <c r="AKD388" s="472"/>
      <c r="AKM388" s="472"/>
      <c r="AKV388" s="472"/>
      <c r="ALE388" s="472"/>
      <c r="ALN388" s="472"/>
      <c r="ALW388" s="472"/>
      <c r="AMF388" s="472"/>
      <c r="AMO388" s="472"/>
      <c r="AMX388" s="472"/>
      <c r="ANG388" s="472"/>
      <c r="ANP388" s="472"/>
      <c r="ANY388" s="472"/>
      <c r="AOH388" s="472"/>
      <c r="AOQ388" s="472"/>
      <c r="AOZ388" s="472"/>
      <c r="API388" s="472"/>
      <c r="APR388" s="472"/>
      <c r="AQA388" s="472"/>
      <c r="AQJ388" s="472"/>
      <c r="AQS388" s="472"/>
      <c r="ARB388" s="472"/>
      <c r="ARK388" s="472"/>
      <c r="ART388" s="472"/>
      <c r="ASC388" s="472"/>
      <c r="ASL388" s="472"/>
      <c r="ASU388" s="472"/>
      <c r="ATD388" s="472"/>
      <c r="ATM388" s="472"/>
      <c r="ATV388" s="472"/>
      <c r="AUE388" s="472"/>
      <c r="AUN388" s="472"/>
      <c r="AUW388" s="472"/>
      <c r="AVF388" s="472"/>
      <c r="AVO388" s="472"/>
      <c r="AVX388" s="472"/>
      <c r="AWG388" s="472"/>
      <c r="AWP388" s="472"/>
      <c r="AWY388" s="472"/>
      <c r="AXH388" s="472"/>
      <c r="AXQ388" s="472"/>
      <c r="AXZ388" s="472"/>
      <c r="AYI388" s="472"/>
      <c r="AYR388" s="472"/>
      <c r="AZA388" s="472"/>
      <c r="AZJ388" s="472"/>
      <c r="AZS388" s="472"/>
      <c r="BAB388" s="472"/>
      <c r="BAK388" s="472"/>
      <c r="BAT388" s="472"/>
      <c r="BBC388" s="472"/>
      <c r="BBL388" s="472"/>
      <c r="BBU388" s="472"/>
      <c r="BCD388" s="472"/>
      <c r="BCM388" s="472"/>
      <c r="BCV388" s="472"/>
      <c r="BDE388" s="472"/>
      <c r="BDN388" s="472"/>
      <c r="BDW388" s="472"/>
      <c r="BEF388" s="472"/>
      <c r="BEO388" s="472"/>
      <c r="BEX388" s="472"/>
      <c r="BFG388" s="472"/>
      <c r="BFP388" s="472"/>
      <c r="BFY388" s="472"/>
      <c r="BGH388" s="472"/>
      <c r="BGQ388" s="472"/>
      <c r="BGZ388" s="472"/>
      <c r="BHI388" s="472"/>
      <c r="BHR388" s="472"/>
      <c r="BIA388" s="472"/>
      <c r="BIJ388" s="472"/>
      <c r="BIS388" s="472"/>
      <c r="BJB388" s="472"/>
      <c r="BJK388" s="472"/>
      <c r="BJT388" s="472"/>
      <c r="BKC388" s="472"/>
      <c r="BKL388" s="472"/>
      <c r="BKU388" s="472"/>
      <c r="BLD388" s="472"/>
      <c r="BLM388" s="472"/>
      <c r="BLV388" s="472"/>
      <c r="BME388" s="472"/>
      <c r="BMN388" s="472"/>
      <c r="BMW388" s="472"/>
      <c r="BNF388" s="472"/>
      <c r="BNO388" s="472"/>
      <c r="BNX388" s="472"/>
      <c r="BOG388" s="472"/>
      <c r="BOP388" s="472"/>
      <c r="BOY388" s="472"/>
      <c r="BPH388" s="472"/>
      <c r="BPQ388" s="472"/>
      <c r="BPZ388" s="472"/>
      <c r="BQI388" s="472"/>
      <c r="BQR388" s="472"/>
      <c r="BRA388" s="472"/>
      <c r="BRJ388" s="472"/>
      <c r="BRS388" s="472"/>
      <c r="BSB388" s="472"/>
      <c r="BSK388" s="472"/>
      <c r="BST388" s="472"/>
      <c r="BTC388" s="472"/>
      <c r="BTL388" s="472"/>
      <c r="BTU388" s="472"/>
      <c r="BUD388" s="472"/>
      <c r="BUM388" s="472"/>
      <c r="BUV388" s="472"/>
      <c r="BVE388" s="472"/>
      <c r="BVN388" s="472"/>
      <c r="BVW388" s="472"/>
      <c r="BWF388" s="472"/>
      <c r="BWO388" s="472"/>
      <c r="BWX388" s="472"/>
      <c r="BXG388" s="472"/>
      <c r="BXP388" s="472"/>
      <c r="BXY388" s="472"/>
      <c r="BYH388" s="472"/>
      <c r="BYQ388" s="472"/>
      <c r="BYZ388" s="472"/>
      <c r="BZI388" s="472"/>
      <c r="BZR388" s="472"/>
      <c r="CAA388" s="472"/>
      <c r="CAJ388" s="472"/>
      <c r="CAS388" s="472"/>
      <c r="CBB388" s="472"/>
      <c r="CBK388" s="472"/>
      <c r="CBT388" s="472"/>
      <c r="CCC388" s="472"/>
      <c r="CCL388" s="472"/>
      <c r="CCU388" s="472"/>
      <c r="CDD388" s="472"/>
      <c r="CDM388" s="472"/>
      <c r="CDV388" s="472"/>
      <c r="CEE388" s="472"/>
      <c r="CEN388" s="472"/>
      <c r="CEW388" s="472"/>
      <c r="CFF388" s="472"/>
      <c r="CFO388" s="472"/>
      <c r="CFX388" s="472"/>
      <c r="CGG388" s="472"/>
      <c r="CGP388" s="472"/>
      <c r="CGY388" s="472"/>
      <c r="CHH388" s="472"/>
      <c r="CHQ388" s="472"/>
      <c r="CHZ388" s="472"/>
      <c r="CII388" s="472"/>
      <c r="CIR388" s="472"/>
      <c r="CJA388" s="472"/>
      <c r="CJJ388" s="472"/>
      <c r="CJS388" s="472"/>
      <c r="CKB388" s="472"/>
      <c r="CKK388" s="472"/>
      <c r="CKT388" s="472"/>
      <c r="CLC388" s="472"/>
      <c r="CLL388" s="472"/>
      <c r="CLU388" s="472"/>
      <c r="CMD388" s="472"/>
      <c r="CMM388" s="472"/>
      <c r="CMV388" s="472"/>
      <c r="CNE388" s="472"/>
      <c r="CNN388" s="472"/>
      <c r="CNW388" s="472"/>
      <c r="COF388" s="472"/>
      <c r="COO388" s="472"/>
      <c r="COX388" s="472"/>
      <c r="CPG388" s="472"/>
      <c r="CPP388" s="472"/>
      <c r="CPY388" s="472"/>
      <c r="CQH388" s="472"/>
      <c r="CQQ388" s="472"/>
      <c r="CQZ388" s="472"/>
      <c r="CRI388" s="472"/>
      <c r="CRR388" s="472"/>
      <c r="CSA388" s="472"/>
      <c r="CSJ388" s="472"/>
      <c r="CSS388" s="472"/>
      <c r="CTB388" s="472"/>
      <c r="CTK388" s="472"/>
      <c r="CTT388" s="472"/>
      <c r="CUC388" s="472"/>
      <c r="CUL388" s="472"/>
      <c r="CUU388" s="472"/>
      <c r="CVD388" s="472"/>
      <c r="CVM388" s="472"/>
      <c r="CVV388" s="472"/>
      <c r="CWE388" s="472"/>
      <c r="CWN388" s="472"/>
      <c r="CWW388" s="472"/>
      <c r="CXF388" s="472"/>
      <c r="CXO388" s="472"/>
      <c r="CXX388" s="472"/>
      <c r="CYG388" s="472"/>
      <c r="CYP388" s="472"/>
      <c r="CYY388" s="472"/>
      <c r="CZH388" s="472"/>
      <c r="CZQ388" s="472"/>
      <c r="CZZ388" s="472"/>
      <c r="DAI388" s="472"/>
      <c r="DAR388" s="472"/>
      <c r="DBA388" s="472"/>
      <c r="DBJ388" s="472"/>
      <c r="DBS388" s="472"/>
      <c r="DCB388" s="472"/>
      <c r="DCK388" s="472"/>
      <c r="DCT388" s="472"/>
      <c r="DDC388" s="472"/>
      <c r="DDL388" s="472"/>
      <c r="DDU388" s="472"/>
      <c r="DED388" s="472"/>
      <c r="DEM388" s="472"/>
      <c r="DEV388" s="472"/>
      <c r="DFE388" s="472"/>
      <c r="DFN388" s="472"/>
      <c r="DFW388" s="472"/>
      <c r="DGF388" s="472"/>
      <c r="DGO388" s="472"/>
      <c r="DGX388" s="472"/>
      <c r="DHG388" s="472"/>
      <c r="DHP388" s="472"/>
      <c r="DHY388" s="472"/>
      <c r="DIH388" s="472"/>
      <c r="DIQ388" s="472"/>
      <c r="DIZ388" s="472"/>
      <c r="DJI388" s="472"/>
      <c r="DJR388" s="472"/>
      <c r="DKA388" s="472"/>
      <c r="DKJ388" s="472"/>
      <c r="DKS388" s="472"/>
      <c r="DLB388" s="472"/>
      <c r="DLK388" s="472"/>
      <c r="DLT388" s="472"/>
      <c r="DMC388" s="472"/>
      <c r="DML388" s="472"/>
      <c r="DMU388" s="472"/>
      <c r="DND388" s="472"/>
      <c r="DNM388" s="472"/>
      <c r="DNV388" s="472"/>
      <c r="DOE388" s="472"/>
      <c r="DON388" s="472"/>
      <c r="DOW388" s="472"/>
      <c r="DPF388" s="472"/>
      <c r="DPO388" s="472"/>
      <c r="DPX388" s="472"/>
      <c r="DQG388" s="472"/>
      <c r="DQP388" s="472"/>
      <c r="DQY388" s="472"/>
      <c r="DRH388" s="472"/>
      <c r="DRQ388" s="472"/>
      <c r="DRZ388" s="472"/>
      <c r="DSI388" s="472"/>
      <c r="DSR388" s="472"/>
      <c r="DTA388" s="472"/>
      <c r="DTJ388" s="472"/>
      <c r="DTS388" s="472"/>
      <c r="DUB388" s="472"/>
      <c r="DUK388" s="472"/>
      <c r="DUT388" s="472"/>
      <c r="DVC388" s="472"/>
      <c r="DVL388" s="472"/>
      <c r="DVU388" s="472"/>
      <c r="DWD388" s="472"/>
      <c r="DWM388" s="472"/>
      <c r="DWV388" s="472"/>
      <c r="DXE388" s="472"/>
      <c r="DXN388" s="472"/>
      <c r="DXW388" s="472"/>
      <c r="DYF388" s="472"/>
      <c r="DYO388" s="472"/>
      <c r="DYX388" s="472"/>
      <c r="DZG388" s="472"/>
      <c r="DZP388" s="472"/>
      <c r="DZY388" s="472"/>
      <c r="EAH388" s="472"/>
      <c r="EAQ388" s="472"/>
      <c r="EAZ388" s="472"/>
      <c r="EBI388" s="472"/>
      <c r="EBR388" s="472"/>
      <c r="ECA388" s="472"/>
      <c r="ECJ388" s="472"/>
      <c r="ECS388" s="472"/>
      <c r="EDB388" s="472"/>
      <c r="EDK388" s="472"/>
      <c r="EDT388" s="472"/>
      <c r="EEC388" s="472"/>
      <c r="EEL388" s="472"/>
      <c r="EEU388" s="472"/>
      <c r="EFD388" s="472"/>
      <c r="EFM388" s="472"/>
      <c r="EFV388" s="472"/>
      <c r="EGE388" s="472"/>
      <c r="EGN388" s="472"/>
      <c r="EGW388" s="472"/>
      <c r="EHF388" s="472"/>
      <c r="EHO388" s="472"/>
      <c r="EHX388" s="472"/>
      <c r="EIG388" s="472"/>
      <c r="EIP388" s="472"/>
      <c r="EIY388" s="472"/>
      <c r="EJH388" s="472"/>
      <c r="EJQ388" s="472"/>
      <c r="EJZ388" s="472"/>
      <c r="EKI388" s="472"/>
      <c r="EKR388" s="472"/>
      <c r="ELA388" s="472"/>
      <c r="ELJ388" s="472"/>
      <c r="ELS388" s="472"/>
      <c r="EMB388" s="472"/>
      <c r="EMK388" s="472"/>
      <c r="EMT388" s="472"/>
      <c r="ENC388" s="472"/>
      <c r="ENL388" s="472"/>
      <c r="ENU388" s="472"/>
      <c r="EOD388" s="472"/>
      <c r="EOM388" s="472"/>
      <c r="EOV388" s="472"/>
      <c r="EPE388" s="472"/>
      <c r="EPN388" s="472"/>
      <c r="EPW388" s="472"/>
      <c r="EQF388" s="472"/>
      <c r="EQO388" s="472"/>
      <c r="EQX388" s="472"/>
      <c r="ERG388" s="472"/>
      <c r="ERP388" s="472"/>
      <c r="ERY388" s="472"/>
      <c r="ESH388" s="472"/>
      <c r="ESQ388" s="472"/>
      <c r="ESZ388" s="472"/>
      <c r="ETI388" s="472"/>
      <c r="ETR388" s="472"/>
      <c r="EUA388" s="472"/>
      <c r="EUJ388" s="472"/>
      <c r="EUS388" s="472"/>
      <c r="EVB388" s="472"/>
      <c r="EVK388" s="472"/>
      <c r="EVT388" s="472"/>
      <c r="EWC388" s="472"/>
      <c r="EWL388" s="472"/>
      <c r="EWU388" s="472"/>
      <c r="EXD388" s="472"/>
      <c r="EXM388" s="472"/>
      <c r="EXV388" s="472"/>
      <c r="EYE388" s="472"/>
      <c r="EYN388" s="472"/>
      <c r="EYW388" s="472"/>
      <c r="EZF388" s="472"/>
      <c r="EZO388" s="472"/>
      <c r="EZX388" s="472"/>
      <c r="FAG388" s="472"/>
      <c r="FAP388" s="472"/>
      <c r="FAY388" s="472"/>
      <c r="FBH388" s="472"/>
      <c r="FBQ388" s="472"/>
      <c r="FBZ388" s="472"/>
      <c r="FCI388" s="472"/>
      <c r="FCR388" s="472"/>
      <c r="FDA388" s="472"/>
      <c r="FDJ388" s="472"/>
      <c r="FDS388" s="472"/>
      <c r="FEB388" s="472"/>
      <c r="FEK388" s="472"/>
      <c r="FET388" s="472"/>
      <c r="FFC388" s="472"/>
      <c r="FFL388" s="472"/>
      <c r="FFU388" s="472"/>
      <c r="FGD388" s="472"/>
      <c r="FGM388" s="472"/>
      <c r="FGV388" s="472"/>
      <c r="FHE388" s="472"/>
      <c r="FHN388" s="472"/>
      <c r="FHW388" s="472"/>
      <c r="FIF388" s="472"/>
      <c r="FIO388" s="472"/>
      <c r="FIX388" s="472"/>
      <c r="FJG388" s="472"/>
      <c r="FJP388" s="472"/>
      <c r="FJY388" s="472"/>
      <c r="FKH388" s="472"/>
      <c r="FKQ388" s="472"/>
      <c r="FKZ388" s="472"/>
      <c r="FLI388" s="472"/>
      <c r="FLR388" s="472"/>
      <c r="FMA388" s="472"/>
      <c r="FMJ388" s="472"/>
      <c r="FMS388" s="472"/>
      <c r="FNB388" s="472"/>
      <c r="FNK388" s="472"/>
      <c r="FNT388" s="472"/>
      <c r="FOC388" s="472"/>
      <c r="FOL388" s="472"/>
      <c r="FOU388" s="472"/>
      <c r="FPD388" s="472"/>
      <c r="FPM388" s="472"/>
      <c r="FPV388" s="472"/>
      <c r="FQE388" s="472"/>
      <c r="FQN388" s="472"/>
      <c r="FQW388" s="472"/>
      <c r="FRF388" s="472"/>
      <c r="FRO388" s="472"/>
      <c r="FRX388" s="472"/>
      <c r="FSG388" s="472"/>
      <c r="FSP388" s="472"/>
      <c r="FSY388" s="472"/>
      <c r="FTH388" s="472"/>
      <c r="FTQ388" s="472"/>
      <c r="FTZ388" s="472"/>
      <c r="FUI388" s="472"/>
      <c r="FUR388" s="472"/>
      <c r="FVA388" s="472"/>
      <c r="FVJ388" s="472"/>
      <c r="FVS388" s="472"/>
      <c r="FWB388" s="472"/>
      <c r="FWK388" s="472"/>
      <c r="FWT388" s="472"/>
      <c r="FXC388" s="472"/>
      <c r="FXL388" s="472"/>
      <c r="FXU388" s="472"/>
      <c r="FYD388" s="472"/>
      <c r="FYM388" s="472"/>
      <c r="FYV388" s="472"/>
      <c r="FZE388" s="472"/>
      <c r="FZN388" s="472"/>
      <c r="FZW388" s="472"/>
      <c r="GAF388" s="472"/>
      <c r="GAO388" s="472"/>
      <c r="GAX388" s="472"/>
      <c r="GBG388" s="472"/>
      <c r="GBP388" s="472"/>
      <c r="GBY388" s="472"/>
      <c r="GCH388" s="472"/>
      <c r="GCQ388" s="472"/>
      <c r="GCZ388" s="472"/>
      <c r="GDI388" s="472"/>
      <c r="GDR388" s="472"/>
      <c r="GEA388" s="472"/>
      <c r="GEJ388" s="472"/>
      <c r="GES388" s="472"/>
      <c r="GFB388" s="472"/>
      <c r="GFK388" s="472"/>
      <c r="GFT388" s="472"/>
      <c r="GGC388" s="472"/>
      <c r="GGL388" s="472"/>
      <c r="GGU388" s="472"/>
      <c r="GHD388" s="472"/>
      <c r="GHM388" s="472"/>
      <c r="GHV388" s="472"/>
      <c r="GIE388" s="472"/>
      <c r="GIN388" s="472"/>
      <c r="GIW388" s="472"/>
      <c r="GJF388" s="472"/>
      <c r="GJO388" s="472"/>
      <c r="GJX388" s="472"/>
      <c r="GKG388" s="472"/>
      <c r="GKP388" s="472"/>
      <c r="GKY388" s="472"/>
      <c r="GLH388" s="472"/>
      <c r="GLQ388" s="472"/>
      <c r="GLZ388" s="472"/>
      <c r="GMI388" s="472"/>
      <c r="GMR388" s="472"/>
      <c r="GNA388" s="472"/>
      <c r="GNJ388" s="472"/>
      <c r="GNS388" s="472"/>
      <c r="GOB388" s="472"/>
      <c r="GOK388" s="472"/>
      <c r="GOT388" s="472"/>
      <c r="GPC388" s="472"/>
      <c r="GPL388" s="472"/>
      <c r="GPU388" s="472"/>
      <c r="GQD388" s="472"/>
      <c r="GQM388" s="472"/>
      <c r="GQV388" s="472"/>
      <c r="GRE388" s="472"/>
      <c r="GRN388" s="472"/>
      <c r="GRW388" s="472"/>
      <c r="GSF388" s="472"/>
      <c r="GSO388" s="472"/>
      <c r="GSX388" s="472"/>
      <c r="GTG388" s="472"/>
      <c r="GTP388" s="472"/>
      <c r="GTY388" s="472"/>
      <c r="GUH388" s="472"/>
      <c r="GUQ388" s="472"/>
      <c r="GUZ388" s="472"/>
      <c r="GVI388" s="472"/>
      <c r="GVR388" s="472"/>
      <c r="GWA388" s="472"/>
      <c r="GWJ388" s="472"/>
      <c r="GWS388" s="472"/>
      <c r="GXB388" s="472"/>
      <c r="GXK388" s="472"/>
      <c r="GXT388" s="472"/>
      <c r="GYC388" s="472"/>
      <c r="GYL388" s="472"/>
      <c r="GYU388" s="472"/>
      <c r="GZD388" s="472"/>
      <c r="GZM388" s="472"/>
      <c r="GZV388" s="472"/>
      <c r="HAE388" s="472"/>
      <c r="HAN388" s="472"/>
      <c r="HAW388" s="472"/>
      <c r="HBF388" s="472"/>
      <c r="HBO388" s="472"/>
      <c r="HBX388" s="472"/>
      <c r="HCG388" s="472"/>
      <c r="HCP388" s="472"/>
      <c r="HCY388" s="472"/>
      <c r="HDH388" s="472"/>
      <c r="HDQ388" s="472"/>
      <c r="HDZ388" s="472"/>
      <c r="HEI388" s="472"/>
      <c r="HER388" s="472"/>
      <c r="HFA388" s="472"/>
      <c r="HFJ388" s="472"/>
      <c r="HFS388" s="472"/>
      <c r="HGB388" s="472"/>
      <c r="HGK388" s="472"/>
      <c r="HGT388" s="472"/>
      <c r="HHC388" s="472"/>
      <c r="HHL388" s="472"/>
      <c r="HHU388" s="472"/>
      <c r="HID388" s="472"/>
      <c r="HIM388" s="472"/>
      <c r="HIV388" s="472"/>
      <c r="HJE388" s="472"/>
      <c r="HJN388" s="472"/>
      <c r="HJW388" s="472"/>
      <c r="HKF388" s="472"/>
      <c r="HKO388" s="472"/>
      <c r="HKX388" s="472"/>
      <c r="HLG388" s="472"/>
      <c r="HLP388" s="472"/>
      <c r="HLY388" s="472"/>
      <c r="HMH388" s="472"/>
      <c r="HMQ388" s="472"/>
      <c r="HMZ388" s="472"/>
      <c r="HNI388" s="472"/>
      <c r="HNR388" s="472"/>
      <c r="HOA388" s="472"/>
      <c r="HOJ388" s="472"/>
      <c r="HOS388" s="472"/>
      <c r="HPB388" s="472"/>
      <c r="HPK388" s="472"/>
      <c r="HPT388" s="472"/>
      <c r="HQC388" s="472"/>
      <c r="HQL388" s="472"/>
      <c r="HQU388" s="472"/>
      <c r="HRD388" s="472"/>
      <c r="HRM388" s="472"/>
      <c r="HRV388" s="472"/>
      <c r="HSE388" s="472"/>
      <c r="HSN388" s="472"/>
      <c r="HSW388" s="472"/>
      <c r="HTF388" s="472"/>
      <c r="HTO388" s="472"/>
      <c r="HTX388" s="472"/>
      <c r="HUG388" s="472"/>
      <c r="HUP388" s="472"/>
      <c r="HUY388" s="472"/>
      <c r="HVH388" s="472"/>
      <c r="HVQ388" s="472"/>
      <c r="HVZ388" s="472"/>
      <c r="HWI388" s="472"/>
      <c r="HWR388" s="472"/>
      <c r="HXA388" s="472"/>
      <c r="HXJ388" s="472"/>
      <c r="HXS388" s="472"/>
      <c r="HYB388" s="472"/>
      <c r="HYK388" s="472"/>
      <c r="HYT388" s="472"/>
      <c r="HZC388" s="472"/>
      <c r="HZL388" s="472"/>
      <c r="HZU388" s="472"/>
      <c r="IAD388" s="472"/>
      <c r="IAM388" s="472"/>
      <c r="IAV388" s="472"/>
      <c r="IBE388" s="472"/>
      <c r="IBN388" s="472"/>
      <c r="IBW388" s="472"/>
      <c r="ICF388" s="472"/>
      <c r="ICO388" s="472"/>
      <c r="ICX388" s="472"/>
      <c r="IDG388" s="472"/>
      <c r="IDP388" s="472"/>
      <c r="IDY388" s="472"/>
      <c r="IEH388" s="472"/>
      <c r="IEQ388" s="472"/>
      <c r="IEZ388" s="472"/>
      <c r="IFI388" s="472"/>
      <c r="IFR388" s="472"/>
      <c r="IGA388" s="472"/>
      <c r="IGJ388" s="472"/>
      <c r="IGS388" s="472"/>
      <c r="IHB388" s="472"/>
      <c r="IHK388" s="472"/>
      <c r="IHT388" s="472"/>
      <c r="IIC388" s="472"/>
      <c r="IIL388" s="472"/>
      <c r="IIU388" s="472"/>
      <c r="IJD388" s="472"/>
      <c r="IJM388" s="472"/>
      <c r="IJV388" s="472"/>
      <c r="IKE388" s="472"/>
      <c r="IKN388" s="472"/>
      <c r="IKW388" s="472"/>
      <c r="ILF388" s="472"/>
      <c r="ILO388" s="472"/>
      <c r="ILX388" s="472"/>
      <c r="IMG388" s="472"/>
      <c r="IMP388" s="472"/>
      <c r="IMY388" s="472"/>
      <c r="INH388" s="472"/>
      <c r="INQ388" s="472"/>
      <c r="INZ388" s="472"/>
      <c r="IOI388" s="472"/>
      <c r="IOR388" s="472"/>
      <c r="IPA388" s="472"/>
      <c r="IPJ388" s="472"/>
      <c r="IPS388" s="472"/>
      <c r="IQB388" s="472"/>
      <c r="IQK388" s="472"/>
      <c r="IQT388" s="472"/>
      <c r="IRC388" s="472"/>
      <c r="IRL388" s="472"/>
      <c r="IRU388" s="472"/>
      <c r="ISD388" s="472"/>
      <c r="ISM388" s="472"/>
      <c r="ISV388" s="472"/>
      <c r="ITE388" s="472"/>
      <c r="ITN388" s="472"/>
      <c r="ITW388" s="472"/>
      <c r="IUF388" s="472"/>
      <c r="IUO388" s="472"/>
      <c r="IUX388" s="472"/>
      <c r="IVG388" s="472"/>
      <c r="IVP388" s="472"/>
      <c r="IVY388" s="472"/>
      <c r="IWH388" s="472"/>
      <c r="IWQ388" s="472"/>
      <c r="IWZ388" s="472"/>
      <c r="IXI388" s="472"/>
      <c r="IXR388" s="472"/>
      <c r="IYA388" s="472"/>
      <c r="IYJ388" s="472"/>
      <c r="IYS388" s="472"/>
      <c r="IZB388" s="472"/>
      <c r="IZK388" s="472"/>
      <c r="IZT388" s="472"/>
      <c r="JAC388" s="472"/>
      <c r="JAL388" s="472"/>
      <c r="JAU388" s="472"/>
      <c r="JBD388" s="472"/>
      <c r="JBM388" s="472"/>
      <c r="JBV388" s="472"/>
      <c r="JCE388" s="472"/>
      <c r="JCN388" s="472"/>
      <c r="JCW388" s="472"/>
      <c r="JDF388" s="472"/>
      <c r="JDO388" s="472"/>
      <c r="JDX388" s="472"/>
      <c r="JEG388" s="472"/>
      <c r="JEP388" s="472"/>
      <c r="JEY388" s="472"/>
      <c r="JFH388" s="472"/>
      <c r="JFQ388" s="472"/>
      <c r="JFZ388" s="472"/>
      <c r="JGI388" s="472"/>
      <c r="JGR388" s="472"/>
      <c r="JHA388" s="472"/>
      <c r="JHJ388" s="472"/>
      <c r="JHS388" s="472"/>
      <c r="JIB388" s="472"/>
      <c r="JIK388" s="472"/>
      <c r="JIT388" s="472"/>
      <c r="JJC388" s="472"/>
      <c r="JJL388" s="472"/>
      <c r="JJU388" s="472"/>
      <c r="JKD388" s="472"/>
      <c r="JKM388" s="472"/>
      <c r="JKV388" s="472"/>
      <c r="JLE388" s="472"/>
      <c r="JLN388" s="472"/>
      <c r="JLW388" s="472"/>
      <c r="JMF388" s="472"/>
      <c r="JMO388" s="472"/>
      <c r="JMX388" s="472"/>
      <c r="JNG388" s="472"/>
      <c r="JNP388" s="472"/>
      <c r="JNY388" s="472"/>
      <c r="JOH388" s="472"/>
      <c r="JOQ388" s="472"/>
      <c r="JOZ388" s="472"/>
      <c r="JPI388" s="472"/>
      <c r="JPR388" s="472"/>
      <c r="JQA388" s="472"/>
      <c r="JQJ388" s="472"/>
      <c r="JQS388" s="472"/>
      <c r="JRB388" s="472"/>
      <c r="JRK388" s="472"/>
      <c r="JRT388" s="472"/>
      <c r="JSC388" s="472"/>
      <c r="JSL388" s="472"/>
      <c r="JSU388" s="472"/>
      <c r="JTD388" s="472"/>
      <c r="JTM388" s="472"/>
      <c r="JTV388" s="472"/>
      <c r="JUE388" s="472"/>
      <c r="JUN388" s="472"/>
      <c r="JUW388" s="472"/>
      <c r="JVF388" s="472"/>
      <c r="JVO388" s="472"/>
      <c r="JVX388" s="472"/>
      <c r="JWG388" s="472"/>
      <c r="JWP388" s="472"/>
      <c r="JWY388" s="472"/>
      <c r="JXH388" s="472"/>
      <c r="JXQ388" s="472"/>
      <c r="JXZ388" s="472"/>
      <c r="JYI388" s="472"/>
      <c r="JYR388" s="472"/>
      <c r="JZA388" s="472"/>
      <c r="JZJ388" s="472"/>
      <c r="JZS388" s="472"/>
      <c r="KAB388" s="472"/>
      <c r="KAK388" s="472"/>
      <c r="KAT388" s="472"/>
      <c r="KBC388" s="472"/>
      <c r="KBL388" s="472"/>
      <c r="KBU388" s="472"/>
      <c r="KCD388" s="472"/>
      <c r="KCM388" s="472"/>
      <c r="KCV388" s="472"/>
      <c r="KDE388" s="472"/>
      <c r="KDN388" s="472"/>
      <c r="KDW388" s="472"/>
      <c r="KEF388" s="472"/>
      <c r="KEO388" s="472"/>
      <c r="KEX388" s="472"/>
      <c r="KFG388" s="472"/>
      <c r="KFP388" s="472"/>
      <c r="KFY388" s="472"/>
      <c r="KGH388" s="472"/>
      <c r="KGQ388" s="472"/>
      <c r="KGZ388" s="472"/>
      <c r="KHI388" s="472"/>
      <c r="KHR388" s="472"/>
      <c r="KIA388" s="472"/>
      <c r="KIJ388" s="472"/>
      <c r="KIS388" s="472"/>
      <c r="KJB388" s="472"/>
      <c r="KJK388" s="472"/>
      <c r="KJT388" s="472"/>
      <c r="KKC388" s="472"/>
      <c r="KKL388" s="472"/>
      <c r="KKU388" s="472"/>
      <c r="KLD388" s="472"/>
      <c r="KLM388" s="472"/>
      <c r="KLV388" s="472"/>
      <c r="KME388" s="472"/>
      <c r="KMN388" s="472"/>
      <c r="KMW388" s="472"/>
      <c r="KNF388" s="472"/>
      <c r="KNO388" s="472"/>
      <c r="KNX388" s="472"/>
      <c r="KOG388" s="472"/>
      <c r="KOP388" s="472"/>
      <c r="KOY388" s="472"/>
      <c r="KPH388" s="472"/>
      <c r="KPQ388" s="472"/>
      <c r="KPZ388" s="472"/>
      <c r="KQI388" s="472"/>
      <c r="KQR388" s="472"/>
      <c r="KRA388" s="472"/>
      <c r="KRJ388" s="472"/>
      <c r="KRS388" s="472"/>
      <c r="KSB388" s="472"/>
      <c r="KSK388" s="472"/>
      <c r="KST388" s="472"/>
      <c r="KTC388" s="472"/>
      <c r="KTL388" s="472"/>
      <c r="KTU388" s="472"/>
      <c r="KUD388" s="472"/>
      <c r="KUM388" s="472"/>
      <c r="KUV388" s="472"/>
      <c r="KVE388" s="472"/>
      <c r="KVN388" s="472"/>
      <c r="KVW388" s="472"/>
      <c r="KWF388" s="472"/>
      <c r="KWO388" s="472"/>
      <c r="KWX388" s="472"/>
      <c r="KXG388" s="472"/>
      <c r="KXP388" s="472"/>
      <c r="KXY388" s="472"/>
      <c r="KYH388" s="472"/>
      <c r="KYQ388" s="472"/>
      <c r="KYZ388" s="472"/>
      <c r="KZI388" s="472"/>
      <c r="KZR388" s="472"/>
      <c r="LAA388" s="472"/>
      <c r="LAJ388" s="472"/>
      <c r="LAS388" s="472"/>
      <c r="LBB388" s="472"/>
      <c r="LBK388" s="472"/>
      <c r="LBT388" s="472"/>
      <c r="LCC388" s="472"/>
      <c r="LCL388" s="472"/>
      <c r="LCU388" s="472"/>
      <c r="LDD388" s="472"/>
      <c r="LDM388" s="472"/>
      <c r="LDV388" s="472"/>
      <c r="LEE388" s="472"/>
      <c r="LEN388" s="472"/>
      <c r="LEW388" s="472"/>
      <c r="LFF388" s="472"/>
      <c r="LFO388" s="472"/>
      <c r="LFX388" s="472"/>
      <c r="LGG388" s="472"/>
      <c r="LGP388" s="472"/>
      <c r="LGY388" s="472"/>
      <c r="LHH388" s="472"/>
      <c r="LHQ388" s="472"/>
      <c r="LHZ388" s="472"/>
      <c r="LII388" s="472"/>
      <c r="LIR388" s="472"/>
      <c r="LJA388" s="472"/>
      <c r="LJJ388" s="472"/>
      <c r="LJS388" s="472"/>
      <c r="LKB388" s="472"/>
      <c r="LKK388" s="472"/>
      <c r="LKT388" s="472"/>
      <c r="LLC388" s="472"/>
      <c r="LLL388" s="472"/>
      <c r="LLU388" s="472"/>
      <c r="LMD388" s="472"/>
      <c r="LMM388" s="472"/>
      <c r="LMV388" s="472"/>
      <c r="LNE388" s="472"/>
      <c r="LNN388" s="472"/>
      <c r="LNW388" s="472"/>
      <c r="LOF388" s="472"/>
      <c r="LOO388" s="472"/>
      <c r="LOX388" s="472"/>
      <c r="LPG388" s="472"/>
      <c r="LPP388" s="472"/>
      <c r="LPY388" s="472"/>
      <c r="LQH388" s="472"/>
      <c r="LQQ388" s="472"/>
      <c r="LQZ388" s="472"/>
      <c r="LRI388" s="472"/>
      <c r="LRR388" s="472"/>
      <c r="LSA388" s="472"/>
      <c r="LSJ388" s="472"/>
      <c r="LSS388" s="472"/>
      <c r="LTB388" s="472"/>
      <c r="LTK388" s="472"/>
      <c r="LTT388" s="472"/>
      <c r="LUC388" s="472"/>
      <c r="LUL388" s="472"/>
      <c r="LUU388" s="472"/>
      <c r="LVD388" s="472"/>
      <c r="LVM388" s="472"/>
      <c r="LVV388" s="472"/>
      <c r="LWE388" s="472"/>
      <c r="LWN388" s="472"/>
      <c r="LWW388" s="472"/>
      <c r="LXF388" s="472"/>
      <c r="LXO388" s="472"/>
      <c r="LXX388" s="472"/>
      <c r="LYG388" s="472"/>
      <c r="LYP388" s="472"/>
      <c r="LYY388" s="472"/>
      <c r="LZH388" s="472"/>
      <c r="LZQ388" s="472"/>
      <c r="LZZ388" s="472"/>
      <c r="MAI388" s="472"/>
      <c r="MAR388" s="472"/>
      <c r="MBA388" s="472"/>
      <c r="MBJ388" s="472"/>
      <c r="MBS388" s="472"/>
      <c r="MCB388" s="472"/>
      <c r="MCK388" s="472"/>
      <c r="MCT388" s="472"/>
      <c r="MDC388" s="472"/>
      <c r="MDL388" s="472"/>
      <c r="MDU388" s="472"/>
      <c r="MED388" s="472"/>
      <c r="MEM388" s="472"/>
      <c r="MEV388" s="472"/>
      <c r="MFE388" s="472"/>
      <c r="MFN388" s="472"/>
      <c r="MFW388" s="472"/>
      <c r="MGF388" s="472"/>
      <c r="MGO388" s="472"/>
      <c r="MGX388" s="472"/>
      <c r="MHG388" s="472"/>
      <c r="MHP388" s="472"/>
      <c r="MHY388" s="472"/>
      <c r="MIH388" s="472"/>
      <c r="MIQ388" s="472"/>
      <c r="MIZ388" s="472"/>
      <c r="MJI388" s="472"/>
      <c r="MJR388" s="472"/>
      <c r="MKA388" s="472"/>
      <c r="MKJ388" s="472"/>
      <c r="MKS388" s="472"/>
      <c r="MLB388" s="472"/>
      <c r="MLK388" s="472"/>
      <c r="MLT388" s="472"/>
      <c r="MMC388" s="472"/>
      <c r="MML388" s="472"/>
      <c r="MMU388" s="472"/>
      <c r="MND388" s="472"/>
      <c r="MNM388" s="472"/>
      <c r="MNV388" s="472"/>
      <c r="MOE388" s="472"/>
      <c r="MON388" s="472"/>
      <c r="MOW388" s="472"/>
      <c r="MPF388" s="472"/>
      <c r="MPO388" s="472"/>
      <c r="MPX388" s="472"/>
      <c r="MQG388" s="472"/>
      <c r="MQP388" s="472"/>
      <c r="MQY388" s="472"/>
      <c r="MRH388" s="472"/>
      <c r="MRQ388" s="472"/>
      <c r="MRZ388" s="472"/>
      <c r="MSI388" s="472"/>
      <c r="MSR388" s="472"/>
      <c r="MTA388" s="472"/>
      <c r="MTJ388" s="472"/>
      <c r="MTS388" s="472"/>
      <c r="MUB388" s="472"/>
      <c r="MUK388" s="472"/>
      <c r="MUT388" s="472"/>
      <c r="MVC388" s="472"/>
      <c r="MVL388" s="472"/>
      <c r="MVU388" s="472"/>
      <c r="MWD388" s="472"/>
      <c r="MWM388" s="472"/>
      <c r="MWV388" s="472"/>
      <c r="MXE388" s="472"/>
      <c r="MXN388" s="472"/>
      <c r="MXW388" s="472"/>
      <c r="MYF388" s="472"/>
      <c r="MYO388" s="472"/>
      <c r="MYX388" s="472"/>
      <c r="MZG388" s="472"/>
      <c r="MZP388" s="472"/>
      <c r="MZY388" s="472"/>
      <c r="NAH388" s="472"/>
      <c r="NAQ388" s="472"/>
      <c r="NAZ388" s="472"/>
      <c r="NBI388" s="472"/>
      <c r="NBR388" s="472"/>
      <c r="NCA388" s="472"/>
      <c r="NCJ388" s="472"/>
      <c r="NCS388" s="472"/>
      <c r="NDB388" s="472"/>
      <c r="NDK388" s="472"/>
      <c r="NDT388" s="472"/>
      <c r="NEC388" s="472"/>
      <c r="NEL388" s="472"/>
      <c r="NEU388" s="472"/>
      <c r="NFD388" s="472"/>
      <c r="NFM388" s="472"/>
      <c r="NFV388" s="472"/>
      <c r="NGE388" s="472"/>
      <c r="NGN388" s="472"/>
      <c r="NGW388" s="472"/>
      <c r="NHF388" s="472"/>
      <c r="NHO388" s="472"/>
      <c r="NHX388" s="472"/>
      <c r="NIG388" s="472"/>
      <c r="NIP388" s="472"/>
      <c r="NIY388" s="472"/>
      <c r="NJH388" s="472"/>
      <c r="NJQ388" s="472"/>
      <c r="NJZ388" s="472"/>
      <c r="NKI388" s="472"/>
      <c r="NKR388" s="472"/>
      <c r="NLA388" s="472"/>
      <c r="NLJ388" s="472"/>
      <c r="NLS388" s="472"/>
      <c r="NMB388" s="472"/>
      <c r="NMK388" s="472"/>
      <c r="NMT388" s="472"/>
      <c r="NNC388" s="472"/>
      <c r="NNL388" s="472"/>
      <c r="NNU388" s="472"/>
      <c r="NOD388" s="472"/>
      <c r="NOM388" s="472"/>
      <c r="NOV388" s="472"/>
      <c r="NPE388" s="472"/>
      <c r="NPN388" s="472"/>
      <c r="NPW388" s="472"/>
      <c r="NQF388" s="472"/>
      <c r="NQO388" s="472"/>
      <c r="NQX388" s="472"/>
      <c r="NRG388" s="472"/>
      <c r="NRP388" s="472"/>
      <c r="NRY388" s="472"/>
      <c r="NSH388" s="472"/>
      <c r="NSQ388" s="472"/>
      <c r="NSZ388" s="472"/>
      <c r="NTI388" s="472"/>
      <c r="NTR388" s="472"/>
      <c r="NUA388" s="472"/>
      <c r="NUJ388" s="472"/>
      <c r="NUS388" s="472"/>
      <c r="NVB388" s="472"/>
      <c r="NVK388" s="472"/>
      <c r="NVT388" s="472"/>
      <c r="NWC388" s="472"/>
      <c r="NWL388" s="472"/>
      <c r="NWU388" s="472"/>
      <c r="NXD388" s="472"/>
      <c r="NXM388" s="472"/>
      <c r="NXV388" s="472"/>
      <c r="NYE388" s="472"/>
      <c r="NYN388" s="472"/>
      <c r="NYW388" s="472"/>
      <c r="NZF388" s="472"/>
      <c r="NZO388" s="472"/>
      <c r="NZX388" s="472"/>
      <c r="OAG388" s="472"/>
      <c r="OAP388" s="472"/>
      <c r="OAY388" s="472"/>
      <c r="OBH388" s="472"/>
      <c r="OBQ388" s="472"/>
      <c r="OBZ388" s="472"/>
      <c r="OCI388" s="472"/>
      <c r="OCR388" s="472"/>
      <c r="ODA388" s="472"/>
      <c r="ODJ388" s="472"/>
      <c r="ODS388" s="472"/>
      <c r="OEB388" s="472"/>
      <c r="OEK388" s="472"/>
      <c r="OET388" s="472"/>
      <c r="OFC388" s="472"/>
      <c r="OFL388" s="472"/>
      <c r="OFU388" s="472"/>
      <c r="OGD388" s="472"/>
      <c r="OGM388" s="472"/>
      <c r="OGV388" s="472"/>
      <c r="OHE388" s="472"/>
      <c r="OHN388" s="472"/>
      <c r="OHW388" s="472"/>
      <c r="OIF388" s="472"/>
      <c r="OIO388" s="472"/>
      <c r="OIX388" s="472"/>
      <c r="OJG388" s="472"/>
      <c r="OJP388" s="472"/>
      <c r="OJY388" s="472"/>
      <c r="OKH388" s="472"/>
      <c r="OKQ388" s="472"/>
      <c r="OKZ388" s="472"/>
      <c r="OLI388" s="472"/>
      <c r="OLR388" s="472"/>
      <c r="OMA388" s="472"/>
      <c r="OMJ388" s="472"/>
      <c r="OMS388" s="472"/>
      <c r="ONB388" s="472"/>
      <c r="ONK388" s="472"/>
      <c r="ONT388" s="472"/>
      <c r="OOC388" s="472"/>
      <c r="OOL388" s="472"/>
      <c r="OOU388" s="472"/>
      <c r="OPD388" s="472"/>
      <c r="OPM388" s="472"/>
      <c r="OPV388" s="472"/>
      <c r="OQE388" s="472"/>
      <c r="OQN388" s="472"/>
      <c r="OQW388" s="472"/>
      <c r="ORF388" s="472"/>
      <c r="ORO388" s="472"/>
      <c r="ORX388" s="472"/>
      <c r="OSG388" s="472"/>
      <c r="OSP388" s="472"/>
      <c r="OSY388" s="472"/>
      <c r="OTH388" s="472"/>
      <c r="OTQ388" s="472"/>
      <c r="OTZ388" s="472"/>
      <c r="OUI388" s="472"/>
      <c r="OUR388" s="472"/>
      <c r="OVA388" s="472"/>
      <c r="OVJ388" s="472"/>
      <c r="OVS388" s="472"/>
      <c r="OWB388" s="472"/>
      <c r="OWK388" s="472"/>
      <c r="OWT388" s="472"/>
      <c r="OXC388" s="472"/>
      <c r="OXL388" s="472"/>
      <c r="OXU388" s="472"/>
      <c r="OYD388" s="472"/>
      <c r="OYM388" s="472"/>
      <c r="OYV388" s="472"/>
      <c r="OZE388" s="472"/>
      <c r="OZN388" s="472"/>
      <c r="OZW388" s="472"/>
      <c r="PAF388" s="472"/>
      <c r="PAO388" s="472"/>
      <c r="PAX388" s="472"/>
      <c r="PBG388" s="472"/>
      <c r="PBP388" s="472"/>
      <c r="PBY388" s="472"/>
      <c r="PCH388" s="472"/>
      <c r="PCQ388" s="472"/>
      <c r="PCZ388" s="472"/>
      <c r="PDI388" s="472"/>
      <c r="PDR388" s="472"/>
      <c r="PEA388" s="472"/>
      <c r="PEJ388" s="472"/>
      <c r="PES388" s="472"/>
      <c r="PFB388" s="472"/>
      <c r="PFK388" s="472"/>
      <c r="PFT388" s="472"/>
      <c r="PGC388" s="472"/>
      <c r="PGL388" s="472"/>
      <c r="PGU388" s="472"/>
      <c r="PHD388" s="472"/>
      <c r="PHM388" s="472"/>
      <c r="PHV388" s="472"/>
      <c r="PIE388" s="472"/>
      <c r="PIN388" s="472"/>
      <c r="PIW388" s="472"/>
      <c r="PJF388" s="472"/>
      <c r="PJO388" s="472"/>
      <c r="PJX388" s="472"/>
      <c r="PKG388" s="472"/>
      <c r="PKP388" s="472"/>
      <c r="PKY388" s="472"/>
      <c r="PLH388" s="472"/>
      <c r="PLQ388" s="472"/>
      <c r="PLZ388" s="472"/>
      <c r="PMI388" s="472"/>
      <c r="PMR388" s="472"/>
      <c r="PNA388" s="472"/>
      <c r="PNJ388" s="472"/>
      <c r="PNS388" s="472"/>
      <c r="POB388" s="472"/>
      <c r="POK388" s="472"/>
      <c r="POT388" s="472"/>
      <c r="PPC388" s="472"/>
      <c r="PPL388" s="472"/>
      <c r="PPU388" s="472"/>
      <c r="PQD388" s="472"/>
      <c r="PQM388" s="472"/>
      <c r="PQV388" s="472"/>
      <c r="PRE388" s="472"/>
      <c r="PRN388" s="472"/>
      <c r="PRW388" s="472"/>
      <c r="PSF388" s="472"/>
      <c r="PSO388" s="472"/>
      <c r="PSX388" s="472"/>
      <c r="PTG388" s="472"/>
      <c r="PTP388" s="472"/>
      <c r="PTY388" s="472"/>
      <c r="PUH388" s="472"/>
      <c r="PUQ388" s="472"/>
      <c r="PUZ388" s="472"/>
      <c r="PVI388" s="472"/>
      <c r="PVR388" s="472"/>
      <c r="PWA388" s="472"/>
      <c r="PWJ388" s="472"/>
      <c r="PWS388" s="472"/>
      <c r="PXB388" s="472"/>
      <c r="PXK388" s="472"/>
      <c r="PXT388" s="472"/>
      <c r="PYC388" s="472"/>
      <c r="PYL388" s="472"/>
      <c r="PYU388" s="472"/>
      <c r="PZD388" s="472"/>
      <c r="PZM388" s="472"/>
      <c r="PZV388" s="472"/>
      <c r="QAE388" s="472"/>
      <c r="QAN388" s="472"/>
      <c r="QAW388" s="472"/>
      <c r="QBF388" s="472"/>
      <c r="QBO388" s="472"/>
      <c r="QBX388" s="472"/>
      <c r="QCG388" s="472"/>
      <c r="QCP388" s="472"/>
      <c r="QCY388" s="472"/>
      <c r="QDH388" s="472"/>
      <c r="QDQ388" s="472"/>
      <c r="QDZ388" s="472"/>
      <c r="QEI388" s="472"/>
      <c r="QER388" s="472"/>
      <c r="QFA388" s="472"/>
      <c r="QFJ388" s="472"/>
      <c r="QFS388" s="472"/>
      <c r="QGB388" s="472"/>
      <c r="QGK388" s="472"/>
      <c r="QGT388" s="472"/>
      <c r="QHC388" s="472"/>
      <c r="QHL388" s="472"/>
      <c r="QHU388" s="472"/>
      <c r="QID388" s="472"/>
      <c r="QIM388" s="472"/>
      <c r="QIV388" s="472"/>
      <c r="QJE388" s="472"/>
      <c r="QJN388" s="472"/>
      <c r="QJW388" s="472"/>
      <c r="QKF388" s="472"/>
      <c r="QKO388" s="472"/>
      <c r="QKX388" s="472"/>
      <c r="QLG388" s="472"/>
      <c r="QLP388" s="472"/>
      <c r="QLY388" s="472"/>
      <c r="QMH388" s="472"/>
      <c r="QMQ388" s="472"/>
      <c r="QMZ388" s="472"/>
      <c r="QNI388" s="472"/>
      <c r="QNR388" s="472"/>
      <c r="QOA388" s="472"/>
      <c r="QOJ388" s="472"/>
      <c r="QOS388" s="472"/>
      <c r="QPB388" s="472"/>
      <c r="QPK388" s="472"/>
      <c r="QPT388" s="472"/>
      <c r="QQC388" s="472"/>
      <c r="QQL388" s="472"/>
      <c r="QQU388" s="472"/>
      <c r="QRD388" s="472"/>
      <c r="QRM388" s="472"/>
      <c r="QRV388" s="472"/>
      <c r="QSE388" s="472"/>
      <c r="QSN388" s="472"/>
      <c r="QSW388" s="472"/>
      <c r="QTF388" s="472"/>
      <c r="QTO388" s="472"/>
      <c r="QTX388" s="472"/>
      <c r="QUG388" s="472"/>
      <c r="QUP388" s="472"/>
      <c r="QUY388" s="472"/>
      <c r="QVH388" s="472"/>
      <c r="QVQ388" s="472"/>
      <c r="QVZ388" s="472"/>
      <c r="QWI388" s="472"/>
      <c r="QWR388" s="472"/>
      <c r="QXA388" s="472"/>
      <c r="QXJ388" s="472"/>
      <c r="QXS388" s="472"/>
      <c r="QYB388" s="472"/>
      <c r="QYK388" s="472"/>
      <c r="QYT388" s="472"/>
      <c r="QZC388" s="472"/>
      <c r="QZL388" s="472"/>
      <c r="QZU388" s="472"/>
      <c r="RAD388" s="472"/>
      <c r="RAM388" s="472"/>
      <c r="RAV388" s="472"/>
      <c r="RBE388" s="472"/>
      <c r="RBN388" s="472"/>
      <c r="RBW388" s="472"/>
      <c r="RCF388" s="472"/>
      <c r="RCO388" s="472"/>
      <c r="RCX388" s="472"/>
      <c r="RDG388" s="472"/>
      <c r="RDP388" s="472"/>
      <c r="RDY388" s="472"/>
      <c r="REH388" s="472"/>
      <c r="REQ388" s="472"/>
      <c r="REZ388" s="472"/>
      <c r="RFI388" s="472"/>
      <c r="RFR388" s="472"/>
      <c r="RGA388" s="472"/>
      <c r="RGJ388" s="472"/>
      <c r="RGS388" s="472"/>
      <c r="RHB388" s="472"/>
      <c r="RHK388" s="472"/>
      <c r="RHT388" s="472"/>
      <c r="RIC388" s="472"/>
      <c r="RIL388" s="472"/>
      <c r="RIU388" s="472"/>
      <c r="RJD388" s="472"/>
      <c r="RJM388" s="472"/>
      <c r="RJV388" s="472"/>
      <c r="RKE388" s="472"/>
      <c r="RKN388" s="472"/>
      <c r="RKW388" s="472"/>
      <c r="RLF388" s="472"/>
      <c r="RLO388" s="472"/>
      <c r="RLX388" s="472"/>
      <c r="RMG388" s="472"/>
      <c r="RMP388" s="472"/>
      <c r="RMY388" s="472"/>
      <c r="RNH388" s="472"/>
      <c r="RNQ388" s="472"/>
      <c r="RNZ388" s="472"/>
      <c r="ROI388" s="472"/>
      <c r="ROR388" s="472"/>
      <c r="RPA388" s="472"/>
      <c r="RPJ388" s="472"/>
      <c r="RPS388" s="472"/>
      <c r="RQB388" s="472"/>
      <c r="RQK388" s="472"/>
      <c r="RQT388" s="472"/>
      <c r="RRC388" s="472"/>
      <c r="RRL388" s="472"/>
      <c r="RRU388" s="472"/>
      <c r="RSD388" s="472"/>
      <c r="RSM388" s="472"/>
      <c r="RSV388" s="472"/>
      <c r="RTE388" s="472"/>
      <c r="RTN388" s="472"/>
      <c r="RTW388" s="472"/>
      <c r="RUF388" s="472"/>
      <c r="RUO388" s="472"/>
      <c r="RUX388" s="472"/>
      <c r="RVG388" s="472"/>
      <c r="RVP388" s="472"/>
      <c r="RVY388" s="472"/>
      <c r="RWH388" s="472"/>
      <c r="RWQ388" s="472"/>
      <c r="RWZ388" s="472"/>
      <c r="RXI388" s="472"/>
      <c r="RXR388" s="472"/>
      <c r="RYA388" s="472"/>
      <c r="RYJ388" s="472"/>
      <c r="RYS388" s="472"/>
      <c r="RZB388" s="472"/>
      <c r="RZK388" s="472"/>
      <c r="RZT388" s="472"/>
      <c r="SAC388" s="472"/>
      <c r="SAL388" s="472"/>
      <c r="SAU388" s="472"/>
      <c r="SBD388" s="472"/>
      <c r="SBM388" s="472"/>
      <c r="SBV388" s="472"/>
      <c r="SCE388" s="472"/>
      <c r="SCN388" s="472"/>
      <c r="SCW388" s="472"/>
      <c r="SDF388" s="472"/>
      <c r="SDO388" s="472"/>
      <c r="SDX388" s="472"/>
      <c r="SEG388" s="472"/>
      <c r="SEP388" s="472"/>
      <c r="SEY388" s="472"/>
      <c r="SFH388" s="472"/>
      <c r="SFQ388" s="472"/>
      <c r="SFZ388" s="472"/>
      <c r="SGI388" s="472"/>
      <c r="SGR388" s="472"/>
      <c r="SHA388" s="472"/>
      <c r="SHJ388" s="472"/>
      <c r="SHS388" s="472"/>
      <c r="SIB388" s="472"/>
      <c r="SIK388" s="472"/>
      <c r="SIT388" s="472"/>
      <c r="SJC388" s="472"/>
      <c r="SJL388" s="472"/>
      <c r="SJU388" s="472"/>
      <c r="SKD388" s="472"/>
      <c r="SKM388" s="472"/>
      <c r="SKV388" s="472"/>
      <c r="SLE388" s="472"/>
      <c r="SLN388" s="472"/>
      <c r="SLW388" s="472"/>
      <c r="SMF388" s="472"/>
      <c r="SMO388" s="472"/>
      <c r="SMX388" s="472"/>
      <c r="SNG388" s="472"/>
      <c r="SNP388" s="472"/>
      <c r="SNY388" s="472"/>
      <c r="SOH388" s="472"/>
      <c r="SOQ388" s="472"/>
      <c r="SOZ388" s="472"/>
      <c r="SPI388" s="472"/>
      <c r="SPR388" s="472"/>
      <c r="SQA388" s="472"/>
      <c r="SQJ388" s="472"/>
      <c r="SQS388" s="472"/>
      <c r="SRB388" s="472"/>
      <c r="SRK388" s="472"/>
      <c r="SRT388" s="472"/>
      <c r="SSC388" s="472"/>
      <c r="SSL388" s="472"/>
      <c r="SSU388" s="472"/>
      <c r="STD388" s="472"/>
      <c r="STM388" s="472"/>
      <c r="STV388" s="472"/>
      <c r="SUE388" s="472"/>
      <c r="SUN388" s="472"/>
      <c r="SUW388" s="472"/>
      <c r="SVF388" s="472"/>
      <c r="SVO388" s="472"/>
      <c r="SVX388" s="472"/>
      <c r="SWG388" s="472"/>
      <c r="SWP388" s="472"/>
      <c r="SWY388" s="472"/>
      <c r="SXH388" s="472"/>
      <c r="SXQ388" s="472"/>
      <c r="SXZ388" s="472"/>
      <c r="SYI388" s="472"/>
      <c r="SYR388" s="472"/>
      <c r="SZA388" s="472"/>
      <c r="SZJ388" s="472"/>
      <c r="SZS388" s="472"/>
      <c r="TAB388" s="472"/>
      <c r="TAK388" s="472"/>
      <c r="TAT388" s="472"/>
      <c r="TBC388" s="472"/>
      <c r="TBL388" s="472"/>
      <c r="TBU388" s="472"/>
      <c r="TCD388" s="472"/>
      <c r="TCM388" s="472"/>
      <c r="TCV388" s="472"/>
      <c r="TDE388" s="472"/>
      <c r="TDN388" s="472"/>
      <c r="TDW388" s="472"/>
      <c r="TEF388" s="472"/>
      <c r="TEO388" s="472"/>
      <c r="TEX388" s="472"/>
      <c r="TFG388" s="472"/>
      <c r="TFP388" s="472"/>
      <c r="TFY388" s="472"/>
      <c r="TGH388" s="472"/>
      <c r="TGQ388" s="472"/>
      <c r="TGZ388" s="472"/>
      <c r="THI388" s="472"/>
      <c r="THR388" s="472"/>
      <c r="TIA388" s="472"/>
      <c r="TIJ388" s="472"/>
      <c r="TIS388" s="472"/>
      <c r="TJB388" s="472"/>
      <c r="TJK388" s="472"/>
      <c r="TJT388" s="472"/>
      <c r="TKC388" s="472"/>
      <c r="TKL388" s="472"/>
      <c r="TKU388" s="472"/>
      <c r="TLD388" s="472"/>
      <c r="TLM388" s="472"/>
      <c r="TLV388" s="472"/>
      <c r="TME388" s="472"/>
      <c r="TMN388" s="472"/>
      <c r="TMW388" s="472"/>
      <c r="TNF388" s="472"/>
      <c r="TNO388" s="472"/>
      <c r="TNX388" s="472"/>
      <c r="TOG388" s="472"/>
      <c r="TOP388" s="472"/>
      <c r="TOY388" s="472"/>
      <c r="TPH388" s="472"/>
      <c r="TPQ388" s="472"/>
      <c r="TPZ388" s="472"/>
      <c r="TQI388" s="472"/>
      <c r="TQR388" s="472"/>
      <c r="TRA388" s="472"/>
      <c r="TRJ388" s="472"/>
      <c r="TRS388" s="472"/>
      <c r="TSB388" s="472"/>
      <c r="TSK388" s="472"/>
      <c r="TST388" s="472"/>
      <c r="TTC388" s="472"/>
      <c r="TTL388" s="472"/>
      <c r="TTU388" s="472"/>
      <c r="TUD388" s="472"/>
      <c r="TUM388" s="472"/>
      <c r="TUV388" s="472"/>
      <c r="TVE388" s="472"/>
      <c r="TVN388" s="472"/>
      <c r="TVW388" s="472"/>
      <c r="TWF388" s="472"/>
      <c r="TWO388" s="472"/>
      <c r="TWX388" s="472"/>
      <c r="TXG388" s="472"/>
      <c r="TXP388" s="472"/>
      <c r="TXY388" s="472"/>
      <c r="TYH388" s="472"/>
      <c r="TYQ388" s="472"/>
      <c r="TYZ388" s="472"/>
      <c r="TZI388" s="472"/>
      <c r="TZR388" s="472"/>
      <c r="UAA388" s="472"/>
      <c r="UAJ388" s="472"/>
      <c r="UAS388" s="472"/>
      <c r="UBB388" s="472"/>
      <c r="UBK388" s="472"/>
      <c r="UBT388" s="472"/>
      <c r="UCC388" s="472"/>
      <c r="UCL388" s="472"/>
      <c r="UCU388" s="472"/>
      <c r="UDD388" s="472"/>
      <c r="UDM388" s="472"/>
      <c r="UDV388" s="472"/>
      <c r="UEE388" s="472"/>
      <c r="UEN388" s="472"/>
      <c r="UEW388" s="472"/>
      <c r="UFF388" s="472"/>
      <c r="UFO388" s="472"/>
      <c r="UFX388" s="472"/>
      <c r="UGG388" s="472"/>
      <c r="UGP388" s="472"/>
      <c r="UGY388" s="472"/>
      <c r="UHH388" s="472"/>
      <c r="UHQ388" s="472"/>
      <c r="UHZ388" s="472"/>
      <c r="UII388" s="472"/>
      <c r="UIR388" s="472"/>
      <c r="UJA388" s="472"/>
      <c r="UJJ388" s="472"/>
      <c r="UJS388" s="472"/>
      <c r="UKB388" s="472"/>
      <c r="UKK388" s="472"/>
      <c r="UKT388" s="472"/>
      <c r="ULC388" s="472"/>
      <c r="ULL388" s="472"/>
      <c r="ULU388" s="472"/>
      <c r="UMD388" s="472"/>
      <c r="UMM388" s="472"/>
      <c r="UMV388" s="472"/>
      <c r="UNE388" s="472"/>
      <c r="UNN388" s="472"/>
      <c r="UNW388" s="472"/>
      <c r="UOF388" s="472"/>
      <c r="UOO388" s="472"/>
      <c r="UOX388" s="472"/>
      <c r="UPG388" s="472"/>
      <c r="UPP388" s="472"/>
      <c r="UPY388" s="472"/>
      <c r="UQH388" s="472"/>
      <c r="UQQ388" s="472"/>
      <c r="UQZ388" s="472"/>
      <c r="URI388" s="472"/>
      <c r="URR388" s="472"/>
      <c r="USA388" s="472"/>
      <c r="USJ388" s="472"/>
      <c r="USS388" s="472"/>
      <c r="UTB388" s="472"/>
      <c r="UTK388" s="472"/>
      <c r="UTT388" s="472"/>
      <c r="UUC388" s="472"/>
      <c r="UUL388" s="472"/>
      <c r="UUU388" s="472"/>
      <c r="UVD388" s="472"/>
      <c r="UVM388" s="472"/>
      <c r="UVV388" s="472"/>
      <c r="UWE388" s="472"/>
      <c r="UWN388" s="472"/>
      <c r="UWW388" s="472"/>
      <c r="UXF388" s="472"/>
      <c r="UXO388" s="472"/>
      <c r="UXX388" s="472"/>
      <c r="UYG388" s="472"/>
      <c r="UYP388" s="472"/>
      <c r="UYY388" s="472"/>
      <c r="UZH388" s="472"/>
      <c r="UZQ388" s="472"/>
      <c r="UZZ388" s="472"/>
      <c r="VAI388" s="472"/>
      <c r="VAR388" s="472"/>
      <c r="VBA388" s="472"/>
      <c r="VBJ388" s="472"/>
      <c r="VBS388" s="472"/>
      <c r="VCB388" s="472"/>
      <c r="VCK388" s="472"/>
      <c r="VCT388" s="472"/>
      <c r="VDC388" s="472"/>
      <c r="VDL388" s="472"/>
      <c r="VDU388" s="472"/>
      <c r="VED388" s="472"/>
      <c r="VEM388" s="472"/>
      <c r="VEV388" s="472"/>
      <c r="VFE388" s="472"/>
      <c r="VFN388" s="472"/>
      <c r="VFW388" s="472"/>
      <c r="VGF388" s="472"/>
      <c r="VGO388" s="472"/>
      <c r="VGX388" s="472"/>
      <c r="VHG388" s="472"/>
      <c r="VHP388" s="472"/>
      <c r="VHY388" s="472"/>
      <c r="VIH388" s="472"/>
      <c r="VIQ388" s="472"/>
      <c r="VIZ388" s="472"/>
      <c r="VJI388" s="472"/>
      <c r="VJR388" s="472"/>
      <c r="VKA388" s="472"/>
      <c r="VKJ388" s="472"/>
      <c r="VKS388" s="472"/>
      <c r="VLB388" s="472"/>
      <c r="VLK388" s="472"/>
      <c r="VLT388" s="472"/>
      <c r="VMC388" s="472"/>
      <c r="VML388" s="472"/>
      <c r="VMU388" s="472"/>
      <c r="VND388" s="472"/>
      <c r="VNM388" s="472"/>
      <c r="VNV388" s="472"/>
      <c r="VOE388" s="472"/>
      <c r="VON388" s="472"/>
      <c r="VOW388" s="472"/>
      <c r="VPF388" s="472"/>
      <c r="VPO388" s="472"/>
      <c r="VPX388" s="472"/>
      <c r="VQG388" s="472"/>
      <c r="VQP388" s="472"/>
      <c r="VQY388" s="472"/>
      <c r="VRH388" s="472"/>
      <c r="VRQ388" s="472"/>
      <c r="VRZ388" s="472"/>
      <c r="VSI388" s="472"/>
      <c r="VSR388" s="472"/>
      <c r="VTA388" s="472"/>
      <c r="VTJ388" s="472"/>
      <c r="VTS388" s="472"/>
      <c r="VUB388" s="472"/>
      <c r="VUK388" s="472"/>
      <c r="VUT388" s="472"/>
      <c r="VVC388" s="472"/>
      <c r="VVL388" s="472"/>
      <c r="VVU388" s="472"/>
      <c r="VWD388" s="472"/>
      <c r="VWM388" s="472"/>
      <c r="VWV388" s="472"/>
      <c r="VXE388" s="472"/>
      <c r="VXN388" s="472"/>
      <c r="VXW388" s="472"/>
      <c r="VYF388" s="472"/>
      <c r="VYO388" s="472"/>
      <c r="VYX388" s="472"/>
      <c r="VZG388" s="472"/>
      <c r="VZP388" s="472"/>
      <c r="VZY388" s="472"/>
      <c r="WAH388" s="472"/>
      <c r="WAQ388" s="472"/>
      <c r="WAZ388" s="472"/>
      <c r="WBI388" s="472"/>
      <c r="WBR388" s="472"/>
      <c r="WCA388" s="472"/>
      <c r="WCJ388" s="472"/>
      <c r="WCS388" s="472"/>
      <c r="WDB388" s="472"/>
      <c r="WDK388" s="472"/>
      <c r="WDT388" s="472"/>
      <c r="WEC388" s="472"/>
      <c r="WEL388" s="472"/>
      <c r="WEU388" s="472"/>
      <c r="WFD388" s="472"/>
      <c r="WFM388" s="472"/>
      <c r="WFV388" s="472"/>
      <c r="WGE388" s="472"/>
      <c r="WGN388" s="472"/>
      <c r="WGW388" s="472"/>
      <c r="WHF388" s="472"/>
      <c r="WHO388" s="472"/>
      <c r="WHX388" s="472"/>
      <c r="WIG388" s="472"/>
      <c r="WIP388" s="472"/>
      <c r="WIY388" s="472"/>
      <c r="WJH388" s="472"/>
      <c r="WJQ388" s="472"/>
      <c r="WJZ388" s="472"/>
      <c r="WKI388" s="472"/>
      <c r="WKR388" s="472"/>
      <c r="WLA388" s="472"/>
      <c r="WLJ388" s="472"/>
      <c r="WLS388" s="472"/>
      <c r="WMB388" s="472"/>
      <c r="WMK388" s="472"/>
      <c r="WMT388" s="472"/>
      <c r="WNC388" s="472"/>
      <c r="WNL388" s="472"/>
      <c r="WNU388" s="472"/>
      <c r="WOD388" s="472"/>
      <c r="WOM388" s="472"/>
      <c r="WOV388" s="472"/>
      <c r="WPE388" s="472"/>
      <c r="WPN388" s="472"/>
      <c r="WPW388" s="472"/>
      <c r="WQF388" s="472"/>
      <c r="WQO388" s="472"/>
      <c r="WQX388" s="472"/>
      <c r="WRG388" s="472"/>
      <c r="WRP388" s="472"/>
      <c r="WRY388" s="472"/>
      <c r="WSH388" s="472"/>
      <c r="WSQ388" s="472"/>
      <c r="WSZ388" s="472"/>
      <c r="WTI388" s="472"/>
      <c r="WTR388" s="472"/>
      <c r="WUA388" s="472"/>
      <c r="WUJ388" s="472"/>
      <c r="WUS388" s="472"/>
      <c r="WVB388" s="472"/>
      <c r="WVK388" s="472"/>
      <c r="WVT388" s="472"/>
      <c r="WWC388" s="472"/>
      <c r="WWL388" s="472"/>
      <c r="WWU388" s="472"/>
      <c r="WXD388" s="472"/>
      <c r="WXM388" s="472"/>
      <c r="WXV388" s="472"/>
      <c r="WYE388" s="472"/>
      <c r="WYN388" s="472"/>
      <c r="WYW388" s="472"/>
      <c r="WZF388" s="472"/>
      <c r="WZO388" s="472"/>
      <c r="WZX388" s="472"/>
      <c r="XAG388" s="472"/>
      <c r="XAP388" s="472"/>
      <c r="XAY388" s="472"/>
      <c r="XBH388" s="472"/>
      <c r="XBQ388" s="472"/>
      <c r="XBZ388" s="472"/>
      <c r="XCI388" s="472"/>
      <c r="XCR388" s="472"/>
      <c r="XDA388" s="472"/>
      <c r="XDJ388" s="472"/>
      <c r="XDS388" s="472"/>
      <c r="XEB388" s="472"/>
      <c r="XEK388" s="472"/>
      <c r="XET388" s="472"/>
      <c r="XFC388" s="472"/>
    </row>
    <row r="389" spans="1:1020 1029:2046 2055:3072 3081:4089 4098:5115 5124:6141 6150:7167 7176:8184 8193:9210 9219:10236 10245:11262 11271:12288 12297:13305 13314:14331 14340:15357 15366:16383" ht="19" customHeight="1" x14ac:dyDescent="0.8">
      <c r="A389" s="405">
        <v>3</v>
      </c>
      <c r="B389" s="406"/>
      <c r="C389" s="407"/>
      <c r="D389" s="407"/>
      <c r="E389" s="407"/>
      <c r="F389" s="408"/>
      <c r="G389" s="409" t="str">
        <f>IFERROR(IF(B389="","",IF($A387&lt;តម្លៃទំនិញ!$G$6,VLOOKUP(B389,តម្លៃទំនិញ!$B$8:$G$68,5,FALSE),VLOOKUP(B389,តម្លៃទំនិញ!$B$8:$G$68,6,FALSE))),"")</f>
        <v/>
      </c>
      <c r="H389" s="409" t="str">
        <f t="shared" si="21"/>
        <v/>
      </c>
      <c r="I389" s="437"/>
      <c r="R389" s="469"/>
      <c r="AB389" s="470"/>
      <c r="AL389" s="471"/>
      <c r="AV389" s="472"/>
      <c r="BE389" s="472"/>
      <c r="BN389" s="472"/>
      <c r="BW389" s="472"/>
      <c r="CF389" s="472"/>
      <c r="CO389" s="472"/>
      <c r="CX389" s="472"/>
      <c r="DG389" s="472"/>
      <c r="DP389" s="472"/>
      <c r="DY389" s="472"/>
      <c r="EH389" s="472"/>
      <c r="EQ389" s="472"/>
      <c r="EZ389" s="472"/>
      <c r="FI389" s="472"/>
      <c r="FR389" s="472"/>
      <c r="GA389" s="472"/>
      <c r="GJ389" s="472"/>
      <c r="GS389" s="472"/>
      <c r="HB389" s="472"/>
      <c r="HK389" s="472"/>
      <c r="HT389" s="472"/>
      <c r="IC389" s="472"/>
      <c r="IL389" s="472"/>
      <c r="IU389" s="472"/>
      <c r="JD389" s="472"/>
      <c r="JM389" s="472"/>
      <c r="JV389" s="472"/>
      <c r="KE389" s="472"/>
      <c r="KN389" s="472"/>
      <c r="KW389" s="472"/>
      <c r="LF389" s="472"/>
      <c r="LO389" s="472"/>
      <c r="LX389" s="472"/>
      <c r="MG389" s="472"/>
      <c r="MP389" s="472"/>
      <c r="MY389" s="472"/>
      <c r="NH389" s="472"/>
      <c r="NQ389" s="472"/>
      <c r="NZ389" s="472"/>
      <c r="OI389" s="472"/>
      <c r="OR389" s="472"/>
      <c r="PA389" s="472"/>
      <c r="PJ389" s="472"/>
      <c r="PS389" s="472"/>
      <c r="QB389" s="472"/>
      <c r="QK389" s="472"/>
      <c r="QT389" s="472"/>
      <c r="RC389" s="472"/>
      <c r="RL389" s="472"/>
      <c r="RU389" s="472"/>
      <c r="SD389" s="472"/>
      <c r="SM389" s="472"/>
      <c r="SV389" s="472"/>
      <c r="TE389" s="472"/>
      <c r="TN389" s="472"/>
      <c r="TW389" s="472"/>
      <c r="UF389" s="472"/>
      <c r="UO389" s="472"/>
      <c r="UX389" s="472"/>
      <c r="VG389" s="472"/>
      <c r="VP389" s="472"/>
      <c r="VY389" s="472"/>
      <c r="WH389" s="472"/>
      <c r="WQ389" s="472"/>
      <c r="WZ389" s="472"/>
      <c r="XI389" s="472"/>
      <c r="XR389" s="472"/>
      <c r="YA389" s="472"/>
      <c r="YJ389" s="472"/>
      <c r="YS389" s="472"/>
      <c r="ZB389" s="472"/>
      <c r="ZK389" s="472"/>
      <c r="ZT389" s="472"/>
      <c r="AAC389" s="472"/>
      <c r="AAL389" s="472"/>
      <c r="AAU389" s="472"/>
      <c r="ABD389" s="472"/>
      <c r="ABM389" s="472"/>
      <c r="ABV389" s="472"/>
      <c r="ACE389" s="472"/>
      <c r="ACN389" s="472"/>
      <c r="ACW389" s="472"/>
      <c r="ADF389" s="472"/>
      <c r="ADO389" s="472"/>
      <c r="ADX389" s="472"/>
      <c r="AEG389" s="472"/>
      <c r="AEP389" s="472"/>
      <c r="AEY389" s="472"/>
      <c r="AFH389" s="472"/>
      <c r="AFQ389" s="472"/>
      <c r="AFZ389" s="472"/>
      <c r="AGI389" s="472"/>
      <c r="AGR389" s="472"/>
      <c r="AHA389" s="472"/>
      <c r="AHJ389" s="472"/>
      <c r="AHS389" s="472"/>
      <c r="AIB389" s="472"/>
      <c r="AIK389" s="472"/>
      <c r="AIT389" s="472"/>
      <c r="AJC389" s="472"/>
      <c r="AJL389" s="472"/>
      <c r="AJU389" s="472"/>
      <c r="AKD389" s="472"/>
      <c r="AKM389" s="472"/>
      <c r="AKV389" s="472"/>
      <c r="ALE389" s="472"/>
      <c r="ALN389" s="472"/>
      <c r="ALW389" s="472"/>
      <c r="AMF389" s="472"/>
      <c r="AMO389" s="472"/>
      <c r="AMX389" s="472"/>
      <c r="ANG389" s="472"/>
      <c r="ANP389" s="472"/>
      <c r="ANY389" s="472"/>
      <c r="AOH389" s="472"/>
      <c r="AOQ389" s="472"/>
      <c r="AOZ389" s="472"/>
      <c r="API389" s="472"/>
      <c r="APR389" s="472"/>
      <c r="AQA389" s="472"/>
      <c r="AQJ389" s="472"/>
      <c r="AQS389" s="472"/>
      <c r="ARB389" s="472"/>
      <c r="ARK389" s="472"/>
      <c r="ART389" s="472"/>
      <c r="ASC389" s="472"/>
      <c r="ASL389" s="472"/>
      <c r="ASU389" s="472"/>
      <c r="ATD389" s="472"/>
      <c r="ATM389" s="472"/>
      <c r="ATV389" s="472"/>
      <c r="AUE389" s="472"/>
      <c r="AUN389" s="472"/>
      <c r="AUW389" s="472"/>
      <c r="AVF389" s="472"/>
      <c r="AVO389" s="472"/>
      <c r="AVX389" s="472"/>
      <c r="AWG389" s="472"/>
      <c r="AWP389" s="472"/>
      <c r="AWY389" s="472"/>
      <c r="AXH389" s="472"/>
      <c r="AXQ389" s="472"/>
      <c r="AXZ389" s="472"/>
      <c r="AYI389" s="472"/>
      <c r="AYR389" s="472"/>
      <c r="AZA389" s="472"/>
      <c r="AZJ389" s="472"/>
      <c r="AZS389" s="472"/>
      <c r="BAB389" s="472"/>
      <c r="BAK389" s="472"/>
      <c r="BAT389" s="472"/>
      <c r="BBC389" s="472"/>
      <c r="BBL389" s="472"/>
      <c r="BBU389" s="472"/>
      <c r="BCD389" s="472"/>
      <c r="BCM389" s="472"/>
      <c r="BCV389" s="472"/>
      <c r="BDE389" s="472"/>
      <c r="BDN389" s="472"/>
      <c r="BDW389" s="472"/>
      <c r="BEF389" s="472"/>
      <c r="BEO389" s="472"/>
      <c r="BEX389" s="472"/>
      <c r="BFG389" s="472"/>
      <c r="BFP389" s="472"/>
      <c r="BFY389" s="472"/>
      <c r="BGH389" s="472"/>
      <c r="BGQ389" s="472"/>
      <c r="BGZ389" s="472"/>
      <c r="BHI389" s="472"/>
      <c r="BHR389" s="472"/>
      <c r="BIA389" s="472"/>
      <c r="BIJ389" s="472"/>
      <c r="BIS389" s="472"/>
      <c r="BJB389" s="472"/>
      <c r="BJK389" s="472"/>
      <c r="BJT389" s="472"/>
      <c r="BKC389" s="472"/>
      <c r="BKL389" s="472"/>
      <c r="BKU389" s="472"/>
      <c r="BLD389" s="472"/>
      <c r="BLM389" s="472"/>
      <c r="BLV389" s="472"/>
      <c r="BME389" s="472"/>
      <c r="BMN389" s="472"/>
      <c r="BMW389" s="472"/>
      <c r="BNF389" s="472"/>
      <c r="BNO389" s="472"/>
      <c r="BNX389" s="472"/>
      <c r="BOG389" s="472"/>
      <c r="BOP389" s="472"/>
      <c r="BOY389" s="472"/>
      <c r="BPH389" s="472"/>
      <c r="BPQ389" s="472"/>
      <c r="BPZ389" s="472"/>
      <c r="BQI389" s="472"/>
      <c r="BQR389" s="472"/>
      <c r="BRA389" s="472"/>
      <c r="BRJ389" s="472"/>
      <c r="BRS389" s="472"/>
      <c r="BSB389" s="472"/>
      <c r="BSK389" s="472"/>
      <c r="BST389" s="472"/>
      <c r="BTC389" s="472"/>
      <c r="BTL389" s="472"/>
      <c r="BTU389" s="472"/>
      <c r="BUD389" s="472"/>
      <c r="BUM389" s="472"/>
      <c r="BUV389" s="472"/>
      <c r="BVE389" s="472"/>
      <c r="BVN389" s="472"/>
      <c r="BVW389" s="472"/>
      <c r="BWF389" s="472"/>
      <c r="BWO389" s="472"/>
      <c r="BWX389" s="472"/>
      <c r="BXG389" s="472"/>
      <c r="BXP389" s="472"/>
      <c r="BXY389" s="472"/>
      <c r="BYH389" s="472"/>
      <c r="BYQ389" s="472"/>
      <c r="BYZ389" s="472"/>
      <c r="BZI389" s="472"/>
      <c r="BZR389" s="472"/>
      <c r="CAA389" s="472"/>
      <c r="CAJ389" s="472"/>
      <c r="CAS389" s="472"/>
      <c r="CBB389" s="472"/>
      <c r="CBK389" s="472"/>
      <c r="CBT389" s="472"/>
      <c r="CCC389" s="472"/>
      <c r="CCL389" s="472"/>
      <c r="CCU389" s="472"/>
      <c r="CDD389" s="472"/>
      <c r="CDM389" s="472"/>
      <c r="CDV389" s="472"/>
      <c r="CEE389" s="472"/>
      <c r="CEN389" s="472"/>
      <c r="CEW389" s="472"/>
      <c r="CFF389" s="472"/>
      <c r="CFO389" s="472"/>
      <c r="CFX389" s="472"/>
      <c r="CGG389" s="472"/>
      <c r="CGP389" s="472"/>
      <c r="CGY389" s="472"/>
      <c r="CHH389" s="472"/>
      <c r="CHQ389" s="472"/>
      <c r="CHZ389" s="472"/>
      <c r="CII389" s="472"/>
      <c r="CIR389" s="472"/>
      <c r="CJA389" s="472"/>
      <c r="CJJ389" s="472"/>
      <c r="CJS389" s="472"/>
      <c r="CKB389" s="472"/>
      <c r="CKK389" s="472"/>
      <c r="CKT389" s="472"/>
      <c r="CLC389" s="472"/>
      <c r="CLL389" s="472"/>
      <c r="CLU389" s="472"/>
      <c r="CMD389" s="472"/>
      <c r="CMM389" s="472"/>
      <c r="CMV389" s="472"/>
      <c r="CNE389" s="472"/>
      <c r="CNN389" s="472"/>
      <c r="CNW389" s="472"/>
      <c r="COF389" s="472"/>
      <c r="COO389" s="472"/>
      <c r="COX389" s="472"/>
      <c r="CPG389" s="472"/>
      <c r="CPP389" s="472"/>
      <c r="CPY389" s="472"/>
      <c r="CQH389" s="472"/>
      <c r="CQQ389" s="472"/>
      <c r="CQZ389" s="472"/>
      <c r="CRI389" s="472"/>
      <c r="CRR389" s="472"/>
      <c r="CSA389" s="472"/>
      <c r="CSJ389" s="472"/>
      <c r="CSS389" s="472"/>
      <c r="CTB389" s="472"/>
      <c r="CTK389" s="472"/>
      <c r="CTT389" s="472"/>
      <c r="CUC389" s="472"/>
      <c r="CUL389" s="472"/>
      <c r="CUU389" s="472"/>
      <c r="CVD389" s="472"/>
      <c r="CVM389" s="472"/>
      <c r="CVV389" s="472"/>
      <c r="CWE389" s="472"/>
      <c r="CWN389" s="472"/>
      <c r="CWW389" s="472"/>
      <c r="CXF389" s="472"/>
      <c r="CXO389" s="472"/>
      <c r="CXX389" s="472"/>
      <c r="CYG389" s="472"/>
      <c r="CYP389" s="472"/>
      <c r="CYY389" s="472"/>
      <c r="CZH389" s="472"/>
      <c r="CZQ389" s="472"/>
      <c r="CZZ389" s="472"/>
      <c r="DAI389" s="472"/>
      <c r="DAR389" s="472"/>
      <c r="DBA389" s="472"/>
      <c r="DBJ389" s="472"/>
      <c r="DBS389" s="472"/>
      <c r="DCB389" s="472"/>
      <c r="DCK389" s="472"/>
      <c r="DCT389" s="472"/>
      <c r="DDC389" s="472"/>
      <c r="DDL389" s="472"/>
      <c r="DDU389" s="472"/>
      <c r="DED389" s="472"/>
      <c r="DEM389" s="472"/>
      <c r="DEV389" s="472"/>
      <c r="DFE389" s="472"/>
      <c r="DFN389" s="472"/>
      <c r="DFW389" s="472"/>
      <c r="DGF389" s="472"/>
      <c r="DGO389" s="472"/>
      <c r="DGX389" s="472"/>
      <c r="DHG389" s="472"/>
      <c r="DHP389" s="472"/>
      <c r="DHY389" s="472"/>
      <c r="DIH389" s="472"/>
      <c r="DIQ389" s="472"/>
      <c r="DIZ389" s="472"/>
      <c r="DJI389" s="472"/>
      <c r="DJR389" s="472"/>
      <c r="DKA389" s="472"/>
      <c r="DKJ389" s="472"/>
      <c r="DKS389" s="472"/>
      <c r="DLB389" s="472"/>
      <c r="DLK389" s="472"/>
      <c r="DLT389" s="472"/>
      <c r="DMC389" s="472"/>
      <c r="DML389" s="472"/>
      <c r="DMU389" s="472"/>
      <c r="DND389" s="472"/>
      <c r="DNM389" s="472"/>
      <c r="DNV389" s="472"/>
      <c r="DOE389" s="472"/>
      <c r="DON389" s="472"/>
      <c r="DOW389" s="472"/>
      <c r="DPF389" s="472"/>
      <c r="DPO389" s="472"/>
      <c r="DPX389" s="472"/>
      <c r="DQG389" s="472"/>
      <c r="DQP389" s="472"/>
      <c r="DQY389" s="472"/>
      <c r="DRH389" s="472"/>
      <c r="DRQ389" s="472"/>
      <c r="DRZ389" s="472"/>
      <c r="DSI389" s="472"/>
      <c r="DSR389" s="472"/>
      <c r="DTA389" s="472"/>
      <c r="DTJ389" s="472"/>
      <c r="DTS389" s="472"/>
      <c r="DUB389" s="472"/>
      <c r="DUK389" s="472"/>
      <c r="DUT389" s="472"/>
      <c r="DVC389" s="472"/>
      <c r="DVL389" s="472"/>
      <c r="DVU389" s="472"/>
      <c r="DWD389" s="472"/>
      <c r="DWM389" s="472"/>
      <c r="DWV389" s="472"/>
      <c r="DXE389" s="472"/>
      <c r="DXN389" s="472"/>
      <c r="DXW389" s="472"/>
      <c r="DYF389" s="472"/>
      <c r="DYO389" s="472"/>
      <c r="DYX389" s="472"/>
      <c r="DZG389" s="472"/>
      <c r="DZP389" s="472"/>
      <c r="DZY389" s="472"/>
      <c r="EAH389" s="472"/>
      <c r="EAQ389" s="472"/>
      <c r="EAZ389" s="472"/>
      <c r="EBI389" s="472"/>
      <c r="EBR389" s="472"/>
      <c r="ECA389" s="472"/>
      <c r="ECJ389" s="472"/>
      <c r="ECS389" s="472"/>
      <c r="EDB389" s="472"/>
      <c r="EDK389" s="472"/>
      <c r="EDT389" s="472"/>
      <c r="EEC389" s="472"/>
      <c r="EEL389" s="472"/>
      <c r="EEU389" s="472"/>
      <c r="EFD389" s="472"/>
      <c r="EFM389" s="472"/>
      <c r="EFV389" s="472"/>
      <c r="EGE389" s="472"/>
      <c r="EGN389" s="472"/>
      <c r="EGW389" s="472"/>
      <c r="EHF389" s="472"/>
      <c r="EHO389" s="472"/>
      <c r="EHX389" s="472"/>
      <c r="EIG389" s="472"/>
      <c r="EIP389" s="472"/>
      <c r="EIY389" s="472"/>
      <c r="EJH389" s="472"/>
      <c r="EJQ389" s="472"/>
      <c r="EJZ389" s="472"/>
      <c r="EKI389" s="472"/>
      <c r="EKR389" s="472"/>
      <c r="ELA389" s="472"/>
      <c r="ELJ389" s="472"/>
      <c r="ELS389" s="472"/>
      <c r="EMB389" s="472"/>
      <c r="EMK389" s="472"/>
      <c r="EMT389" s="472"/>
      <c r="ENC389" s="472"/>
      <c r="ENL389" s="472"/>
      <c r="ENU389" s="472"/>
      <c r="EOD389" s="472"/>
      <c r="EOM389" s="472"/>
      <c r="EOV389" s="472"/>
      <c r="EPE389" s="472"/>
      <c r="EPN389" s="472"/>
      <c r="EPW389" s="472"/>
      <c r="EQF389" s="472"/>
      <c r="EQO389" s="472"/>
      <c r="EQX389" s="472"/>
      <c r="ERG389" s="472"/>
      <c r="ERP389" s="472"/>
      <c r="ERY389" s="472"/>
      <c r="ESH389" s="472"/>
      <c r="ESQ389" s="472"/>
      <c r="ESZ389" s="472"/>
      <c r="ETI389" s="472"/>
      <c r="ETR389" s="472"/>
      <c r="EUA389" s="472"/>
      <c r="EUJ389" s="472"/>
      <c r="EUS389" s="472"/>
      <c r="EVB389" s="472"/>
      <c r="EVK389" s="472"/>
      <c r="EVT389" s="472"/>
      <c r="EWC389" s="472"/>
      <c r="EWL389" s="472"/>
      <c r="EWU389" s="472"/>
      <c r="EXD389" s="472"/>
      <c r="EXM389" s="472"/>
      <c r="EXV389" s="472"/>
      <c r="EYE389" s="472"/>
      <c r="EYN389" s="472"/>
      <c r="EYW389" s="472"/>
      <c r="EZF389" s="472"/>
      <c r="EZO389" s="472"/>
      <c r="EZX389" s="472"/>
      <c r="FAG389" s="472"/>
      <c r="FAP389" s="472"/>
      <c r="FAY389" s="472"/>
      <c r="FBH389" s="472"/>
      <c r="FBQ389" s="472"/>
      <c r="FBZ389" s="472"/>
      <c r="FCI389" s="472"/>
      <c r="FCR389" s="472"/>
      <c r="FDA389" s="472"/>
      <c r="FDJ389" s="472"/>
      <c r="FDS389" s="472"/>
      <c r="FEB389" s="472"/>
      <c r="FEK389" s="472"/>
      <c r="FET389" s="472"/>
      <c r="FFC389" s="472"/>
      <c r="FFL389" s="472"/>
      <c r="FFU389" s="472"/>
      <c r="FGD389" s="472"/>
      <c r="FGM389" s="472"/>
      <c r="FGV389" s="472"/>
      <c r="FHE389" s="472"/>
      <c r="FHN389" s="472"/>
      <c r="FHW389" s="472"/>
      <c r="FIF389" s="472"/>
      <c r="FIO389" s="472"/>
      <c r="FIX389" s="472"/>
      <c r="FJG389" s="472"/>
      <c r="FJP389" s="472"/>
      <c r="FJY389" s="472"/>
      <c r="FKH389" s="472"/>
      <c r="FKQ389" s="472"/>
      <c r="FKZ389" s="472"/>
      <c r="FLI389" s="472"/>
      <c r="FLR389" s="472"/>
      <c r="FMA389" s="472"/>
      <c r="FMJ389" s="472"/>
      <c r="FMS389" s="472"/>
      <c r="FNB389" s="472"/>
      <c r="FNK389" s="472"/>
      <c r="FNT389" s="472"/>
      <c r="FOC389" s="472"/>
      <c r="FOL389" s="472"/>
      <c r="FOU389" s="472"/>
      <c r="FPD389" s="472"/>
      <c r="FPM389" s="472"/>
      <c r="FPV389" s="472"/>
      <c r="FQE389" s="472"/>
      <c r="FQN389" s="472"/>
      <c r="FQW389" s="472"/>
      <c r="FRF389" s="472"/>
      <c r="FRO389" s="472"/>
      <c r="FRX389" s="472"/>
      <c r="FSG389" s="472"/>
      <c r="FSP389" s="472"/>
      <c r="FSY389" s="472"/>
      <c r="FTH389" s="472"/>
      <c r="FTQ389" s="472"/>
      <c r="FTZ389" s="472"/>
      <c r="FUI389" s="472"/>
      <c r="FUR389" s="472"/>
      <c r="FVA389" s="472"/>
      <c r="FVJ389" s="472"/>
      <c r="FVS389" s="472"/>
      <c r="FWB389" s="472"/>
      <c r="FWK389" s="472"/>
      <c r="FWT389" s="472"/>
      <c r="FXC389" s="472"/>
      <c r="FXL389" s="472"/>
      <c r="FXU389" s="472"/>
      <c r="FYD389" s="472"/>
      <c r="FYM389" s="472"/>
      <c r="FYV389" s="472"/>
      <c r="FZE389" s="472"/>
      <c r="FZN389" s="472"/>
      <c r="FZW389" s="472"/>
      <c r="GAF389" s="472"/>
      <c r="GAO389" s="472"/>
      <c r="GAX389" s="472"/>
      <c r="GBG389" s="472"/>
      <c r="GBP389" s="472"/>
      <c r="GBY389" s="472"/>
      <c r="GCH389" s="472"/>
      <c r="GCQ389" s="472"/>
      <c r="GCZ389" s="472"/>
      <c r="GDI389" s="472"/>
      <c r="GDR389" s="472"/>
      <c r="GEA389" s="472"/>
      <c r="GEJ389" s="472"/>
      <c r="GES389" s="472"/>
      <c r="GFB389" s="472"/>
      <c r="GFK389" s="472"/>
      <c r="GFT389" s="472"/>
      <c r="GGC389" s="472"/>
      <c r="GGL389" s="472"/>
      <c r="GGU389" s="472"/>
      <c r="GHD389" s="472"/>
      <c r="GHM389" s="472"/>
      <c r="GHV389" s="472"/>
      <c r="GIE389" s="472"/>
      <c r="GIN389" s="472"/>
      <c r="GIW389" s="472"/>
      <c r="GJF389" s="472"/>
      <c r="GJO389" s="472"/>
      <c r="GJX389" s="472"/>
      <c r="GKG389" s="472"/>
      <c r="GKP389" s="472"/>
      <c r="GKY389" s="472"/>
      <c r="GLH389" s="472"/>
      <c r="GLQ389" s="472"/>
      <c r="GLZ389" s="472"/>
      <c r="GMI389" s="472"/>
      <c r="GMR389" s="472"/>
      <c r="GNA389" s="472"/>
      <c r="GNJ389" s="472"/>
      <c r="GNS389" s="472"/>
      <c r="GOB389" s="472"/>
      <c r="GOK389" s="472"/>
      <c r="GOT389" s="472"/>
      <c r="GPC389" s="472"/>
      <c r="GPL389" s="472"/>
      <c r="GPU389" s="472"/>
      <c r="GQD389" s="472"/>
      <c r="GQM389" s="472"/>
      <c r="GQV389" s="472"/>
      <c r="GRE389" s="472"/>
      <c r="GRN389" s="472"/>
      <c r="GRW389" s="472"/>
      <c r="GSF389" s="472"/>
      <c r="GSO389" s="472"/>
      <c r="GSX389" s="472"/>
      <c r="GTG389" s="472"/>
      <c r="GTP389" s="472"/>
      <c r="GTY389" s="472"/>
      <c r="GUH389" s="472"/>
      <c r="GUQ389" s="472"/>
      <c r="GUZ389" s="472"/>
      <c r="GVI389" s="472"/>
      <c r="GVR389" s="472"/>
      <c r="GWA389" s="472"/>
      <c r="GWJ389" s="472"/>
      <c r="GWS389" s="472"/>
      <c r="GXB389" s="472"/>
      <c r="GXK389" s="472"/>
      <c r="GXT389" s="472"/>
      <c r="GYC389" s="472"/>
      <c r="GYL389" s="472"/>
      <c r="GYU389" s="472"/>
      <c r="GZD389" s="472"/>
      <c r="GZM389" s="472"/>
      <c r="GZV389" s="472"/>
      <c r="HAE389" s="472"/>
      <c r="HAN389" s="472"/>
      <c r="HAW389" s="472"/>
      <c r="HBF389" s="472"/>
      <c r="HBO389" s="472"/>
      <c r="HBX389" s="472"/>
      <c r="HCG389" s="472"/>
      <c r="HCP389" s="472"/>
      <c r="HCY389" s="472"/>
      <c r="HDH389" s="472"/>
      <c r="HDQ389" s="472"/>
      <c r="HDZ389" s="472"/>
      <c r="HEI389" s="472"/>
      <c r="HER389" s="472"/>
      <c r="HFA389" s="472"/>
      <c r="HFJ389" s="472"/>
      <c r="HFS389" s="472"/>
      <c r="HGB389" s="472"/>
      <c r="HGK389" s="472"/>
      <c r="HGT389" s="472"/>
      <c r="HHC389" s="472"/>
      <c r="HHL389" s="472"/>
      <c r="HHU389" s="472"/>
      <c r="HID389" s="472"/>
      <c r="HIM389" s="472"/>
      <c r="HIV389" s="472"/>
      <c r="HJE389" s="472"/>
      <c r="HJN389" s="472"/>
      <c r="HJW389" s="472"/>
      <c r="HKF389" s="472"/>
      <c r="HKO389" s="472"/>
      <c r="HKX389" s="472"/>
      <c r="HLG389" s="472"/>
      <c r="HLP389" s="472"/>
      <c r="HLY389" s="472"/>
      <c r="HMH389" s="472"/>
      <c r="HMQ389" s="472"/>
      <c r="HMZ389" s="472"/>
      <c r="HNI389" s="472"/>
      <c r="HNR389" s="472"/>
      <c r="HOA389" s="472"/>
      <c r="HOJ389" s="472"/>
      <c r="HOS389" s="472"/>
      <c r="HPB389" s="472"/>
      <c r="HPK389" s="472"/>
      <c r="HPT389" s="472"/>
      <c r="HQC389" s="472"/>
      <c r="HQL389" s="472"/>
      <c r="HQU389" s="472"/>
      <c r="HRD389" s="472"/>
      <c r="HRM389" s="472"/>
      <c r="HRV389" s="472"/>
      <c r="HSE389" s="472"/>
      <c r="HSN389" s="472"/>
      <c r="HSW389" s="472"/>
      <c r="HTF389" s="472"/>
      <c r="HTO389" s="472"/>
      <c r="HTX389" s="472"/>
      <c r="HUG389" s="472"/>
      <c r="HUP389" s="472"/>
      <c r="HUY389" s="472"/>
      <c r="HVH389" s="472"/>
      <c r="HVQ389" s="472"/>
      <c r="HVZ389" s="472"/>
      <c r="HWI389" s="472"/>
      <c r="HWR389" s="472"/>
      <c r="HXA389" s="472"/>
      <c r="HXJ389" s="472"/>
      <c r="HXS389" s="472"/>
      <c r="HYB389" s="472"/>
      <c r="HYK389" s="472"/>
      <c r="HYT389" s="472"/>
      <c r="HZC389" s="472"/>
      <c r="HZL389" s="472"/>
      <c r="HZU389" s="472"/>
      <c r="IAD389" s="472"/>
      <c r="IAM389" s="472"/>
      <c r="IAV389" s="472"/>
      <c r="IBE389" s="472"/>
      <c r="IBN389" s="472"/>
      <c r="IBW389" s="472"/>
      <c r="ICF389" s="472"/>
      <c r="ICO389" s="472"/>
      <c r="ICX389" s="472"/>
      <c r="IDG389" s="472"/>
      <c r="IDP389" s="472"/>
      <c r="IDY389" s="472"/>
      <c r="IEH389" s="472"/>
      <c r="IEQ389" s="472"/>
      <c r="IEZ389" s="472"/>
      <c r="IFI389" s="472"/>
      <c r="IFR389" s="472"/>
      <c r="IGA389" s="472"/>
      <c r="IGJ389" s="472"/>
      <c r="IGS389" s="472"/>
      <c r="IHB389" s="472"/>
      <c r="IHK389" s="472"/>
      <c r="IHT389" s="472"/>
      <c r="IIC389" s="472"/>
      <c r="IIL389" s="472"/>
      <c r="IIU389" s="472"/>
      <c r="IJD389" s="472"/>
      <c r="IJM389" s="472"/>
      <c r="IJV389" s="472"/>
      <c r="IKE389" s="472"/>
      <c r="IKN389" s="472"/>
      <c r="IKW389" s="472"/>
      <c r="ILF389" s="472"/>
      <c r="ILO389" s="472"/>
      <c r="ILX389" s="472"/>
      <c r="IMG389" s="472"/>
      <c r="IMP389" s="472"/>
      <c r="IMY389" s="472"/>
      <c r="INH389" s="472"/>
      <c r="INQ389" s="472"/>
      <c r="INZ389" s="472"/>
      <c r="IOI389" s="472"/>
      <c r="IOR389" s="472"/>
      <c r="IPA389" s="472"/>
      <c r="IPJ389" s="472"/>
      <c r="IPS389" s="472"/>
      <c r="IQB389" s="472"/>
      <c r="IQK389" s="472"/>
      <c r="IQT389" s="472"/>
      <c r="IRC389" s="472"/>
      <c r="IRL389" s="472"/>
      <c r="IRU389" s="472"/>
      <c r="ISD389" s="472"/>
      <c r="ISM389" s="472"/>
      <c r="ISV389" s="472"/>
      <c r="ITE389" s="472"/>
      <c r="ITN389" s="472"/>
      <c r="ITW389" s="472"/>
      <c r="IUF389" s="472"/>
      <c r="IUO389" s="472"/>
      <c r="IUX389" s="472"/>
      <c r="IVG389" s="472"/>
      <c r="IVP389" s="472"/>
      <c r="IVY389" s="472"/>
      <c r="IWH389" s="472"/>
      <c r="IWQ389" s="472"/>
      <c r="IWZ389" s="472"/>
      <c r="IXI389" s="472"/>
      <c r="IXR389" s="472"/>
      <c r="IYA389" s="472"/>
      <c r="IYJ389" s="472"/>
      <c r="IYS389" s="472"/>
      <c r="IZB389" s="472"/>
      <c r="IZK389" s="472"/>
      <c r="IZT389" s="472"/>
      <c r="JAC389" s="472"/>
      <c r="JAL389" s="472"/>
      <c r="JAU389" s="472"/>
      <c r="JBD389" s="472"/>
      <c r="JBM389" s="472"/>
      <c r="JBV389" s="472"/>
      <c r="JCE389" s="472"/>
      <c r="JCN389" s="472"/>
      <c r="JCW389" s="472"/>
      <c r="JDF389" s="472"/>
      <c r="JDO389" s="472"/>
      <c r="JDX389" s="472"/>
      <c r="JEG389" s="472"/>
      <c r="JEP389" s="472"/>
      <c r="JEY389" s="472"/>
      <c r="JFH389" s="472"/>
      <c r="JFQ389" s="472"/>
      <c r="JFZ389" s="472"/>
      <c r="JGI389" s="472"/>
      <c r="JGR389" s="472"/>
      <c r="JHA389" s="472"/>
      <c r="JHJ389" s="472"/>
      <c r="JHS389" s="472"/>
      <c r="JIB389" s="472"/>
      <c r="JIK389" s="472"/>
      <c r="JIT389" s="472"/>
      <c r="JJC389" s="472"/>
      <c r="JJL389" s="472"/>
      <c r="JJU389" s="472"/>
      <c r="JKD389" s="472"/>
      <c r="JKM389" s="472"/>
      <c r="JKV389" s="472"/>
      <c r="JLE389" s="472"/>
      <c r="JLN389" s="472"/>
      <c r="JLW389" s="472"/>
      <c r="JMF389" s="472"/>
      <c r="JMO389" s="472"/>
      <c r="JMX389" s="472"/>
      <c r="JNG389" s="472"/>
      <c r="JNP389" s="472"/>
      <c r="JNY389" s="472"/>
      <c r="JOH389" s="472"/>
      <c r="JOQ389" s="472"/>
      <c r="JOZ389" s="472"/>
      <c r="JPI389" s="472"/>
      <c r="JPR389" s="472"/>
      <c r="JQA389" s="472"/>
      <c r="JQJ389" s="472"/>
      <c r="JQS389" s="472"/>
      <c r="JRB389" s="472"/>
      <c r="JRK389" s="472"/>
      <c r="JRT389" s="472"/>
      <c r="JSC389" s="472"/>
      <c r="JSL389" s="472"/>
      <c r="JSU389" s="472"/>
      <c r="JTD389" s="472"/>
      <c r="JTM389" s="472"/>
      <c r="JTV389" s="472"/>
      <c r="JUE389" s="472"/>
      <c r="JUN389" s="472"/>
      <c r="JUW389" s="472"/>
      <c r="JVF389" s="472"/>
      <c r="JVO389" s="472"/>
      <c r="JVX389" s="472"/>
      <c r="JWG389" s="472"/>
      <c r="JWP389" s="472"/>
      <c r="JWY389" s="472"/>
      <c r="JXH389" s="472"/>
      <c r="JXQ389" s="472"/>
      <c r="JXZ389" s="472"/>
      <c r="JYI389" s="472"/>
      <c r="JYR389" s="472"/>
      <c r="JZA389" s="472"/>
      <c r="JZJ389" s="472"/>
      <c r="JZS389" s="472"/>
      <c r="KAB389" s="472"/>
      <c r="KAK389" s="472"/>
      <c r="KAT389" s="472"/>
      <c r="KBC389" s="472"/>
      <c r="KBL389" s="472"/>
      <c r="KBU389" s="472"/>
      <c r="KCD389" s="472"/>
      <c r="KCM389" s="472"/>
      <c r="KCV389" s="472"/>
      <c r="KDE389" s="472"/>
      <c r="KDN389" s="472"/>
      <c r="KDW389" s="472"/>
      <c r="KEF389" s="472"/>
      <c r="KEO389" s="472"/>
      <c r="KEX389" s="472"/>
      <c r="KFG389" s="472"/>
      <c r="KFP389" s="472"/>
      <c r="KFY389" s="472"/>
      <c r="KGH389" s="472"/>
      <c r="KGQ389" s="472"/>
      <c r="KGZ389" s="472"/>
      <c r="KHI389" s="472"/>
      <c r="KHR389" s="472"/>
      <c r="KIA389" s="472"/>
      <c r="KIJ389" s="472"/>
      <c r="KIS389" s="472"/>
      <c r="KJB389" s="472"/>
      <c r="KJK389" s="472"/>
      <c r="KJT389" s="472"/>
      <c r="KKC389" s="472"/>
      <c r="KKL389" s="472"/>
      <c r="KKU389" s="472"/>
      <c r="KLD389" s="472"/>
      <c r="KLM389" s="472"/>
      <c r="KLV389" s="472"/>
      <c r="KME389" s="472"/>
      <c r="KMN389" s="472"/>
      <c r="KMW389" s="472"/>
      <c r="KNF389" s="472"/>
      <c r="KNO389" s="472"/>
      <c r="KNX389" s="472"/>
      <c r="KOG389" s="472"/>
      <c r="KOP389" s="472"/>
      <c r="KOY389" s="472"/>
      <c r="KPH389" s="472"/>
      <c r="KPQ389" s="472"/>
      <c r="KPZ389" s="472"/>
      <c r="KQI389" s="472"/>
      <c r="KQR389" s="472"/>
      <c r="KRA389" s="472"/>
      <c r="KRJ389" s="472"/>
      <c r="KRS389" s="472"/>
      <c r="KSB389" s="472"/>
      <c r="KSK389" s="472"/>
      <c r="KST389" s="472"/>
      <c r="KTC389" s="472"/>
      <c r="KTL389" s="472"/>
      <c r="KTU389" s="472"/>
      <c r="KUD389" s="472"/>
      <c r="KUM389" s="472"/>
      <c r="KUV389" s="472"/>
      <c r="KVE389" s="472"/>
      <c r="KVN389" s="472"/>
      <c r="KVW389" s="472"/>
      <c r="KWF389" s="472"/>
      <c r="KWO389" s="472"/>
      <c r="KWX389" s="472"/>
      <c r="KXG389" s="472"/>
      <c r="KXP389" s="472"/>
      <c r="KXY389" s="472"/>
      <c r="KYH389" s="472"/>
      <c r="KYQ389" s="472"/>
      <c r="KYZ389" s="472"/>
      <c r="KZI389" s="472"/>
      <c r="KZR389" s="472"/>
      <c r="LAA389" s="472"/>
      <c r="LAJ389" s="472"/>
      <c r="LAS389" s="472"/>
      <c r="LBB389" s="472"/>
      <c r="LBK389" s="472"/>
      <c r="LBT389" s="472"/>
      <c r="LCC389" s="472"/>
      <c r="LCL389" s="472"/>
      <c r="LCU389" s="472"/>
      <c r="LDD389" s="472"/>
      <c r="LDM389" s="472"/>
      <c r="LDV389" s="472"/>
      <c r="LEE389" s="472"/>
      <c r="LEN389" s="472"/>
      <c r="LEW389" s="472"/>
      <c r="LFF389" s="472"/>
      <c r="LFO389" s="472"/>
      <c r="LFX389" s="472"/>
      <c r="LGG389" s="472"/>
      <c r="LGP389" s="472"/>
      <c r="LGY389" s="472"/>
      <c r="LHH389" s="472"/>
      <c r="LHQ389" s="472"/>
      <c r="LHZ389" s="472"/>
      <c r="LII389" s="472"/>
      <c r="LIR389" s="472"/>
      <c r="LJA389" s="472"/>
      <c r="LJJ389" s="472"/>
      <c r="LJS389" s="472"/>
      <c r="LKB389" s="472"/>
      <c r="LKK389" s="472"/>
      <c r="LKT389" s="472"/>
      <c r="LLC389" s="472"/>
      <c r="LLL389" s="472"/>
      <c r="LLU389" s="472"/>
      <c r="LMD389" s="472"/>
      <c r="LMM389" s="472"/>
      <c r="LMV389" s="472"/>
      <c r="LNE389" s="472"/>
      <c r="LNN389" s="472"/>
      <c r="LNW389" s="472"/>
      <c r="LOF389" s="472"/>
      <c r="LOO389" s="472"/>
      <c r="LOX389" s="472"/>
      <c r="LPG389" s="472"/>
      <c r="LPP389" s="472"/>
      <c r="LPY389" s="472"/>
      <c r="LQH389" s="472"/>
      <c r="LQQ389" s="472"/>
      <c r="LQZ389" s="472"/>
      <c r="LRI389" s="472"/>
      <c r="LRR389" s="472"/>
      <c r="LSA389" s="472"/>
      <c r="LSJ389" s="472"/>
      <c r="LSS389" s="472"/>
      <c r="LTB389" s="472"/>
      <c r="LTK389" s="472"/>
      <c r="LTT389" s="472"/>
      <c r="LUC389" s="472"/>
      <c r="LUL389" s="472"/>
      <c r="LUU389" s="472"/>
      <c r="LVD389" s="472"/>
      <c r="LVM389" s="472"/>
      <c r="LVV389" s="472"/>
      <c r="LWE389" s="472"/>
      <c r="LWN389" s="472"/>
      <c r="LWW389" s="472"/>
      <c r="LXF389" s="472"/>
      <c r="LXO389" s="472"/>
      <c r="LXX389" s="472"/>
      <c r="LYG389" s="472"/>
      <c r="LYP389" s="472"/>
      <c r="LYY389" s="472"/>
      <c r="LZH389" s="472"/>
      <c r="LZQ389" s="472"/>
      <c r="LZZ389" s="472"/>
      <c r="MAI389" s="472"/>
      <c r="MAR389" s="472"/>
      <c r="MBA389" s="472"/>
      <c r="MBJ389" s="472"/>
      <c r="MBS389" s="472"/>
      <c r="MCB389" s="472"/>
      <c r="MCK389" s="472"/>
      <c r="MCT389" s="472"/>
      <c r="MDC389" s="472"/>
      <c r="MDL389" s="472"/>
      <c r="MDU389" s="472"/>
      <c r="MED389" s="472"/>
      <c r="MEM389" s="472"/>
      <c r="MEV389" s="472"/>
      <c r="MFE389" s="472"/>
      <c r="MFN389" s="472"/>
      <c r="MFW389" s="472"/>
      <c r="MGF389" s="472"/>
      <c r="MGO389" s="472"/>
      <c r="MGX389" s="472"/>
      <c r="MHG389" s="472"/>
      <c r="MHP389" s="472"/>
      <c r="MHY389" s="472"/>
      <c r="MIH389" s="472"/>
      <c r="MIQ389" s="472"/>
      <c r="MIZ389" s="472"/>
      <c r="MJI389" s="472"/>
      <c r="MJR389" s="472"/>
      <c r="MKA389" s="472"/>
      <c r="MKJ389" s="472"/>
      <c r="MKS389" s="472"/>
      <c r="MLB389" s="472"/>
      <c r="MLK389" s="472"/>
      <c r="MLT389" s="472"/>
      <c r="MMC389" s="472"/>
      <c r="MML389" s="472"/>
      <c r="MMU389" s="472"/>
      <c r="MND389" s="472"/>
      <c r="MNM389" s="472"/>
      <c r="MNV389" s="472"/>
      <c r="MOE389" s="472"/>
      <c r="MON389" s="472"/>
      <c r="MOW389" s="472"/>
      <c r="MPF389" s="472"/>
      <c r="MPO389" s="472"/>
      <c r="MPX389" s="472"/>
      <c r="MQG389" s="472"/>
      <c r="MQP389" s="472"/>
      <c r="MQY389" s="472"/>
      <c r="MRH389" s="472"/>
      <c r="MRQ389" s="472"/>
      <c r="MRZ389" s="472"/>
      <c r="MSI389" s="472"/>
      <c r="MSR389" s="472"/>
      <c r="MTA389" s="472"/>
      <c r="MTJ389" s="472"/>
      <c r="MTS389" s="472"/>
      <c r="MUB389" s="472"/>
      <c r="MUK389" s="472"/>
      <c r="MUT389" s="472"/>
      <c r="MVC389" s="472"/>
      <c r="MVL389" s="472"/>
      <c r="MVU389" s="472"/>
      <c r="MWD389" s="472"/>
      <c r="MWM389" s="472"/>
      <c r="MWV389" s="472"/>
      <c r="MXE389" s="472"/>
      <c r="MXN389" s="472"/>
      <c r="MXW389" s="472"/>
      <c r="MYF389" s="472"/>
      <c r="MYO389" s="472"/>
      <c r="MYX389" s="472"/>
      <c r="MZG389" s="472"/>
      <c r="MZP389" s="472"/>
      <c r="MZY389" s="472"/>
      <c r="NAH389" s="472"/>
      <c r="NAQ389" s="472"/>
      <c r="NAZ389" s="472"/>
      <c r="NBI389" s="472"/>
      <c r="NBR389" s="472"/>
      <c r="NCA389" s="472"/>
      <c r="NCJ389" s="472"/>
      <c r="NCS389" s="472"/>
      <c r="NDB389" s="472"/>
      <c r="NDK389" s="472"/>
      <c r="NDT389" s="472"/>
      <c r="NEC389" s="472"/>
      <c r="NEL389" s="472"/>
      <c r="NEU389" s="472"/>
      <c r="NFD389" s="472"/>
      <c r="NFM389" s="472"/>
      <c r="NFV389" s="472"/>
      <c r="NGE389" s="472"/>
      <c r="NGN389" s="472"/>
      <c r="NGW389" s="472"/>
      <c r="NHF389" s="472"/>
      <c r="NHO389" s="472"/>
      <c r="NHX389" s="472"/>
      <c r="NIG389" s="472"/>
      <c r="NIP389" s="472"/>
      <c r="NIY389" s="472"/>
      <c r="NJH389" s="472"/>
      <c r="NJQ389" s="472"/>
      <c r="NJZ389" s="472"/>
      <c r="NKI389" s="472"/>
      <c r="NKR389" s="472"/>
      <c r="NLA389" s="472"/>
      <c r="NLJ389" s="472"/>
      <c r="NLS389" s="472"/>
      <c r="NMB389" s="472"/>
      <c r="NMK389" s="472"/>
      <c r="NMT389" s="472"/>
      <c r="NNC389" s="472"/>
      <c r="NNL389" s="472"/>
      <c r="NNU389" s="472"/>
      <c r="NOD389" s="472"/>
      <c r="NOM389" s="472"/>
      <c r="NOV389" s="472"/>
      <c r="NPE389" s="472"/>
      <c r="NPN389" s="472"/>
      <c r="NPW389" s="472"/>
      <c r="NQF389" s="472"/>
      <c r="NQO389" s="472"/>
      <c r="NQX389" s="472"/>
      <c r="NRG389" s="472"/>
      <c r="NRP389" s="472"/>
      <c r="NRY389" s="472"/>
      <c r="NSH389" s="472"/>
      <c r="NSQ389" s="472"/>
      <c r="NSZ389" s="472"/>
      <c r="NTI389" s="472"/>
      <c r="NTR389" s="472"/>
      <c r="NUA389" s="472"/>
      <c r="NUJ389" s="472"/>
      <c r="NUS389" s="472"/>
      <c r="NVB389" s="472"/>
      <c r="NVK389" s="472"/>
      <c r="NVT389" s="472"/>
      <c r="NWC389" s="472"/>
      <c r="NWL389" s="472"/>
      <c r="NWU389" s="472"/>
      <c r="NXD389" s="472"/>
      <c r="NXM389" s="472"/>
      <c r="NXV389" s="472"/>
      <c r="NYE389" s="472"/>
      <c r="NYN389" s="472"/>
      <c r="NYW389" s="472"/>
      <c r="NZF389" s="472"/>
      <c r="NZO389" s="472"/>
      <c r="NZX389" s="472"/>
      <c r="OAG389" s="472"/>
      <c r="OAP389" s="472"/>
      <c r="OAY389" s="472"/>
      <c r="OBH389" s="472"/>
      <c r="OBQ389" s="472"/>
      <c r="OBZ389" s="472"/>
      <c r="OCI389" s="472"/>
      <c r="OCR389" s="472"/>
      <c r="ODA389" s="472"/>
      <c r="ODJ389" s="472"/>
      <c r="ODS389" s="472"/>
      <c r="OEB389" s="472"/>
      <c r="OEK389" s="472"/>
      <c r="OET389" s="472"/>
      <c r="OFC389" s="472"/>
      <c r="OFL389" s="472"/>
      <c r="OFU389" s="472"/>
      <c r="OGD389" s="472"/>
      <c r="OGM389" s="472"/>
      <c r="OGV389" s="472"/>
      <c r="OHE389" s="472"/>
      <c r="OHN389" s="472"/>
      <c r="OHW389" s="472"/>
      <c r="OIF389" s="472"/>
      <c r="OIO389" s="472"/>
      <c r="OIX389" s="472"/>
      <c r="OJG389" s="472"/>
      <c r="OJP389" s="472"/>
      <c r="OJY389" s="472"/>
      <c r="OKH389" s="472"/>
      <c r="OKQ389" s="472"/>
      <c r="OKZ389" s="472"/>
      <c r="OLI389" s="472"/>
      <c r="OLR389" s="472"/>
      <c r="OMA389" s="472"/>
      <c r="OMJ389" s="472"/>
      <c r="OMS389" s="472"/>
      <c r="ONB389" s="472"/>
      <c r="ONK389" s="472"/>
      <c r="ONT389" s="472"/>
      <c r="OOC389" s="472"/>
      <c r="OOL389" s="472"/>
      <c r="OOU389" s="472"/>
      <c r="OPD389" s="472"/>
      <c r="OPM389" s="472"/>
      <c r="OPV389" s="472"/>
      <c r="OQE389" s="472"/>
      <c r="OQN389" s="472"/>
      <c r="OQW389" s="472"/>
      <c r="ORF389" s="472"/>
      <c r="ORO389" s="472"/>
      <c r="ORX389" s="472"/>
      <c r="OSG389" s="472"/>
      <c r="OSP389" s="472"/>
      <c r="OSY389" s="472"/>
      <c r="OTH389" s="472"/>
      <c r="OTQ389" s="472"/>
      <c r="OTZ389" s="472"/>
      <c r="OUI389" s="472"/>
      <c r="OUR389" s="472"/>
      <c r="OVA389" s="472"/>
      <c r="OVJ389" s="472"/>
      <c r="OVS389" s="472"/>
      <c r="OWB389" s="472"/>
      <c r="OWK389" s="472"/>
      <c r="OWT389" s="472"/>
      <c r="OXC389" s="472"/>
      <c r="OXL389" s="472"/>
      <c r="OXU389" s="472"/>
      <c r="OYD389" s="472"/>
      <c r="OYM389" s="472"/>
      <c r="OYV389" s="472"/>
      <c r="OZE389" s="472"/>
      <c r="OZN389" s="472"/>
      <c r="OZW389" s="472"/>
      <c r="PAF389" s="472"/>
      <c r="PAO389" s="472"/>
      <c r="PAX389" s="472"/>
      <c r="PBG389" s="472"/>
      <c r="PBP389" s="472"/>
      <c r="PBY389" s="472"/>
      <c r="PCH389" s="472"/>
      <c r="PCQ389" s="472"/>
      <c r="PCZ389" s="472"/>
      <c r="PDI389" s="472"/>
      <c r="PDR389" s="472"/>
      <c r="PEA389" s="472"/>
      <c r="PEJ389" s="472"/>
      <c r="PES389" s="472"/>
      <c r="PFB389" s="472"/>
      <c r="PFK389" s="472"/>
      <c r="PFT389" s="472"/>
      <c r="PGC389" s="472"/>
      <c r="PGL389" s="472"/>
      <c r="PGU389" s="472"/>
      <c r="PHD389" s="472"/>
      <c r="PHM389" s="472"/>
      <c r="PHV389" s="472"/>
      <c r="PIE389" s="472"/>
      <c r="PIN389" s="472"/>
      <c r="PIW389" s="472"/>
      <c r="PJF389" s="472"/>
      <c r="PJO389" s="472"/>
      <c r="PJX389" s="472"/>
      <c r="PKG389" s="472"/>
      <c r="PKP389" s="472"/>
      <c r="PKY389" s="472"/>
      <c r="PLH389" s="472"/>
      <c r="PLQ389" s="472"/>
      <c r="PLZ389" s="472"/>
      <c r="PMI389" s="472"/>
      <c r="PMR389" s="472"/>
      <c r="PNA389" s="472"/>
      <c r="PNJ389" s="472"/>
      <c r="PNS389" s="472"/>
      <c r="POB389" s="472"/>
      <c r="POK389" s="472"/>
      <c r="POT389" s="472"/>
      <c r="PPC389" s="472"/>
      <c r="PPL389" s="472"/>
      <c r="PPU389" s="472"/>
      <c r="PQD389" s="472"/>
      <c r="PQM389" s="472"/>
      <c r="PQV389" s="472"/>
      <c r="PRE389" s="472"/>
      <c r="PRN389" s="472"/>
      <c r="PRW389" s="472"/>
      <c r="PSF389" s="472"/>
      <c r="PSO389" s="472"/>
      <c r="PSX389" s="472"/>
      <c r="PTG389" s="472"/>
      <c r="PTP389" s="472"/>
      <c r="PTY389" s="472"/>
      <c r="PUH389" s="472"/>
      <c r="PUQ389" s="472"/>
      <c r="PUZ389" s="472"/>
      <c r="PVI389" s="472"/>
      <c r="PVR389" s="472"/>
      <c r="PWA389" s="472"/>
      <c r="PWJ389" s="472"/>
      <c r="PWS389" s="472"/>
      <c r="PXB389" s="472"/>
      <c r="PXK389" s="472"/>
      <c r="PXT389" s="472"/>
      <c r="PYC389" s="472"/>
      <c r="PYL389" s="472"/>
      <c r="PYU389" s="472"/>
      <c r="PZD389" s="472"/>
      <c r="PZM389" s="472"/>
      <c r="PZV389" s="472"/>
      <c r="QAE389" s="472"/>
      <c r="QAN389" s="472"/>
      <c r="QAW389" s="472"/>
      <c r="QBF389" s="472"/>
      <c r="QBO389" s="472"/>
      <c r="QBX389" s="472"/>
      <c r="QCG389" s="472"/>
      <c r="QCP389" s="472"/>
      <c r="QCY389" s="472"/>
      <c r="QDH389" s="472"/>
      <c r="QDQ389" s="472"/>
      <c r="QDZ389" s="472"/>
      <c r="QEI389" s="472"/>
      <c r="QER389" s="472"/>
      <c r="QFA389" s="472"/>
      <c r="QFJ389" s="472"/>
      <c r="QFS389" s="472"/>
      <c r="QGB389" s="472"/>
      <c r="QGK389" s="472"/>
      <c r="QGT389" s="472"/>
      <c r="QHC389" s="472"/>
      <c r="QHL389" s="472"/>
      <c r="QHU389" s="472"/>
      <c r="QID389" s="472"/>
      <c r="QIM389" s="472"/>
      <c r="QIV389" s="472"/>
      <c r="QJE389" s="472"/>
      <c r="QJN389" s="472"/>
      <c r="QJW389" s="472"/>
      <c r="QKF389" s="472"/>
      <c r="QKO389" s="472"/>
      <c r="QKX389" s="472"/>
      <c r="QLG389" s="472"/>
      <c r="QLP389" s="472"/>
      <c r="QLY389" s="472"/>
      <c r="QMH389" s="472"/>
      <c r="QMQ389" s="472"/>
      <c r="QMZ389" s="472"/>
      <c r="QNI389" s="472"/>
      <c r="QNR389" s="472"/>
      <c r="QOA389" s="472"/>
      <c r="QOJ389" s="472"/>
      <c r="QOS389" s="472"/>
      <c r="QPB389" s="472"/>
      <c r="QPK389" s="472"/>
      <c r="QPT389" s="472"/>
      <c r="QQC389" s="472"/>
      <c r="QQL389" s="472"/>
      <c r="QQU389" s="472"/>
      <c r="QRD389" s="472"/>
      <c r="QRM389" s="472"/>
      <c r="QRV389" s="472"/>
      <c r="QSE389" s="472"/>
      <c r="QSN389" s="472"/>
      <c r="QSW389" s="472"/>
      <c r="QTF389" s="472"/>
      <c r="QTO389" s="472"/>
      <c r="QTX389" s="472"/>
      <c r="QUG389" s="472"/>
      <c r="QUP389" s="472"/>
      <c r="QUY389" s="472"/>
      <c r="QVH389" s="472"/>
      <c r="QVQ389" s="472"/>
      <c r="QVZ389" s="472"/>
      <c r="QWI389" s="472"/>
      <c r="QWR389" s="472"/>
      <c r="QXA389" s="472"/>
      <c r="QXJ389" s="472"/>
      <c r="QXS389" s="472"/>
      <c r="QYB389" s="472"/>
      <c r="QYK389" s="472"/>
      <c r="QYT389" s="472"/>
      <c r="QZC389" s="472"/>
      <c r="QZL389" s="472"/>
      <c r="QZU389" s="472"/>
      <c r="RAD389" s="472"/>
      <c r="RAM389" s="472"/>
      <c r="RAV389" s="472"/>
      <c r="RBE389" s="472"/>
      <c r="RBN389" s="472"/>
      <c r="RBW389" s="472"/>
      <c r="RCF389" s="472"/>
      <c r="RCO389" s="472"/>
      <c r="RCX389" s="472"/>
      <c r="RDG389" s="472"/>
      <c r="RDP389" s="472"/>
      <c r="RDY389" s="472"/>
      <c r="REH389" s="472"/>
      <c r="REQ389" s="472"/>
      <c r="REZ389" s="472"/>
      <c r="RFI389" s="472"/>
      <c r="RFR389" s="472"/>
      <c r="RGA389" s="472"/>
      <c r="RGJ389" s="472"/>
      <c r="RGS389" s="472"/>
      <c r="RHB389" s="472"/>
      <c r="RHK389" s="472"/>
      <c r="RHT389" s="472"/>
      <c r="RIC389" s="472"/>
      <c r="RIL389" s="472"/>
      <c r="RIU389" s="472"/>
      <c r="RJD389" s="472"/>
      <c r="RJM389" s="472"/>
      <c r="RJV389" s="472"/>
      <c r="RKE389" s="472"/>
      <c r="RKN389" s="472"/>
      <c r="RKW389" s="472"/>
      <c r="RLF389" s="472"/>
      <c r="RLO389" s="472"/>
      <c r="RLX389" s="472"/>
      <c r="RMG389" s="472"/>
      <c r="RMP389" s="472"/>
      <c r="RMY389" s="472"/>
      <c r="RNH389" s="472"/>
      <c r="RNQ389" s="472"/>
      <c r="RNZ389" s="472"/>
      <c r="ROI389" s="472"/>
      <c r="ROR389" s="472"/>
      <c r="RPA389" s="472"/>
      <c r="RPJ389" s="472"/>
      <c r="RPS389" s="472"/>
      <c r="RQB389" s="472"/>
      <c r="RQK389" s="472"/>
      <c r="RQT389" s="472"/>
      <c r="RRC389" s="472"/>
      <c r="RRL389" s="472"/>
      <c r="RRU389" s="472"/>
      <c r="RSD389" s="472"/>
      <c r="RSM389" s="472"/>
      <c r="RSV389" s="472"/>
      <c r="RTE389" s="472"/>
      <c r="RTN389" s="472"/>
      <c r="RTW389" s="472"/>
      <c r="RUF389" s="472"/>
      <c r="RUO389" s="472"/>
      <c r="RUX389" s="472"/>
      <c r="RVG389" s="472"/>
      <c r="RVP389" s="472"/>
      <c r="RVY389" s="472"/>
      <c r="RWH389" s="472"/>
      <c r="RWQ389" s="472"/>
      <c r="RWZ389" s="472"/>
      <c r="RXI389" s="472"/>
      <c r="RXR389" s="472"/>
      <c r="RYA389" s="472"/>
      <c r="RYJ389" s="472"/>
      <c r="RYS389" s="472"/>
      <c r="RZB389" s="472"/>
      <c r="RZK389" s="472"/>
      <c r="RZT389" s="472"/>
      <c r="SAC389" s="472"/>
      <c r="SAL389" s="472"/>
      <c r="SAU389" s="472"/>
      <c r="SBD389" s="472"/>
      <c r="SBM389" s="472"/>
      <c r="SBV389" s="472"/>
      <c r="SCE389" s="472"/>
      <c r="SCN389" s="472"/>
      <c r="SCW389" s="472"/>
      <c r="SDF389" s="472"/>
      <c r="SDO389" s="472"/>
      <c r="SDX389" s="472"/>
      <c r="SEG389" s="472"/>
      <c r="SEP389" s="472"/>
      <c r="SEY389" s="472"/>
      <c r="SFH389" s="472"/>
      <c r="SFQ389" s="472"/>
      <c r="SFZ389" s="472"/>
      <c r="SGI389" s="472"/>
      <c r="SGR389" s="472"/>
      <c r="SHA389" s="472"/>
      <c r="SHJ389" s="472"/>
      <c r="SHS389" s="472"/>
      <c r="SIB389" s="472"/>
      <c r="SIK389" s="472"/>
      <c r="SIT389" s="472"/>
      <c r="SJC389" s="472"/>
      <c r="SJL389" s="472"/>
      <c r="SJU389" s="472"/>
      <c r="SKD389" s="472"/>
      <c r="SKM389" s="472"/>
      <c r="SKV389" s="472"/>
      <c r="SLE389" s="472"/>
      <c r="SLN389" s="472"/>
      <c r="SLW389" s="472"/>
      <c r="SMF389" s="472"/>
      <c r="SMO389" s="472"/>
      <c r="SMX389" s="472"/>
      <c r="SNG389" s="472"/>
      <c r="SNP389" s="472"/>
      <c r="SNY389" s="472"/>
      <c r="SOH389" s="472"/>
      <c r="SOQ389" s="472"/>
      <c r="SOZ389" s="472"/>
      <c r="SPI389" s="472"/>
      <c r="SPR389" s="472"/>
      <c r="SQA389" s="472"/>
      <c r="SQJ389" s="472"/>
      <c r="SQS389" s="472"/>
      <c r="SRB389" s="472"/>
      <c r="SRK389" s="472"/>
      <c r="SRT389" s="472"/>
      <c r="SSC389" s="472"/>
      <c r="SSL389" s="472"/>
      <c r="SSU389" s="472"/>
      <c r="STD389" s="472"/>
      <c r="STM389" s="472"/>
      <c r="STV389" s="472"/>
      <c r="SUE389" s="472"/>
      <c r="SUN389" s="472"/>
      <c r="SUW389" s="472"/>
      <c r="SVF389" s="472"/>
      <c r="SVO389" s="472"/>
      <c r="SVX389" s="472"/>
      <c r="SWG389" s="472"/>
      <c r="SWP389" s="472"/>
      <c r="SWY389" s="472"/>
      <c r="SXH389" s="472"/>
      <c r="SXQ389" s="472"/>
      <c r="SXZ389" s="472"/>
      <c r="SYI389" s="472"/>
      <c r="SYR389" s="472"/>
      <c r="SZA389" s="472"/>
      <c r="SZJ389" s="472"/>
      <c r="SZS389" s="472"/>
      <c r="TAB389" s="472"/>
      <c r="TAK389" s="472"/>
      <c r="TAT389" s="472"/>
      <c r="TBC389" s="472"/>
      <c r="TBL389" s="472"/>
      <c r="TBU389" s="472"/>
      <c r="TCD389" s="472"/>
      <c r="TCM389" s="472"/>
      <c r="TCV389" s="472"/>
      <c r="TDE389" s="472"/>
      <c r="TDN389" s="472"/>
      <c r="TDW389" s="472"/>
      <c r="TEF389" s="472"/>
      <c r="TEO389" s="472"/>
      <c r="TEX389" s="472"/>
      <c r="TFG389" s="472"/>
      <c r="TFP389" s="472"/>
      <c r="TFY389" s="472"/>
      <c r="TGH389" s="472"/>
      <c r="TGQ389" s="472"/>
      <c r="TGZ389" s="472"/>
      <c r="THI389" s="472"/>
      <c r="THR389" s="472"/>
      <c r="TIA389" s="472"/>
      <c r="TIJ389" s="472"/>
      <c r="TIS389" s="472"/>
      <c r="TJB389" s="472"/>
      <c r="TJK389" s="472"/>
      <c r="TJT389" s="472"/>
      <c r="TKC389" s="472"/>
      <c r="TKL389" s="472"/>
      <c r="TKU389" s="472"/>
      <c r="TLD389" s="472"/>
      <c r="TLM389" s="472"/>
      <c r="TLV389" s="472"/>
      <c r="TME389" s="472"/>
      <c r="TMN389" s="472"/>
      <c r="TMW389" s="472"/>
      <c r="TNF389" s="472"/>
      <c r="TNO389" s="472"/>
      <c r="TNX389" s="472"/>
      <c r="TOG389" s="472"/>
      <c r="TOP389" s="472"/>
      <c r="TOY389" s="472"/>
      <c r="TPH389" s="472"/>
      <c r="TPQ389" s="472"/>
      <c r="TPZ389" s="472"/>
      <c r="TQI389" s="472"/>
      <c r="TQR389" s="472"/>
      <c r="TRA389" s="472"/>
      <c r="TRJ389" s="472"/>
      <c r="TRS389" s="472"/>
      <c r="TSB389" s="472"/>
      <c r="TSK389" s="472"/>
      <c r="TST389" s="472"/>
      <c r="TTC389" s="472"/>
      <c r="TTL389" s="472"/>
      <c r="TTU389" s="472"/>
      <c r="TUD389" s="472"/>
      <c r="TUM389" s="472"/>
      <c r="TUV389" s="472"/>
      <c r="TVE389" s="472"/>
      <c r="TVN389" s="472"/>
      <c r="TVW389" s="472"/>
      <c r="TWF389" s="472"/>
      <c r="TWO389" s="472"/>
      <c r="TWX389" s="472"/>
      <c r="TXG389" s="472"/>
      <c r="TXP389" s="472"/>
      <c r="TXY389" s="472"/>
      <c r="TYH389" s="472"/>
      <c r="TYQ389" s="472"/>
      <c r="TYZ389" s="472"/>
      <c r="TZI389" s="472"/>
      <c r="TZR389" s="472"/>
      <c r="UAA389" s="472"/>
      <c r="UAJ389" s="472"/>
      <c r="UAS389" s="472"/>
      <c r="UBB389" s="472"/>
      <c r="UBK389" s="472"/>
      <c r="UBT389" s="472"/>
      <c r="UCC389" s="472"/>
      <c r="UCL389" s="472"/>
      <c r="UCU389" s="472"/>
      <c r="UDD389" s="472"/>
      <c r="UDM389" s="472"/>
      <c r="UDV389" s="472"/>
      <c r="UEE389" s="472"/>
      <c r="UEN389" s="472"/>
      <c r="UEW389" s="472"/>
      <c r="UFF389" s="472"/>
      <c r="UFO389" s="472"/>
      <c r="UFX389" s="472"/>
      <c r="UGG389" s="472"/>
      <c r="UGP389" s="472"/>
      <c r="UGY389" s="472"/>
      <c r="UHH389" s="472"/>
      <c r="UHQ389" s="472"/>
      <c r="UHZ389" s="472"/>
      <c r="UII389" s="472"/>
      <c r="UIR389" s="472"/>
      <c r="UJA389" s="472"/>
      <c r="UJJ389" s="472"/>
      <c r="UJS389" s="472"/>
      <c r="UKB389" s="472"/>
      <c r="UKK389" s="472"/>
      <c r="UKT389" s="472"/>
      <c r="ULC389" s="472"/>
      <c r="ULL389" s="472"/>
      <c r="ULU389" s="472"/>
      <c r="UMD389" s="472"/>
      <c r="UMM389" s="472"/>
      <c r="UMV389" s="472"/>
      <c r="UNE389" s="472"/>
      <c r="UNN389" s="472"/>
      <c r="UNW389" s="472"/>
      <c r="UOF389" s="472"/>
      <c r="UOO389" s="472"/>
      <c r="UOX389" s="472"/>
      <c r="UPG389" s="472"/>
      <c r="UPP389" s="472"/>
      <c r="UPY389" s="472"/>
      <c r="UQH389" s="472"/>
      <c r="UQQ389" s="472"/>
      <c r="UQZ389" s="472"/>
      <c r="URI389" s="472"/>
      <c r="URR389" s="472"/>
      <c r="USA389" s="472"/>
      <c r="USJ389" s="472"/>
      <c r="USS389" s="472"/>
      <c r="UTB389" s="472"/>
      <c r="UTK389" s="472"/>
      <c r="UTT389" s="472"/>
      <c r="UUC389" s="472"/>
      <c r="UUL389" s="472"/>
      <c r="UUU389" s="472"/>
      <c r="UVD389" s="472"/>
      <c r="UVM389" s="472"/>
      <c r="UVV389" s="472"/>
      <c r="UWE389" s="472"/>
      <c r="UWN389" s="472"/>
      <c r="UWW389" s="472"/>
      <c r="UXF389" s="472"/>
      <c r="UXO389" s="472"/>
      <c r="UXX389" s="472"/>
      <c r="UYG389" s="472"/>
      <c r="UYP389" s="472"/>
      <c r="UYY389" s="472"/>
      <c r="UZH389" s="472"/>
      <c r="UZQ389" s="472"/>
      <c r="UZZ389" s="472"/>
      <c r="VAI389" s="472"/>
      <c r="VAR389" s="472"/>
      <c r="VBA389" s="472"/>
      <c r="VBJ389" s="472"/>
      <c r="VBS389" s="472"/>
      <c r="VCB389" s="472"/>
      <c r="VCK389" s="472"/>
      <c r="VCT389" s="472"/>
      <c r="VDC389" s="472"/>
      <c r="VDL389" s="472"/>
      <c r="VDU389" s="472"/>
      <c r="VED389" s="472"/>
      <c r="VEM389" s="472"/>
      <c r="VEV389" s="472"/>
      <c r="VFE389" s="472"/>
      <c r="VFN389" s="472"/>
      <c r="VFW389" s="472"/>
      <c r="VGF389" s="472"/>
      <c r="VGO389" s="472"/>
      <c r="VGX389" s="472"/>
      <c r="VHG389" s="472"/>
      <c r="VHP389" s="472"/>
      <c r="VHY389" s="472"/>
      <c r="VIH389" s="472"/>
      <c r="VIQ389" s="472"/>
      <c r="VIZ389" s="472"/>
      <c r="VJI389" s="472"/>
      <c r="VJR389" s="472"/>
      <c r="VKA389" s="472"/>
      <c r="VKJ389" s="472"/>
      <c r="VKS389" s="472"/>
      <c r="VLB389" s="472"/>
      <c r="VLK389" s="472"/>
      <c r="VLT389" s="472"/>
      <c r="VMC389" s="472"/>
      <c r="VML389" s="472"/>
      <c r="VMU389" s="472"/>
      <c r="VND389" s="472"/>
      <c r="VNM389" s="472"/>
      <c r="VNV389" s="472"/>
      <c r="VOE389" s="472"/>
      <c r="VON389" s="472"/>
      <c r="VOW389" s="472"/>
      <c r="VPF389" s="472"/>
      <c r="VPO389" s="472"/>
      <c r="VPX389" s="472"/>
      <c r="VQG389" s="472"/>
      <c r="VQP389" s="472"/>
      <c r="VQY389" s="472"/>
      <c r="VRH389" s="472"/>
      <c r="VRQ389" s="472"/>
      <c r="VRZ389" s="472"/>
      <c r="VSI389" s="472"/>
      <c r="VSR389" s="472"/>
      <c r="VTA389" s="472"/>
      <c r="VTJ389" s="472"/>
      <c r="VTS389" s="472"/>
      <c r="VUB389" s="472"/>
      <c r="VUK389" s="472"/>
      <c r="VUT389" s="472"/>
      <c r="VVC389" s="472"/>
      <c r="VVL389" s="472"/>
      <c r="VVU389" s="472"/>
      <c r="VWD389" s="472"/>
      <c r="VWM389" s="472"/>
      <c r="VWV389" s="472"/>
      <c r="VXE389" s="472"/>
      <c r="VXN389" s="472"/>
      <c r="VXW389" s="472"/>
      <c r="VYF389" s="472"/>
      <c r="VYO389" s="472"/>
      <c r="VYX389" s="472"/>
      <c r="VZG389" s="472"/>
      <c r="VZP389" s="472"/>
      <c r="VZY389" s="472"/>
      <c r="WAH389" s="472"/>
      <c r="WAQ389" s="472"/>
      <c r="WAZ389" s="472"/>
      <c r="WBI389" s="472"/>
      <c r="WBR389" s="472"/>
      <c r="WCA389" s="472"/>
      <c r="WCJ389" s="472"/>
      <c r="WCS389" s="472"/>
      <c r="WDB389" s="472"/>
      <c r="WDK389" s="472"/>
      <c r="WDT389" s="472"/>
      <c r="WEC389" s="472"/>
      <c r="WEL389" s="472"/>
      <c r="WEU389" s="472"/>
      <c r="WFD389" s="472"/>
      <c r="WFM389" s="472"/>
      <c r="WFV389" s="472"/>
      <c r="WGE389" s="472"/>
      <c r="WGN389" s="472"/>
      <c r="WGW389" s="472"/>
      <c r="WHF389" s="472"/>
      <c r="WHO389" s="472"/>
      <c r="WHX389" s="472"/>
      <c r="WIG389" s="472"/>
      <c r="WIP389" s="472"/>
      <c r="WIY389" s="472"/>
      <c r="WJH389" s="472"/>
      <c r="WJQ389" s="472"/>
      <c r="WJZ389" s="472"/>
      <c r="WKI389" s="472"/>
      <c r="WKR389" s="472"/>
      <c r="WLA389" s="472"/>
      <c r="WLJ389" s="472"/>
      <c r="WLS389" s="472"/>
      <c r="WMB389" s="472"/>
      <c r="WMK389" s="472"/>
      <c r="WMT389" s="472"/>
      <c r="WNC389" s="472"/>
      <c r="WNL389" s="472"/>
      <c r="WNU389" s="472"/>
      <c r="WOD389" s="472"/>
      <c r="WOM389" s="472"/>
      <c r="WOV389" s="472"/>
      <c r="WPE389" s="472"/>
      <c r="WPN389" s="472"/>
      <c r="WPW389" s="472"/>
      <c r="WQF389" s="472"/>
      <c r="WQO389" s="472"/>
      <c r="WQX389" s="472"/>
      <c r="WRG389" s="472"/>
      <c r="WRP389" s="472"/>
      <c r="WRY389" s="472"/>
      <c r="WSH389" s="472"/>
      <c r="WSQ389" s="472"/>
      <c r="WSZ389" s="472"/>
      <c r="WTI389" s="472"/>
      <c r="WTR389" s="472"/>
      <c r="WUA389" s="472"/>
      <c r="WUJ389" s="472"/>
      <c r="WUS389" s="472"/>
      <c r="WVB389" s="472"/>
      <c r="WVK389" s="472"/>
      <c r="WVT389" s="472"/>
      <c r="WWC389" s="472"/>
      <c r="WWL389" s="472"/>
      <c r="WWU389" s="472"/>
      <c r="WXD389" s="472"/>
      <c r="WXM389" s="472"/>
      <c r="WXV389" s="472"/>
      <c r="WYE389" s="472"/>
      <c r="WYN389" s="472"/>
      <c r="WYW389" s="472"/>
      <c r="WZF389" s="472"/>
      <c r="WZO389" s="472"/>
      <c r="WZX389" s="472"/>
      <c r="XAG389" s="472"/>
      <c r="XAP389" s="472"/>
      <c r="XAY389" s="472"/>
      <c r="XBH389" s="472"/>
      <c r="XBQ389" s="472"/>
      <c r="XBZ389" s="472"/>
      <c r="XCI389" s="472"/>
      <c r="XCR389" s="472"/>
      <c r="XDA389" s="472"/>
      <c r="XDJ389" s="472"/>
      <c r="XDS389" s="472"/>
      <c r="XEB389" s="472"/>
      <c r="XEK389" s="472"/>
      <c r="XET389" s="472"/>
      <c r="XFC389" s="472"/>
    </row>
    <row r="390" spans="1:1020 1029:2046 2055:3072 3081:4089 4098:5115 5124:6141 6150:7167 7176:8184 8193:9210 9219:10236 10245:11262 11271:12288 12297:13305 13314:14331 14340:15357 15366:16383" ht="19" customHeight="1" x14ac:dyDescent="0.8">
      <c r="A390" s="405">
        <v>4</v>
      </c>
      <c r="B390" s="406"/>
      <c r="C390" s="407"/>
      <c r="D390" s="407"/>
      <c r="E390" s="407"/>
      <c r="F390" s="408"/>
      <c r="G390" s="409" t="str">
        <f>IFERROR(IF(B390="","",IF($A388&lt;តម្លៃទំនិញ!$G$6,VLOOKUP(B390,តម្លៃទំនិញ!$B$8:$G$68,5,FALSE),VLOOKUP(B390,តម្លៃទំនិញ!$B$8:$G$68,6,FALSE))),"")</f>
        <v/>
      </c>
      <c r="H390" s="409" t="str">
        <f t="shared" si="21"/>
        <v/>
      </c>
      <c r="I390" s="437"/>
      <c r="R390" s="469"/>
      <c r="AB390" s="470"/>
      <c r="AL390" s="471"/>
      <c r="AV390" s="472"/>
      <c r="BE390" s="472"/>
      <c r="BN390" s="472"/>
      <c r="BW390" s="472"/>
      <c r="CF390" s="472"/>
      <c r="CO390" s="472"/>
      <c r="CX390" s="472"/>
      <c r="DG390" s="472"/>
      <c r="DP390" s="472"/>
      <c r="DY390" s="472"/>
      <c r="EH390" s="472"/>
      <c r="EQ390" s="472"/>
      <c r="EZ390" s="472"/>
      <c r="FI390" s="472"/>
      <c r="FR390" s="472"/>
      <c r="GA390" s="472"/>
      <c r="GJ390" s="472"/>
      <c r="GS390" s="472"/>
      <c r="HB390" s="472"/>
      <c r="HK390" s="472"/>
      <c r="HT390" s="472"/>
      <c r="IC390" s="472"/>
      <c r="IL390" s="472"/>
      <c r="IU390" s="472"/>
      <c r="JD390" s="472"/>
      <c r="JM390" s="472"/>
      <c r="JV390" s="472"/>
      <c r="KE390" s="472"/>
      <c r="KN390" s="472"/>
      <c r="KW390" s="472"/>
      <c r="LF390" s="472"/>
      <c r="LO390" s="472"/>
      <c r="LX390" s="472"/>
      <c r="MG390" s="472"/>
      <c r="MP390" s="472"/>
      <c r="MY390" s="472"/>
      <c r="NH390" s="472"/>
      <c r="NQ390" s="472"/>
      <c r="NZ390" s="472"/>
      <c r="OI390" s="472"/>
      <c r="OR390" s="472"/>
      <c r="PA390" s="472"/>
      <c r="PJ390" s="472"/>
      <c r="PS390" s="472"/>
      <c r="QB390" s="472"/>
      <c r="QK390" s="472"/>
      <c r="QT390" s="472"/>
      <c r="RC390" s="472"/>
      <c r="RL390" s="472"/>
      <c r="RU390" s="472"/>
      <c r="SD390" s="472"/>
      <c r="SM390" s="472"/>
      <c r="SV390" s="472"/>
      <c r="TE390" s="472"/>
      <c r="TN390" s="472"/>
      <c r="TW390" s="472"/>
      <c r="UF390" s="472"/>
      <c r="UO390" s="472"/>
      <c r="UX390" s="472"/>
      <c r="VG390" s="472"/>
      <c r="VP390" s="472"/>
      <c r="VY390" s="472"/>
      <c r="WH390" s="472"/>
      <c r="WQ390" s="472"/>
      <c r="WZ390" s="472"/>
      <c r="XI390" s="472"/>
      <c r="XR390" s="472"/>
      <c r="YA390" s="472"/>
      <c r="YJ390" s="472"/>
      <c r="YS390" s="472"/>
      <c r="ZB390" s="472"/>
      <c r="ZK390" s="472"/>
      <c r="ZT390" s="472"/>
      <c r="AAC390" s="472"/>
      <c r="AAL390" s="472"/>
      <c r="AAU390" s="472"/>
      <c r="ABD390" s="472"/>
      <c r="ABM390" s="472"/>
      <c r="ABV390" s="472"/>
      <c r="ACE390" s="472"/>
      <c r="ACN390" s="472"/>
      <c r="ACW390" s="472"/>
      <c r="ADF390" s="472"/>
      <c r="ADO390" s="472"/>
      <c r="ADX390" s="472"/>
      <c r="AEG390" s="472"/>
      <c r="AEP390" s="472"/>
      <c r="AEY390" s="472"/>
      <c r="AFH390" s="472"/>
      <c r="AFQ390" s="472"/>
      <c r="AFZ390" s="472"/>
      <c r="AGI390" s="472"/>
      <c r="AGR390" s="472"/>
      <c r="AHA390" s="472"/>
      <c r="AHJ390" s="472"/>
      <c r="AHS390" s="472"/>
      <c r="AIB390" s="472"/>
      <c r="AIK390" s="472"/>
      <c r="AIT390" s="472"/>
      <c r="AJC390" s="472"/>
      <c r="AJL390" s="472"/>
      <c r="AJU390" s="472"/>
      <c r="AKD390" s="472"/>
      <c r="AKM390" s="472"/>
      <c r="AKV390" s="472"/>
      <c r="ALE390" s="472"/>
      <c r="ALN390" s="472"/>
      <c r="ALW390" s="472"/>
      <c r="AMF390" s="472"/>
      <c r="AMO390" s="472"/>
      <c r="AMX390" s="472"/>
      <c r="ANG390" s="472"/>
      <c r="ANP390" s="472"/>
      <c r="ANY390" s="472"/>
      <c r="AOH390" s="472"/>
      <c r="AOQ390" s="472"/>
      <c r="AOZ390" s="472"/>
      <c r="API390" s="472"/>
      <c r="APR390" s="472"/>
      <c r="AQA390" s="472"/>
      <c r="AQJ390" s="472"/>
      <c r="AQS390" s="472"/>
      <c r="ARB390" s="472"/>
      <c r="ARK390" s="472"/>
      <c r="ART390" s="472"/>
      <c r="ASC390" s="472"/>
      <c r="ASL390" s="472"/>
      <c r="ASU390" s="472"/>
      <c r="ATD390" s="472"/>
      <c r="ATM390" s="472"/>
      <c r="ATV390" s="472"/>
      <c r="AUE390" s="472"/>
      <c r="AUN390" s="472"/>
      <c r="AUW390" s="472"/>
      <c r="AVF390" s="472"/>
      <c r="AVO390" s="472"/>
      <c r="AVX390" s="472"/>
      <c r="AWG390" s="472"/>
      <c r="AWP390" s="472"/>
      <c r="AWY390" s="472"/>
      <c r="AXH390" s="472"/>
      <c r="AXQ390" s="472"/>
      <c r="AXZ390" s="472"/>
      <c r="AYI390" s="472"/>
      <c r="AYR390" s="472"/>
      <c r="AZA390" s="472"/>
      <c r="AZJ390" s="472"/>
      <c r="AZS390" s="472"/>
      <c r="BAB390" s="472"/>
      <c r="BAK390" s="472"/>
      <c r="BAT390" s="472"/>
      <c r="BBC390" s="472"/>
      <c r="BBL390" s="472"/>
      <c r="BBU390" s="472"/>
      <c r="BCD390" s="472"/>
      <c r="BCM390" s="472"/>
      <c r="BCV390" s="472"/>
      <c r="BDE390" s="472"/>
      <c r="BDN390" s="472"/>
      <c r="BDW390" s="472"/>
      <c r="BEF390" s="472"/>
      <c r="BEO390" s="472"/>
      <c r="BEX390" s="472"/>
      <c r="BFG390" s="472"/>
      <c r="BFP390" s="472"/>
      <c r="BFY390" s="472"/>
      <c r="BGH390" s="472"/>
      <c r="BGQ390" s="472"/>
      <c r="BGZ390" s="472"/>
      <c r="BHI390" s="472"/>
      <c r="BHR390" s="472"/>
      <c r="BIA390" s="472"/>
      <c r="BIJ390" s="472"/>
      <c r="BIS390" s="472"/>
      <c r="BJB390" s="472"/>
      <c r="BJK390" s="472"/>
      <c r="BJT390" s="472"/>
      <c r="BKC390" s="472"/>
      <c r="BKL390" s="472"/>
      <c r="BKU390" s="472"/>
      <c r="BLD390" s="472"/>
      <c r="BLM390" s="472"/>
      <c r="BLV390" s="472"/>
      <c r="BME390" s="472"/>
      <c r="BMN390" s="472"/>
      <c r="BMW390" s="472"/>
      <c r="BNF390" s="472"/>
      <c r="BNO390" s="472"/>
      <c r="BNX390" s="472"/>
      <c r="BOG390" s="472"/>
      <c r="BOP390" s="472"/>
      <c r="BOY390" s="472"/>
      <c r="BPH390" s="472"/>
      <c r="BPQ390" s="472"/>
      <c r="BPZ390" s="472"/>
      <c r="BQI390" s="472"/>
      <c r="BQR390" s="472"/>
      <c r="BRA390" s="472"/>
      <c r="BRJ390" s="472"/>
      <c r="BRS390" s="472"/>
      <c r="BSB390" s="472"/>
      <c r="BSK390" s="472"/>
      <c r="BST390" s="472"/>
      <c r="BTC390" s="472"/>
      <c r="BTL390" s="472"/>
      <c r="BTU390" s="472"/>
      <c r="BUD390" s="472"/>
      <c r="BUM390" s="472"/>
      <c r="BUV390" s="472"/>
      <c r="BVE390" s="472"/>
      <c r="BVN390" s="472"/>
      <c r="BVW390" s="472"/>
      <c r="BWF390" s="472"/>
      <c r="BWO390" s="472"/>
      <c r="BWX390" s="472"/>
      <c r="BXG390" s="472"/>
      <c r="BXP390" s="472"/>
      <c r="BXY390" s="472"/>
      <c r="BYH390" s="472"/>
      <c r="BYQ390" s="472"/>
      <c r="BYZ390" s="472"/>
      <c r="BZI390" s="472"/>
      <c r="BZR390" s="472"/>
      <c r="CAA390" s="472"/>
      <c r="CAJ390" s="472"/>
      <c r="CAS390" s="472"/>
      <c r="CBB390" s="472"/>
      <c r="CBK390" s="472"/>
      <c r="CBT390" s="472"/>
      <c r="CCC390" s="472"/>
      <c r="CCL390" s="472"/>
      <c r="CCU390" s="472"/>
      <c r="CDD390" s="472"/>
      <c r="CDM390" s="472"/>
      <c r="CDV390" s="472"/>
      <c r="CEE390" s="472"/>
      <c r="CEN390" s="472"/>
      <c r="CEW390" s="472"/>
      <c r="CFF390" s="472"/>
      <c r="CFO390" s="472"/>
      <c r="CFX390" s="472"/>
      <c r="CGG390" s="472"/>
      <c r="CGP390" s="472"/>
      <c r="CGY390" s="472"/>
      <c r="CHH390" s="472"/>
      <c r="CHQ390" s="472"/>
      <c r="CHZ390" s="472"/>
      <c r="CII390" s="472"/>
      <c r="CIR390" s="472"/>
      <c r="CJA390" s="472"/>
      <c r="CJJ390" s="472"/>
      <c r="CJS390" s="472"/>
      <c r="CKB390" s="472"/>
      <c r="CKK390" s="472"/>
      <c r="CKT390" s="472"/>
      <c r="CLC390" s="472"/>
      <c r="CLL390" s="472"/>
      <c r="CLU390" s="472"/>
      <c r="CMD390" s="472"/>
      <c r="CMM390" s="472"/>
      <c r="CMV390" s="472"/>
      <c r="CNE390" s="472"/>
      <c r="CNN390" s="472"/>
      <c r="CNW390" s="472"/>
      <c r="COF390" s="472"/>
      <c r="COO390" s="472"/>
      <c r="COX390" s="472"/>
      <c r="CPG390" s="472"/>
      <c r="CPP390" s="472"/>
      <c r="CPY390" s="472"/>
      <c r="CQH390" s="472"/>
      <c r="CQQ390" s="472"/>
      <c r="CQZ390" s="472"/>
      <c r="CRI390" s="472"/>
      <c r="CRR390" s="472"/>
      <c r="CSA390" s="472"/>
      <c r="CSJ390" s="472"/>
      <c r="CSS390" s="472"/>
      <c r="CTB390" s="472"/>
      <c r="CTK390" s="472"/>
      <c r="CTT390" s="472"/>
      <c r="CUC390" s="472"/>
      <c r="CUL390" s="472"/>
      <c r="CUU390" s="472"/>
      <c r="CVD390" s="472"/>
      <c r="CVM390" s="472"/>
      <c r="CVV390" s="472"/>
      <c r="CWE390" s="472"/>
      <c r="CWN390" s="472"/>
      <c r="CWW390" s="472"/>
      <c r="CXF390" s="472"/>
      <c r="CXO390" s="472"/>
      <c r="CXX390" s="472"/>
      <c r="CYG390" s="472"/>
      <c r="CYP390" s="472"/>
      <c r="CYY390" s="472"/>
      <c r="CZH390" s="472"/>
      <c r="CZQ390" s="472"/>
      <c r="CZZ390" s="472"/>
      <c r="DAI390" s="472"/>
      <c r="DAR390" s="472"/>
      <c r="DBA390" s="472"/>
      <c r="DBJ390" s="472"/>
      <c r="DBS390" s="472"/>
      <c r="DCB390" s="472"/>
      <c r="DCK390" s="472"/>
      <c r="DCT390" s="472"/>
      <c r="DDC390" s="472"/>
      <c r="DDL390" s="472"/>
      <c r="DDU390" s="472"/>
      <c r="DED390" s="472"/>
      <c r="DEM390" s="472"/>
      <c r="DEV390" s="472"/>
      <c r="DFE390" s="472"/>
      <c r="DFN390" s="472"/>
      <c r="DFW390" s="472"/>
      <c r="DGF390" s="472"/>
      <c r="DGO390" s="472"/>
      <c r="DGX390" s="472"/>
      <c r="DHG390" s="472"/>
      <c r="DHP390" s="472"/>
      <c r="DHY390" s="472"/>
      <c r="DIH390" s="472"/>
      <c r="DIQ390" s="472"/>
      <c r="DIZ390" s="472"/>
      <c r="DJI390" s="472"/>
      <c r="DJR390" s="472"/>
      <c r="DKA390" s="472"/>
      <c r="DKJ390" s="472"/>
      <c r="DKS390" s="472"/>
      <c r="DLB390" s="472"/>
      <c r="DLK390" s="472"/>
      <c r="DLT390" s="472"/>
      <c r="DMC390" s="472"/>
      <c r="DML390" s="472"/>
      <c r="DMU390" s="472"/>
      <c r="DND390" s="472"/>
      <c r="DNM390" s="472"/>
      <c r="DNV390" s="472"/>
      <c r="DOE390" s="472"/>
      <c r="DON390" s="472"/>
      <c r="DOW390" s="472"/>
      <c r="DPF390" s="472"/>
      <c r="DPO390" s="472"/>
      <c r="DPX390" s="472"/>
      <c r="DQG390" s="472"/>
      <c r="DQP390" s="472"/>
      <c r="DQY390" s="472"/>
      <c r="DRH390" s="472"/>
      <c r="DRQ390" s="472"/>
      <c r="DRZ390" s="472"/>
      <c r="DSI390" s="472"/>
      <c r="DSR390" s="472"/>
      <c r="DTA390" s="472"/>
      <c r="DTJ390" s="472"/>
      <c r="DTS390" s="472"/>
      <c r="DUB390" s="472"/>
      <c r="DUK390" s="472"/>
      <c r="DUT390" s="472"/>
      <c r="DVC390" s="472"/>
      <c r="DVL390" s="472"/>
      <c r="DVU390" s="472"/>
      <c r="DWD390" s="472"/>
      <c r="DWM390" s="472"/>
      <c r="DWV390" s="472"/>
      <c r="DXE390" s="472"/>
      <c r="DXN390" s="472"/>
      <c r="DXW390" s="472"/>
      <c r="DYF390" s="472"/>
      <c r="DYO390" s="472"/>
      <c r="DYX390" s="472"/>
      <c r="DZG390" s="472"/>
      <c r="DZP390" s="472"/>
      <c r="DZY390" s="472"/>
      <c r="EAH390" s="472"/>
      <c r="EAQ390" s="472"/>
      <c r="EAZ390" s="472"/>
      <c r="EBI390" s="472"/>
      <c r="EBR390" s="472"/>
      <c r="ECA390" s="472"/>
      <c r="ECJ390" s="472"/>
      <c r="ECS390" s="472"/>
      <c r="EDB390" s="472"/>
      <c r="EDK390" s="472"/>
      <c r="EDT390" s="472"/>
      <c r="EEC390" s="472"/>
      <c r="EEL390" s="472"/>
      <c r="EEU390" s="472"/>
      <c r="EFD390" s="472"/>
      <c r="EFM390" s="472"/>
      <c r="EFV390" s="472"/>
      <c r="EGE390" s="472"/>
      <c r="EGN390" s="472"/>
      <c r="EGW390" s="472"/>
      <c r="EHF390" s="472"/>
      <c r="EHO390" s="472"/>
      <c r="EHX390" s="472"/>
      <c r="EIG390" s="472"/>
      <c r="EIP390" s="472"/>
      <c r="EIY390" s="472"/>
      <c r="EJH390" s="472"/>
      <c r="EJQ390" s="472"/>
      <c r="EJZ390" s="472"/>
      <c r="EKI390" s="472"/>
      <c r="EKR390" s="472"/>
      <c r="ELA390" s="472"/>
      <c r="ELJ390" s="472"/>
      <c r="ELS390" s="472"/>
      <c r="EMB390" s="472"/>
      <c r="EMK390" s="472"/>
      <c r="EMT390" s="472"/>
      <c r="ENC390" s="472"/>
      <c r="ENL390" s="472"/>
      <c r="ENU390" s="472"/>
      <c r="EOD390" s="472"/>
      <c r="EOM390" s="472"/>
      <c r="EOV390" s="472"/>
      <c r="EPE390" s="472"/>
      <c r="EPN390" s="472"/>
      <c r="EPW390" s="472"/>
      <c r="EQF390" s="472"/>
      <c r="EQO390" s="472"/>
      <c r="EQX390" s="472"/>
      <c r="ERG390" s="472"/>
      <c r="ERP390" s="472"/>
      <c r="ERY390" s="472"/>
      <c r="ESH390" s="472"/>
      <c r="ESQ390" s="472"/>
      <c r="ESZ390" s="472"/>
      <c r="ETI390" s="472"/>
      <c r="ETR390" s="472"/>
      <c r="EUA390" s="472"/>
      <c r="EUJ390" s="472"/>
      <c r="EUS390" s="472"/>
      <c r="EVB390" s="472"/>
      <c r="EVK390" s="472"/>
      <c r="EVT390" s="472"/>
      <c r="EWC390" s="472"/>
      <c r="EWL390" s="472"/>
      <c r="EWU390" s="472"/>
      <c r="EXD390" s="472"/>
      <c r="EXM390" s="472"/>
      <c r="EXV390" s="472"/>
      <c r="EYE390" s="472"/>
      <c r="EYN390" s="472"/>
      <c r="EYW390" s="472"/>
      <c r="EZF390" s="472"/>
      <c r="EZO390" s="472"/>
      <c r="EZX390" s="472"/>
      <c r="FAG390" s="472"/>
      <c r="FAP390" s="472"/>
      <c r="FAY390" s="472"/>
      <c r="FBH390" s="472"/>
      <c r="FBQ390" s="472"/>
      <c r="FBZ390" s="472"/>
      <c r="FCI390" s="472"/>
      <c r="FCR390" s="472"/>
      <c r="FDA390" s="472"/>
      <c r="FDJ390" s="472"/>
      <c r="FDS390" s="472"/>
      <c r="FEB390" s="472"/>
      <c r="FEK390" s="472"/>
      <c r="FET390" s="472"/>
      <c r="FFC390" s="472"/>
      <c r="FFL390" s="472"/>
      <c r="FFU390" s="472"/>
      <c r="FGD390" s="472"/>
      <c r="FGM390" s="472"/>
      <c r="FGV390" s="472"/>
      <c r="FHE390" s="472"/>
      <c r="FHN390" s="472"/>
      <c r="FHW390" s="472"/>
      <c r="FIF390" s="472"/>
      <c r="FIO390" s="472"/>
      <c r="FIX390" s="472"/>
      <c r="FJG390" s="472"/>
      <c r="FJP390" s="472"/>
      <c r="FJY390" s="472"/>
      <c r="FKH390" s="472"/>
      <c r="FKQ390" s="472"/>
      <c r="FKZ390" s="472"/>
      <c r="FLI390" s="472"/>
      <c r="FLR390" s="472"/>
      <c r="FMA390" s="472"/>
      <c r="FMJ390" s="472"/>
      <c r="FMS390" s="472"/>
      <c r="FNB390" s="472"/>
      <c r="FNK390" s="472"/>
      <c r="FNT390" s="472"/>
      <c r="FOC390" s="472"/>
      <c r="FOL390" s="472"/>
      <c r="FOU390" s="472"/>
      <c r="FPD390" s="472"/>
      <c r="FPM390" s="472"/>
      <c r="FPV390" s="472"/>
      <c r="FQE390" s="472"/>
      <c r="FQN390" s="472"/>
      <c r="FQW390" s="472"/>
      <c r="FRF390" s="472"/>
      <c r="FRO390" s="472"/>
      <c r="FRX390" s="472"/>
      <c r="FSG390" s="472"/>
      <c r="FSP390" s="472"/>
      <c r="FSY390" s="472"/>
      <c r="FTH390" s="472"/>
      <c r="FTQ390" s="472"/>
      <c r="FTZ390" s="472"/>
      <c r="FUI390" s="472"/>
      <c r="FUR390" s="472"/>
      <c r="FVA390" s="472"/>
      <c r="FVJ390" s="472"/>
      <c r="FVS390" s="472"/>
      <c r="FWB390" s="472"/>
      <c r="FWK390" s="472"/>
      <c r="FWT390" s="472"/>
      <c r="FXC390" s="472"/>
      <c r="FXL390" s="472"/>
      <c r="FXU390" s="472"/>
      <c r="FYD390" s="472"/>
      <c r="FYM390" s="472"/>
      <c r="FYV390" s="472"/>
      <c r="FZE390" s="472"/>
      <c r="FZN390" s="472"/>
      <c r="FZW390" s="472"/>
      <c r="GAF390" s="472"/>
      <c r="GAO390" s="472"/>
      <c r="GAX390" s="472"/>
      <c r="GBG390" s="472"/>
      <c r="GBP390" s="472"/>
      <c r="GBY390" s="472"/>
      <c r="GCH390" s="472"/>
      <c r="GCQ390" s="472"/>
      <c r="GCZ390" s="472"/>
      <c r="GDI390" s="472"/>
      <c r="GDR390" s="472"/>
      <c r="GEA390" s="472"/>
      <c r="GEJ390" s="472"/>
      <c r="GES390" s="472"/>
      <c r="GFB390" s="472"/>
      <c r="GFK390" s="472"/>
      <c r="GFT390" s="472"/>
      <c r="GGC390" s="472"/>
      <c r="GGL390" s="472"/>
      <c r="GGU390" s="472"/>
      <c r="GHD390" s="472"/>
      <c r="GHM390" s="472"/>
      <c r="GHV390" s="472"/>
      <c r="GIE390" s="472"/>
      <c r="GIN390" s="472"/>
      <c r="GIW390" s="472"/>
      <c r="GJF390" s="472"/>
      <c r="GJO390" s="472"/>
      <c r="GJX390" s="472"/>
      <c r="GKG390" s="472"/>
      <c r="GKP390" s="472"/>
      <c r="GKY390" s="472"/>
      <c r="GLH390" s="472"/>
      <c r="GLQ390" s="472"/>
      <c r="GLZ390" s="472"/>
      <c r="GMI390" s="472"/>
      <c r="GMR390" s="472"/>
      <c r="GNA390" s="472"/>
      <c r="GNJ390" s="472"/>
      <c r="GNS390" s="472"/>
      <c r="GOB390" s="472"/>
      <c r="GOK390" s="472"/>
      <c r="GOT390" s="472"/>
      <c r="GPC390" s="472"/>
      <c r="GPL390" s="472"/>
      <c r="GPU390" s="472"/>
      <c r="GQD390" s="472"/>
      <c r="GQM390" s="472"/>
      <c r="GQV390" s="472"/>
      <c r="GRE390" s="472"/>
      <c r="GRN390" s="472"/>
      <c r="GRW390" s="472"/>
      <c r="GSF390" s="472"/>
      <c r="GSO390" s="472"/>
      <c r="GSX390" s="472"/>
      <c r="GTG390" s="472"/>
      <c r="GTP390" s="472"/>
      <c r="GTY390" s="472"/>
      <c r="GUH390" s="472"/>
      <c r="GUQ390" s="472"/>
      <c r="GUZ390" s="472"/>
      <c r="GVI390" s="472"/>
      <c r="GVR390" s="472"/>
      <c r="GWA390" s="472"/>
      <c r="GWJ390" s="472"/>
      <c r="GWS390" s="472"/>
      <c r="GXB390" s="472"/>
      <c r="GXK390" s="472"/>
      <c r="GXT390" s="472"/>
      <c r="GYC390" s="472"/>
      <c r="GYL390" s="472"/>
      <c r="GYU390" s="472"/>
      <c r="GZD390" s="472"/>
      <c r="GZM390" s="472"/>
      <c r="GZV390" s="472"/>
      <c r="HAE390" s="472"/>
      <c r="HAN390" s="472"/>
      <c r="HAW390" s="472"/>
      <c r="HBF390" s="472"/>
      <c r="HBO390" s="472"/>
      <c r="HBX390" s="472"/>
      <c r="HCG390" s="472"/>
      <c r="HCP390" s="472"/>
      <c r="HCY390" s="472"/>
      <c r="HDH390" s="472"/>
      <c r="HDQ390" s="472"/>
      <c r="HDZ390" s="472"/>
      <c r="HEI390" s="472"/>
      <c r="HER390" s="472"/>
      <c r="HFA390" s="472"/>
      <c r="HFJ390" s="472"/>
      <c r="HFS390" s="472"/>
      <c r="HGB390" s="472"/>
      <c r="HGK390" s="472"/>
      <c r="HGT390" s="472"/>
      <c r="HHC390" s="472"/>
      <c r="HHL390" s="472"/>
      <c r="HHU390" s="472"/>
      <c r="HID390" s="472"/>
      <c r="HIM390" s="472"/>
      <c r="HIV390" s="472"/>
      <c r="HJE390" s="472"/>
      <c r="HJN390" s="472"/>
      <c r="HJW390" s="472"/>
      <c r="HKF390" s="472"/>
      <c r="HKO390" s="472"/>
      <c r="HKX390" s="472"/>
      <c r="HLG390" s="472"/>
      <c r="HLP390" s="472"/>
      <c r="HLY390" s="472"/>
      <c r="HMH390" s="472"/>
      <c r="HMQ390" s="472"/>
      <c r="HMZ390" s="472"/>
      <c r="HNI390" s="472"/>
      <c r="HNR390" s="472"/>
      <c r="HOA390" s="472"/>
      <c r="HOJ390" s="472"/>
      <c r="HOS390" s="472"/>
      <c r="HPB390" s="472"/>
      <c r="HPK390" s="472"/>
      <c r="HPT390" s="472"/>
      <c r="HQC390" s="472"/>
      <c r="HQL390" s="472"/>
      <c r="HQU390" s="472"/>
      <c r="HRD390" s="472"/>
      <c r="HRM390" s="472"/>
      <c r="HRV390" s="472"/>
      <c r="HSE390" s="472"/>
      <c r="HSN390" s="472"/>
      <c r="HSW390" s="472"/>
      <c r="HTF390" s="472"/>
      <c r="HTO390" s="472"/>
      <c r="HTX390" s="472"/>
      <c r="HUG390" s="472"/>
      <c r="HUP390" s="472"/>
      <c r="HUY390" s="472"/>
      <c r="HVH390" s="472"/>
      <c r="HVQ390" s="472"/>
      <c r="HVZ390" s="472"/>
      <c r="HWI390" s="472"/>
      <c r="HWR390" s="472"/>
      <c r="HXA390" s="472"/>
      <c r="HXJ390" s="472"/>
      <c r="HXS390" s="472"/>
      <c r="HYB390" s="472"/>
      <c r="HYK390" s="472"/>
      <c r="HYT390" s="472"/>
      <c r="HZC390" s="472"/>
      <c r="HZL390" s="472"/>
      <c r="HZU390" s="472"/>
      <c r="IAD390" s="472"/>
      <c r="IAM390" s="472"/>
      <c r="IAV390" s="472"/>
      <c r="IBE390" s="472"/>
      <c r="IBN390" s="472"/>
      <c r="IBW390" s="472"/>
      <c r="ICF390" s="472"/>
      <c r="ICO390" s="472"/>
      <c r="ICX390" s="472"/>
      <c r="IDG390" s="472"/>
      <c r="IDP390" s="472"/>
      <c r="IDY390" s="472"/>
      <c r="IEH390" s="472"/>
      <c r="IEQ390" s="472"/>
      <c r="IEZ390" s="472"/>
      <c r="IFI390" s="472"/>
      <c r="IFR390" s="472"/>
      <c r="IGA390" s="472"/>
      <c r="IGJ390" s="472"/>
      <c r="IGS390" s="472"/>
      <c r="IHB390" s="472"/>
      <c r="IHK390" s="472"/>
      <c r="IHT390" s="472"/>
      <c r="IIC390" s="472"/>
      <c r="IIL390" s="472"/>
      <c r="IIU390" s="472"/>
      <c r="IJD390" s="472"/>
      <c r="IJM390" s="472"/>
      <c r="IJV390" s="472"/>
      <c r="IKE390" s="472"/>
      <c r="IKN390" s="472"/>
      <c r="IKW390" s="472"/>
      <c r="ILF390" s="472"/>
      <c r="ILO390" s="472"/>
      <c r="ILX390" s="472"/>
      <c r="IMG390" s="472"/>
      <c r="IMP390" s="472"/>
      <c r="IMY390" s="472"/>
      <c r="INH390" s="472"/>
      <c r="INQ390" s="472"/>
      <c r="INZ390" s="472"/>
      <c r="IOI390" s="472"/>
      <c r="IOR390" s="472"/>
      <c r="IPA390" s="472"/>
      <c r="IPJ390" s="472"/>
      <c r="IPS390" s="472"/>
      <c r="IQB390" s="472"/>
      <c r="IQK390" s="472"/>
      <c r="IQT390" s="472"/>
      <c r="IRC390" s="472"/>
      <c r="IRL390" s="472"/>
      <c r="IRU390" s="472"/>
      <c r="ISD390" s="472"/>
      <c r="ISM390" s="472"/>
      <c r="ISV390" s="472"/>
      <c r="ITE390" s="472"/>
      <c r="ITN390" s="472"/>
      <c r="ITW390" s="472"/>
      <c r="IUF390" s="472"/>
      <c r="IUO390" s="472"/>
      <c r="IUX390" s="472"/>
      <c r="IVG390" s="472"/>
      <c r="IVP390" s="472"/>
      <c r="IVY390" s="472"/>
      <c r="IWH390" s="472"/>
      <c r="IWQ390" s="472"/>
      <c r="IWZ390" s="472"/>
      <c r="IXI390" s="472"/>
      <c r="IXR390" s="472"/>
      <c r="IYA390" s="472"/>
      <c r="IYJ390" s="472"/>
      <c r="IYS390" s="472"/>
      <c r="IZB390" s="472"/>
      <c r="IZK390" s="472"/>
      <c r="IZT390" s="472"/>
      <c r="JAC390" s="472"/>
      <c r="JAL390" s="472"/>
      <c r="JAU390" s="472"/>
      <c r="JBD390" s="472"/>
      <c r="JBM390" s="472"/>
      <c r="JBV390" s="472"/>
      <c r="JCE390" s="472"/>
      <c r="JCN390" s="472"/>
      <c r="JCW390" s="472"/>
      <c r="JDF390" s="472"/>
      <c r="JDO390" s="472"/>
      <c r="JDX390" s="472"/>
      <c r="JEG390" s="472"/>
      <c r="JEP390" s="472"/>
      <c r="JEY390" s="472"/>
      <c r="JFH390" s="472"/>
      <c r="JFQ390" s="472"/>
      <c r="JFZ390" s="472"/>
      <c r="JGI390" s="472"/>
      <c r="JGR390" s="472"/>
      <c r="JHA390" s="472"/>
      <c r="JHJ390" s="472"/>
      <c r="JHS390" s="472"/>
      <c r="JIB390" s="472"/>
      <c r="JIK390" s="472"/>
      <c r="JIT390" s="472"/>
      <c r="JJC390" s="472"/>
      <c r="JJL390" s="472"/>
      <c r="JJU390" s="472"/>
      <c r="JKD390" s="472"/>
      <c r="JKM390" s="472"/>
      <c r="JKV390" s="472"/>
      <c r="JLE390" s="472"/>
      <c r="JLN390" s="472"/>
      <c r="JLW390" s="472"/>
      <c r="JMF390" s="472"/>
      <c r="JMO390" s="472"/>
      <c r="JMX390" s="472"/>
      <c r="JNG390" s="472"/>
      <c r="JNP390" s="472"/>
      <c r="JNY390" s="472"/>
      <c r="JOH390" s="472"/>
      <c r="JOQ390" s="472"/>
      <c r="JOZ390" s="472"/>
      <c r="JPI390" s="472"/>
      <c r="JPR390" s="472"/>
      <c r="JQA390" s="472"/>
      <c r="JQJ390" s="472"/>
      <c r="JQS390" s="472"/>
      <c r="JRB390" s="472"/>
      <c r="JRK390" s="472"/>
      <c r="JRT390" s="472"/>
      <c r="JSC390" s="472"/>
      <c r="JSL390" s="472"/>
      <c r="JSU390" s="472"/>
      <c r="JTD390" s="472"/>
      <c r="JTM390" s="472"/>
      <c r="JTV390" s="472"/>
      <c r="JUE390" s="472"/>
      <c r="JUN390" s="472"/>
      <c r="JUW390" s="472"/>
      <c r="JVF390" s="472"/>
      <c r="JVO390" s="472"/>
      <c r="JVX390" s="472"/>
      <c r="JWG390" s="472"/>
      <c r="JWP390" s="472"/>
      <c r="JWY390" s="472"/>
      <c r="JXH390" s="472"/>
      <c r="JXQ390" s="472"/>
      <c r="JXZ390" s="472"/>
      <c r="JYI390" s="472"/>
      <c r="JYR390" s="472"/>
      <c r="JZA390" s="472"/>
      <c r="JZJ390" s="472"/>
      <c r="JZS390" s="472"/>
      <c r="KAB390" s="472"/>
      <c r="KAK390" s="472"/>
      <c r="KAT390" s="472"/>
      <c r="KBC390" s="472"/>
      <c r="KBL390" s="472"/>
      <c r="KBU390" s="472"/>
      <c r="KCD390" s="472"/>
      <c r="KCM390" s="472"/>
      <c r="KCV390" s="472"/>
      <c r="KDE390" s="472"/>
      <c r="KDN390" s="472"/>
      <c r="KDW390" s="472"/>
      <c r="KEF390" s="472"/>
      <c r="KEO390" s="472"/>
      <c r="KEX390" s="472"/>
      <c r="KFG390" s="472"/>
      <c r="KFP390" s="472"/>
      <c r="KFY390" s="472"/>
      <c r="KGH390" s="472"/>
      <c r="KGQ390" s="472"/>
      <c r="KGZ390" s="472"/>
      <c r="KHI390" s="472"/>
      <c r="KHR390" s="472"/>
      <c r="KIA390" s="472"/>
      <c r="KIJ390" s="472"/>
      <c r="KIS390" s="472"/>
      <c r="KJB390" s="472"/>
      <c r="KJK390" s="472"/>
      <c r="KJT390" s="472"/>
      <c r="KKC390" s="472"/>
      <c r="KKL390" s="472"/>
      <c r="KKU390" s="472"/>
      <c r="KLD390" s="472"/>
      <c r="KLM390" s="472"/>
      <c r="KLV390" s="472"/>
      <c r="KME390" s="472"/>
      <c r="KMN390" s="472"/>
      <c r="KMW390" s="472"/>
      <c r="KNF390" s="472"/>
      <c r="KNO390" s="472"/>
      <c r="KNX390" s="472"/>
      <c r="KOG390" s="472"/>
      <c r="KOP390" s="472"/>
      <c r="KOY390" s="472"/>
      <c r="KPH390" s="472"/>
      <c r="KPQ390" s="472"/>
      <c r="KPZ390" s="472"/>
      <c r="KQI390" s="472"/>
      <c r="KQR390" s="472"/>
      <c r="KRA390" s="472"/>
      <c r="KRJ390" s="472"/>
      <c r="KRS390" s="472"/>
      <c r="KSB390" s="472"/>
      <c r="KSK390" s="472"/>
      <c r="KST390" s="472"/>
      <c r="KTC390" s="472"/>
      <c r="KTL390" s="472"/>
      <c r="KTU390" s="472"/>
      <c r="KUD390" s="472"/>
      <c r="KUM390" s="472"/>
      <c r="KUV390" s="472"/>
      <c r="KVE390" s="472"/>
      <c r="KVN390" s="472"/>
      <c r="KVW390" s="472"/>
      <c r="KWF390" s="472"/>
      <c r="KWO390" s="472"/>
      <c r="KWX390" s="472"/>
      <c r="KXG390" s="472"/>
      <c r="KXP390" s="472"/>
      <c r="KXY390" s="472"/>
      <c r="KYH390" s="472"/>
      <c r="KYQ390" s="472"/>
      <c r="KYZ390" s="472"/>
      <c r="KZI390" s="472"/>
      <c r="KZR390" s="472"/>
      <c r="LAA390" s="472"/>
      <c r="LAJ390" s="472"/>
      <c r="LAS390" s="472"/>
      <c r="LBB390" s="472"/>
      <c r="LBK390" s="472"/>
      <c r="LBT390" s="472"/>
      <c r="LCC390" s="472"/>
      <c r="LCL390" s="472"/>
      <c r="LCU390" s="472"/>
      <c r="LDD390" s="472"/>
      <c r="LDM390" s="472"/>
      <c r="LDV390" s="472"/>
      <c r="LEE390" s="472"/>
      <c r="LEN390" s="472"/>
      <c r="LEW390" s="472"/>
      <c r="LFF390" s="472"/>
      <c r="LFO390" s="472"/>
      <c r="LFX390" s="472"/>
      <c r="LGG390" s="472"/>
      <c r="LGP390" s="472"/>
      <c r="LGY390" s="472"/>
      <c r="LHH390" s="472"/>
      <c r="LHQ390" s="472"/>
      <c r="LHZ390" s="472"/>
      <c r="LII390" s="472"/>
      <c r="LIR390" s="472"/>
      <c r="LJA390" s="472"/>
      <c r="LJJ390" s="472"/>
      <c r="LJS390" s="472"/>
      <c r="LKB390" s="472"/>
      <c r="LKK390" s="472"/>
      <c r="LKT390" s="472"/>
      <c r="LLC390" s="472"/>
      <c r="LLL390" s="472"/>
      <c r="LLU390" s="472"/>
      <c r="LMD390" s="472"/>
      <c r="LMM390" s="472"/>
      <c r="LMV390" s="472"/>
      <c r="LNE390" s="472"/>
      <c r="LNN390" s="472"/>
      <c r="LNW390" s="472"/>
      <c r="LOF390" s="472"/>
      <c r="LOO390" s="472"/>
      <c r="LOX390" s="472"/>
      <c r="LPG390" s="472"/>
      <c r="LPP390" s="472"/>
      <c r="LPY390" s="472"/>
      <c r="LQH390" s="472"/>
      <c r="LQQ390" s="472"/>
      <c r="LQZ390" s="472"/>
      <c r="LRI390" s="472"/>
      <c r="LRR390" s="472"/>
      <c r="LSA390" s="472"/>
      <c r="LSJ390" s="472"/>
      <c r="LSS390" s="472"/>
      <c r="LTB390" s="472"/>
      <c r="LTK390" s="472"/>
      <c r="LTT390" s="472"/>
      <c r="LUC390" s="472"/>
      <c r="LUL390" s="472"/>
      <c r="LUU390" s="472"/>
      <c r="LVD390" s="472"/>
      <c r="LVM390" s="472"/>
      <c r="LVV390" s="472"/>
      <c r="LWE390" s="472"/>
      <c r="LWN390" s="472"/>
      <c r="LWW390" s="472"/>
      <c r="LXF390" s="472"/>
      <c r="LXO390" s="472"/>
      <c r="LXX390" s="472"/>
      <c r="LYG390" s="472"/>
      <c r="LYP390" s="472"/>
      <c r="LYY390" s="472"/>
      <c r="LZH390" s="472"/>
      <c r="LZQ390" s="472"/>
      <c r="LZZ390" s="472"/>
      <c r="MAI390" s="472"/>
      <c r="MAR390" s="472"/>
      <c r="MBA390" s="472"/>
      <c r="MBJ390" s="472"/>
      <c r="MBS390" s="472"/>
      <c r="MCB390" s="472"/>
      <c r="MCK390" s="472"/>
      <c r="MCT390" s="472"/>
      <c r="MDC390" s="472"/>
      <c r="MDL390" s="472"/>
      <c r="MDU390" s="472"/>
      <c r="MED390" s="472"/>
      <c r="MEM390" s="472"/>
      <c r="MEV390" s="472"/>
      <c r="MFE390" s="472"/>
      <c r="MFN390" s="472"/>
      <c r="MFW390" s="472"/>
      <c r="MGF390" s="472"/>
      <c r="MGO390" s="472"/>
      <c r="MGX390" s="472"/>
      <c r="MHG390" s="472"/>
      <c r="MHP390" s="472"/>
      <c r="MHY390" s="472"/>
      <c r="MIH390" s="472"/>
      <c r="MIQ390" s="472"/>
      <c r="MIZ390" s="472"/>
      <c r="MJI390" s="472"/>
      <c r="MJR390" s="472"/>
      <c r="MKA390" s="472"/>
      <c r="MKJ390" s="472"/>
      <c r="MKS390" s="472"/>
      <c r="MLB390" s="472"/>
      <c r="MLK390" s="472"/>
      <c r="MLT390" s="472"/>
      <c r="MMC390" s="472"/>
      <c r="MML390" s="472"/>
      <c r="MMU390" s="472"/>
      <c r="MND390" s="472"/>
      <c r="MNM390" s="472"/>
      <c r="MNV390" s="472"/>
      <c r="MOE390" s="472"/>
      <c r="MON390" s="472"/>
      <c r="MOW390" s="472"/>
      <c r="MPF390" s="472"/>
      <c r="MPO390" s="472"/>
      <c r="MPX390" s="472"/>
      <c r="MQG390" s="472"/>
      <c r="MQP390" s="472"/>
      <c r="MQY390" s="472"/>
      <c r="MRH390" s="472"/>
      <c r="MRQ390" s="472"/>
      <c r="MRZ390" s="472"/>
      <c r="MSI390" s="472"/>
      <c r="MSR390" s="472"/>
      <c r="MTA390" s="472"/>
      <c r="MTJ390" s="472"/>
      <c r="MTS390" s="472"/>
      <c r="MUB390" s="472"/>
      <c r="MUK390" s="472"/>
      <c r="MUT390" s="472"/>
      <c r="MVC390" s="472"/>
      <c r="MVL390" s="472"/>
      <c r="MVU390" s="472"/>
      <c r="MWD390" s="472"/>
      <c r="MWM390" s="472"/>
      <c r="MWV390" s="472"/>
      <c r="MXE390" s="472"/>
      <c r="MXN390" s="472"/>
      <c r="MXW390" s="472"/>
      <c r="MYF390" s="472"/>
      <c r="MYO390" s="472"/>
      <c r="MYX390" s="472"/>
      <c r="MZG390" s="472"/>
      <c r="MZP390" s="472"/>
      <c r="MZY390" s="472"/>
      <c r="NAH390" s="472"/>
      <c r="NAQ390" s="472"/>
      <c r="NAZ390" s="472"/>
      <c r="NBI390" s="472"/>
      <c r="NBR390" s="472"/>
      <c r="NCA390" s="472"/>
      <c r="NCJ390" s="472"/>
      <c r="NCS390" s="472"/>
      <c r="NDB390" s="472"/>
      <c r="NDK390" s="472"/>
      <c r="NDT390" s="472"/>
      <c r="NEC390" s="472"/>
      <c r="NEL390" s="472"/>
      <c r="NEU390" s="472"/>
      <c r="NFD390" s="472"/>
      <c r="NFM390" s="472"/>
      <c r="NFV390" s="472"/>
      <c r="NGE390" s="472"/>
      <c r="NGN390" s="472"/>
      <c r="NGW390" s="472"/>
      <c r="NHF390" s="472"/>
      <c r="NHO390" s="472"/>
      <c r="NHX390" s="472"/>
      <c r="NIG390" s="472"/>
      <c r="NIP390" s="472"/>
      <c r="NIY390" s="472"/>
      <c r="NJH390" s="472"/>
      <c r="NJQ390" s="472"/>
      <c r="NJZ390" s="472"/>
      <c r="NKI390" s="472"/>
      <c r="NKR390" s="472"/>
      <c r="NLA390" s="472"/>
      <c r="NLJ390" s="472"/>
      <c r="NLS390" s="472"/>
      <c r="NMB390" s="472"/>
      <c r="NMK390" s="472"/>
      <c r="NMT390" s="472"/>
      <c r="NNC390" s="472"/>
      <c r="NNL390" s="472"/>
      <c r="NNU390" s="472"/>
      <c r="NOD390" s="472"/>
      <c r="NOM390" s="472"/>
      <c r="NOV390" s="472"/>
      <c r="NPE390" s="472"/>
      <c r="NPN390" s="472"/>
      <c r="NPW390" s="472"/>
      <c r="NQF390" s="472"/>
      <c r="NQO390" s="472"/>
      <c r="NQX390" s="472"/>
      <c r="NRG390" s="472"/>
      <c r="NRP390" s="472"/>
      <c r="NRY390" s="472"/>
      <c r="NSH390" s="472"/>
      <c r="NSQ390" s="472"/>
      <c r="NSZ390" s="472"/>
      <c r="NTI390" s="472"/>
      <c r="NTR390" s="472"/>
      <c r="NUA390" s="472"/>
      <c r="NUJ390" s="472"/>
      <c r="NUS390" s="472"/>
      <c r="NVB390" s="472"/>
      <c r="NVK390" s="472"/>
      <c r="NVT390" s="472"/>
      <c r="NWC390" s="472"/>
      <c r="NWL390" s="472"/>
      <c r="NWU390" s="472"/>
      <c r="NXD390" s="472"/>
      <c r="NXM390" s="472"/>
      <c r="NXV390" s="472"/>
      <c r="NYE390" s="472"/>
      <c r="NYN390" s="472"/>
      <c r="NYW390" s="472"/>
      <c r="NZF390" s="472"/>
      <c r="NZO390" s="472"/>
      <c r="NZX390" s="472"/>
      <c r="OAG390" s="472"/>
      <c r="OAP390" s="472"/>
      <c r="OAY390" s="472"/>
      <c r="OBH390" s="472"/>
      <c r="OBQ390" s="472"/>
      <c r="OBZ390" s="472"/>
      <c r="OCI390" s="472"/>
      <c r="OCR390" s="472"/>
      <c r="ODA390" s="472"/>
      <c r="ODJ390" s="472"/>
      <c r="ODS390" s="472"/>
      <c r="OEB390" s="472"/>
      <c r="OEK390" s="472"/>
      <c r="OET390" s="472"/>
      <c r="OFC390" s="472"/>
      <c r="OFL390" s="472"/>
      <c r="OFU390" s="472"/>
      <c r="OGD390" s="472"/>
      <c r="OGM390" s="472"/>
      <c r="OGV390" s="472"/>
      <c r="OHE390" s="472"/>
      <c r="OHN390" s="472"/>
      <c r="OHW390" s="472"/>
      <c r="OIF390" s="472"/>
      <c r="OIO390" s="472"/>
      <c r="OIX390" s="472"/>
      <c r="OJG390" s="472"/>
      <c r="OJP390" s="472"/>
      <c r="OJY390" s="472"/>
      <c r="OKH390" s="472"/>
      <c r="OKQ390" s="472"/>
      <c r="OKZ390" s="472"/>
      <c r="OLI390" s="472"/>
      <c r="OLR390" s="472"/>
      <c r="OMA390" s="472"/>
      <c r="OMJ390" s="472"/>
      <c r="OMS390" s="472"/>
      <c r="ONB390" s="472"/>
      <c r="ONK390" s="472"/>
      <c r="ONT390" s="472"/>
      <c r="OOC390" s="472"/>
      <c r="OOL390" s="472"/>
      <c r="OOU390" s="472"/>
      <c r="OPD390" s="472"/>
      <c r="OPM390" s="472"/>
      <c r="OPV390" s="472"/>
      <c r="OQE390" s="472"/>
      <c r="OQN390" s="472"/>
      <c r="OQW390" s="472"/>
      <c r="ORF390" s="472"/>
      <c r="ORO390" s="472"/>
      <c r="ORX390" s="472"/>
      <c r="OSG390" s="472"/>
      <c r="OSP390" s="472"/>
      <c r="OSY390" s="472"/>
      <c r="OTH390" s="472"/>
      <c r="OTQ390" s="472"/>
      <c r="OTZ390" s="472"/>
      <c r="OUI390" s="472"/>
      <c r="OUR390" s="472"/>
      <c r="OVA390" s="472"/>
      <c r="OVJ390" s="472"/>
      <c r="OVS390" s="472"/>
      <c r="OWB390" s="472"/>
      <c r="OWK390" s="472"/>
      <c r="OWT390" s="472"/>
      <c r="OXC390" s="472"/>
      <c r="OXL390" s="472"/>
      <c r="OXU390" s="472"/>
      <c r="OYD390" s="472"/>
      <c r="OYM390" s="472"/>
      <c r="OYV390" s="472"/>
      <c r="OZE390" s="472"/>
      <c r="OZN390" s="472"/>
      <c r="OZW390" s="472"/>
      <c r="PAF390" s="472"/>
      <c r="PAO390" s="472"/>
      <c r="PAX390" s="472"/>
      <c r="PBG390" s="472"/>
      <c r="PBP390" s="472"/>
      <c r="PBY390" s="472"/>
      <c r="PCH390" s="472"/>
      <c r="PCQ390" s="472"/>
      <c r="PCZ390" s="472"/>
      <c r="PDI390" s="472"/>
      <c r="PDR390" s="472"/>
      <c r="PEA390" s="472"/>
      <c r="PEJ390" s="472"/>
      <c r="PES390" s="472"/>
      <c r="PFB390" s="472"/>
      <c r="PFK390" s="472"/>
      <c r="PFT390" s="472"/>
      <c r="PGC390" s="472"/>
      <c r="PGL390" s="472"/>
      <c r="PGU390" s="472"/>
      <c r="PHD390" s="472"/>
      <c r="PHM390" s="472"/>
      <c r="PHV390" s="472"/>
      <c r="PIE390" s="472"/>
      <c r="PIN390" s="472"/>
      <c r="PIW390" s="472"/>
      <c r="PJF390" s="472"/>
      <c r="PJO390" s="472"/>
      <c r="PJX390" s="472"/>
      <c r="PKG390" s="472"/>
      <c r="PKP390" s="472"/>
      <c r="PKY390" s="472"/>
      <c r="PLH390" s="472"/>
      <c r="PLQ390" s="472"/>
      <c r="PLZ390" s="472"/>
      <c r="PMI390" s="472"/>
      <c r="PMR390" s="472"/>
      <c r="PNA390" s="472"/>
      <c r="PNJ390" s="472"/>
      <c r="PNS390" s="472"/>
      <c r="POB390" s="472"/>
      <c r="POK390" s="472"/>
      <c r="POT390" s="472"/>
      <c r="PPC390" s="472"/>
      <c r="PPL390" s="472"/>
      <c r="PPU390" s="472"/>
      <c r="PQD390" s="472"/>
      <c r="PQM390" s="472"/>
      <c r="PQV390" s="472"/>
      <c r="PRE390" s="472"/>
      <c r="PRN390" s="472"/>
      <c r="PRW390" s="472"/>
      <c r="PSF390" s="472"/>
      <c r="PSO390" s="472"/>
      <c r="PSX390" s="472"/>
      <c r="PTG390" s="472"/>
      <c r="PTP390" s="472"/>
      <c r="PTY390" s="472"/>
      <c r="PUH390" s="472"/>
      <c r="PUQ390" s="472"/>
      <c r="PUZ390" s="472"/>
      <c r="PVI390" s="472"/>
      <c r="PVR390" s="472"/>
      <c r="PWA390" s="472"/>
      <c r="PWJ390" s="472"/>
      <c r="PWS390" s="472"/>
      <c r="PXB390" s="472"/>
      <c r="PXK390" s="472"/>
      <c r="PXT390" s="472"/>
      <c r="PYC390" s="472"/>
      <c r="PYL390" s="472"/>
      <c r="PYU390" s="472"/>
      <c r="PZD390" s="472"/>
      <c r="PZM390" s="472"/>
      <c r="PZV390" s="472"/>
      <c r="QAE390" s="472"/>
      <c r="QAN390" s="472"/>
      <c r="QAW390" s="472"/>
      <c r="QBF390" s="472"/>
      <c r="QBO390" s="472"/>
      <c r="QBX390" s="472"/>
      <c r="QCG390" s="472"/>
      <c r="QCP390" s="472"/>
      <c r="QCY390" s="472"/>
      <c r="QDH390" s="472"/>
      <c r="QDQ390" s="472"/>
      <c r="QDZ390" s="472"/>
      <c r="QEI390" s="472"/>
      <c r="QER390" s="472"/>
      <c r="QFA390" s="472"/>
      <c r="QFJ390" s="472"/>
      <c r="QFS390" s="472"/>
      <c r="QGB390" s="472"/>
      <c r="QGK390" s="472"/>
      <c r="QGT390" s="472"/>
      <c r="QHC390" s="472"/>
      <c r="QHL390" s="472"/>
      <c r="QHU390" s="472"/>
      <c r="QID390" s="472"/>
      <c r="QIM390" s="472"/>
      <c r="QIV390" s="472"/>
      <c r="QJE390" s="472"/>
      <c r="QJN390" s="472"/>
      <c r="QJW390" s="472"/>
      <c r="QKF390" s="472"/>
      <c r="QKO390" s="472"/>
      <c r="QKX390" s="472"/>
      <c r="QLG390" s="472"/>
      <c r="QLP390" s="472"/>
      <c r="QLY390" s="472"/>
      <c r="QMH390" s="472"/>
      <c r="QMQ390" s="472"/>
      <c r="QMZ390" s="472"/>
      <c r="QNI390" s="472"/>
      <c r="QNR390" s="472"/>
      <c r="QOA390" s="472"/>
      <c r="QOJ390" s="472"/>
      <c r="QOS390" s="472"/>
      <c r="QPB390" s="472"/>
      <c r="QPK390" s="472"/>
      <c r="QPT390" s="472"/>
      <c r="QQC390" s="472"/>
      <c r="QQL390" s="472"/>
      <c r="QQU390" s="472"/>
      <c r="QRD390" s="472"/>
      <c r="QRM390" s="472"/>
      <c r="QRV390" s="472"/>
      <c r="QSE390" s="472"/>
      <c r="QSN390" s="472"/>
      <c r="QSW390" s="472"/>
      <c r="QTF390" s="472"/>
      <c r="QTO390" s="472"/>
      <c r="QTX390" s="472"/>
      <c r="QUG390" s="472"/>
      <c r="QUP390" s="472"/>
      <c r="QUY390" s="472"/>
      <c r="QVH390" s="472"/>
      <c r="QVQ390" s="472"/>
      <c r="QVZ390" s="472"/>
      <c r="QWI390" s="472"/>
      <c r="QWR390" s="472"/>
      <c r="QXA390" s="472"/>
      <c r="QXJ390" s="472"/>
      <c r="QXS390" s="472"/>
      <c r="QYB390" s="472"/>
      <c r="QYK390" s="472"/>
      <c r="QYT390" s="472"/>
      <c r="QZC390" s="472"/>
      <c r="QZL390" s="472"/>
      <c r="QZU390" s="472"/>
      <c r="RAD390" s="472"/>
      <c r="RAM390" s="472"/>
      <c r="RAV390" s="472"/>
      <c r="RBE390" s="472"/>
      <c r="RBN390" s="472"/>
      <c r="RBW390" s="472"/>
      <c r="RCF390" s="472"/>
      <c r="RCO390" s="472"/>
      <c r="RCX390" s="472"/>
      <c r="RDG390" s="472"/>
      <c r="RDP390" s="472"/>
      <c r="RDY390" s="472"/>
      <c r="REH390" s="472"/>
      <c r="REQ390" s="472"/>
      <c r="REZ390" s="472"/>
      <c r="RFI390" s="472"/>
      <c r="RFR390" s="472"/>
      <c r="RGA390" s="472"/>
      <c r="RGJ390" s="472"/>
      <c r="RGS390" s="472"/>
      <c r="RHB390" s="472"/>
      <c r="RHK390" s="472"/>
      <c r="RHT390" s="472"/>
      <c r="RIC390" s="472"/>
      <c r="RIL390" s="472"/>
      <c r="RIU390" s="472"/>
      <c r="RJD390" s="472"/>
      <c r="RJM390" s="472"/>
      <c r="RJV390" s="472"/>
      <c r="RKE390" s="472"/>
      <c r="RKN390" s="472"/>
      <c r="RKW390" s="472"/>
      <c r="RLF390" s="472"/>
      <c r="RLO390" s="472"/>
      <c r="RLX390" s="472"/>
      <c r="RMG390" s="472"/>
      <c r="RMP390" s="472"/>
      <c r="RMY390" s="472"/>
      <c r="RNH390" s="472"/>
      <c r="RNQ390" s="472"/>
      <c r="RNZ390" s="472"/>
      <c r="ROI390" s="472"/>
      <c r="ROR390" s="472"/>
      <c r="RPA390" s="472"/>
      <c r="RPJ390" s="472"/>
      <c r="RPS390" s="472"/>
      <c r="RQB390" s="472"/>
      <c r="RQK390" s="472"/>
      <c r="RQT390" s="472"/>
      <c r="RRC390" s="472"/>
      <c r="RRL390" s="472"/>
      <c r="RRU390" s="472"/>
      <c r="RSD390" s="472"/>
      <c r="RSM390" s="472"/>
      <c r="RSV390" s="472"/>
      <c r="RTE390" s="472"/>
      <c r="RTN390" s="472"/>
      <c r="RTW390" s="472"/>
      <c r="RUF390" s="472"/>
      <c r="RUO390" s="472"/>
      <c r="RUX390" s="472"/>
      <c r="RVG390" s="472"/>
      <c r="RVP390" s="472"/>
      <c r="RVY390" s="472"/>
      <c r="RWH390" s="472"/>
      <c r="RWQ390" s="472"/>
      <c r="RWZ390" s="472"/>
      <c r="RXI390" s="472"/>
      <c r="RXR390" s="472"/>
      <c r="RYA390" s="472"/>
      <c r="RYJ390" s="472"/>
      <c r="RYS390" s="472"/>
      <c r="RZB390" s="472"/>
      <c r="RZK390" s="472"/>
      <c r="RZT390" s="472"/>
      <c r="SAC390" s="472"/>
      <c r="SAL390" s="472"/>
      <c r="SAU390" s="472"/>
      <c r="SBD390" s="472"/>
      <c r="SBM390" s="472"/>
      <c r="SBV390" s="472"/>
      <c r="SCE390" s="472"/>
      <c r="SCN390" s="472"/>
      <c r="SCW390" s="472"/>
      <c r="SDF390" s="472"/>
      <c r="SDO390" s="472"/>
      <c r="SDX390" s="472"/>
      <c r="SEG390" s="472"/>
      <c r="SEP390" s="472"/>
      <c r="SEY390" s="472"/>
      <c r="SFH390" s="472"/>
      <c r="SFQ390" s="472"/>
      <c r="SFZ390" s="472"/>
      <c r="SGI390" s="472"/>
      <c r="SGR390" s="472"/>
      <c r="SHA390" s="472"/>
      <c r="SHJ390" s="472"/>
      <c r="SHS390" s="472"/>
      <c r="SIB390" s="472"/>
      <c r="SIK390" s="472"/>
      <c r="SIT390" s="472"/>
      <c r="SJC390" s="472"/>
      <c r="SJL390" s="472"/>
      <c r="SJU390" s="472"/>
      <c r="SKD390" s="472"/>
      <c r="SKM390" s="472"/>
      <c r="SKV390" s="472"/>
      <c r="SLE390" s="472"/>
      <c r="SLN390" s="472"/>
      <c r="SLW390" s="472"/>
      <c r="SMF390" s="472"/>
      <c r="SMO390" s="472"/>
      <c r="SMX390" s="472"/>
      <c r="SNG390" s="472"/>
      <c r="SNP390" s="472"/>
      <c r="SNY390" s="472"/>
      <c r="SOH390" s="472"/>
      <c r="SOQ390" s="472"/>
      <c r="SOZ390" s="472"/>
      <c r="SPI390" s="472"/>
      <c r="SPR390" s="472"/>
      <c r="SQA390" s="472"/>
      <c r="SQJ390" s="472"/>
      <c r="SQS390" s="472"/>
      <c r="SRB390" s="472"/>
      <c r="SRK390" s="472"/>
      <c r="SRT390" s="472"/>
      <c r="SSC390" s="472"/>
      <c r="SSL390" s="472"/>
      <c r="SSU390" s="472"/>
      <c r="STD390" s="472"/>
      <c r="STM390" s="472"/>
      <c r="STV390" s="472"/>
      <c r="SUE390" s="472"/>
      <c r="SUN390" s="472"/>
      <c r="SUW390" s="472"/>
      <c r="SVF390" s="472"/>
      <c r="SVO390" s="472"/>
      <c r="SVX390" s="472"/>
      <c r="SWG390" s="472"/>
      <c r="SWP390" s="472"/>
      <c r="SWY390" s="472"/>
      <c r="SXH390" s="472"/>
      <c r="SXQ390" s="472"/>
      <c r="SXZ390" s="472"/>
      <c r="SYI390" s="472"/>
      <c r="SYR390" s="472"/>
      <c r="SZA390" s="472"/>
      <c r="SZJ390" s="472"/>
      <c r="SZS390" s="472"/>
      <c r="TAB390" s="472"/>
      <c r="TAK390" s="472"/>
      <c r="TAT390" s="472"/>
      <c r="TBC390" s="472"/>
      <c r="TBL390" s="472"/>
      <c r="TBU390" s="472"/>
      <c r="TCD390" s="472"/>
      <c r="TCM390" s="472"/>
      <c r="TCV390" s="472"/>
      <c r="TDE390" s="472"/>
      <c r="TDN390" s="472"/>
      <c r="TDW390" s="472"/>
      <c r="TEF390" s="472"/>
      <c r="TEO390" s="472"/>
      <c r="TEX390" s="472"/>
      <c r="TFG390" s="472"/>
      <c r="TFP390" s="472"/>
      <c r="TFY390" s="472"/>
      <c r="TGH390" s="472"/>
      <c r="TGQ390" s="472"/>
      <c r="TGZ390" s="472"/>
      <c r="THI390" s="472"/>
      <c r="THR390" s="472"/>
      <c r="TIA390" s="472"/>
      <c r="TIJ390" s="472"/>
      <c r="TIS390" s="472"/>
      <c r="TJB390" s="472"/>
      <c r="TJK390" s="472"/>
      <c r="TJT390" s="472"/>
      <c r="TKC390" s="472"/>
      <c r="TKL390" s="472"/>
      <c r="TKU390" s="472"/>
      <c r="TLD390" s="472"/>
      <c r="TLM390" s="472"/>
      <c r="TLV390" s="472"/>
      <c r="TME390" s="472"/>
      <c r="TMN390" s="472"/>
      <c r="TMW390" s="472"/>
      <c r="TNF390" s="472"/>
      <c r="TNO390" s="472"/>
      <c r="TNX390" s="472"/>
      <c r="TOG390" s="472"/>
      <c r="TOP390" s="472"/>
      <c r="TOY390" s="472"/>
      <c r="TPH390" s="472"/>
      <c r="TPQ390" s="472"/>
      <c r="TPZ390" s="472"/>
      <c r="TQI390" s="472"/>
      <c r="TQR390" s="472"/>
      <c r="TRA390" s="472"/>
      <c r="TRJ390" s="472"/>
      <c r="TRS390" s="472"/>
      <c r="TSB390" s="472"/>
      <c r="TSK390" s="472"/>
      <c r="TST390" s="472"/>
      <c r="TTC390" s="472"/>
      <c r="TTL390" s="472"/>
      <c r="TTU390" s="472"/>
      <c r="TUD390" s="472"/>
      <c r="TUM390" s="472"/>
      <c r="TUV390" s="472"/>
      <c r="TVE390" s="472"/>
      <c r="TVN390" s="472"/>
      <c r="TVW390" s="472"/>
      <c r="TWF390" s="472"/>
      <c r="TWO390" s="472"/>
      <c r="TWX390" s="472"/>
      <c r="TXG390" s="472"/>
      <c r="TXP390" s="472"/>
      <c r="TXY390" s="472"/>
      <c r="TYH390" s="472"/>
      <c r="TYQ390" s="472"/>
      <c r="TYZ390" s="472"/>
      <c r="TZI390" s="472"/>
      <c r="TZR390" s="472"/>
      <c r="UAA390" s="472"/>
      <c r="UAJ390" s="472"/>
      <c r="UAS390" s="472"/>
      <c r="UBB390" s="472"/>
      <c r="UBK390" s="472"/>
      <c r="UBT390" s="472"/>
      <c r="UCC390" s="472"/>
      <c r="UCL390" s="472"/>
      <c r="UCU390" s="472"/>
      <c r="UDD390" s="472"/>
      <c r="UDM390" s="472"/>
      <c r="UDV390" s="472"/>
      <c r="UEE390" s="472"/>
      <c r="UEN390" s="472"/>
      <c r="UEW390" s="472"/>
      <c r="UFF390" s="472"/>
      <c r="UFO390" s="472"/>
      <c r="UFX390" s="472"/>
      <c r="UGG390" s="472"/>
      <c r="UGP390" s="472"/>
      <c r="UGY390" s="472"/>
      <c r="UHH390" s="472"/>
      <c r="UHQ390" s="472"/>
      <c r="UHZ390" s="472"/>
      <c r="UII390" s="472"/>
      <c r="UIR390" s="472"/>
      <c r="UJA390" s="472"/>
      <c r="UJJ390" s="472"/>
      <c r="UJS390" s="472"/>
      <c r="UKB390" s="472"/>
      <c r="UKK390" s="472"/>
      <c r="UKT390" s="472"/>
      <c r="ULC390" s="472"/>
      <c r="ULL390" s="472"/>
      <c r="ULU390" s="472"/>
      <c r="UMD390" s="472"/>
      <c r="UMM390" s="472"/>
      <c r="UMV390" s="472"/>
      <c r="UNE390" s="472"/>
      <c r="UNN390" s="472"/>
      <c r="UNW390" s="472"/>
      <c r="UOF390" s="472"/>
      <c r="UOO390" s="472"/>
      <c r="UOX390" s="472"/>
      <c r="UPG390" s="472"/>
      <c r="UPP390" s="472"/>
      <c r="UPY390" s="472"/>
      <c r="UQH390" s="472"/>
      <c r="UQQ390" s="472"/>
      <c r="UQZ390" s="472"/>
      <c r="URI390" s="472"/>
      <c r="URR390" s="472"/>
      <c r="USA390" s="472"/>
      <c r="USJ390" s="472"/>
      <c r="USS390" s="472"/>
      <c r="UTB390" s="472"/>
      <c r="UTK390" s="472"/>
      <c r="UTT390" s="472"/>
      <c r="UUC390" s="472"/>
      <c r="UUL390" s="472"/>
      <c r="UUU390" s="472"/>
      <c r="UVD390" s="472"/>
      <c r="UVM390" s="472"/>
      <c r="UVV390" s="472"/>
      <c r="UWE390" s="472"/>
      <c r="UWN390" s="472"/>
      <c r="UWW390" s="472"/>
      <c r="UXF390" s="472"/>
      <c r="UXO390" s="472"/>
      <c r="UXX390" s="472"/>
      <c r="UYG390" s="472"/>
      <c r="UYP390" s="472"/>
      <c r="UYY390" s="472"/>
      <c r="UZH390" s="472"/>
      <c r="UZQ390" s="472"/>
      <c r="UZZ390" s="472"/>
      <c r="VAI390" s="472"/>
      <c r="VAR390" s="472"/>
      <c r="VBA390" s="472"/>
      <c r="VBJ390" s="472"/>
      <c r="VBS390" s="472"/>
      <c r="VCB390" s="472"/>
      <c r="VCK390" s="472"/>
      <c r="VCT390" s="472"/>
      <c r="VDC390" s="472"/>
      <c r="VDL390" s="472"/>
      <c r="VDU390" s="472"/>
      <c r="VED390" s="472"/>
      <c r="VEM390" s="472"/>
      <c r="VEV390" s="472"/>
      <c r="VFE390" s="472"/>
      <c r="VFN390" s="472"/>
      <c r="VFW390" s="472"/>
      <c r="VGF390" s="472"/>
      <c r="VGO390" s="472"/>
      <c r="VGX390" s="472"/>
      <c r="VHG390" s="472"/>
      <c r="VHP390" s="472"/>
      <c r="VHY390" s="472"/>
      <c r="VIH390" s="472"/>
      <c r="VIQ390" s="472"/>
      <c r="VIZ390" s="472"/>
      <c r="VJI390" s="472"/>
      <c r="VJR390" s="472"/>
      <c r="VKA390" s="472"/>
      <c r="VKJ390" s="472"/>
      <c r="VKS390" s="472"/>
      <c r="VLB390" s="472"/>
      <c r="VLK390" s="472"/>
      <c r="VLT390" s="472"/>
      <c r="VMC390" s="472"/>
      <c r="VML390" s="472"/>
      <c r="VMU390" s="472"/>
      <c r="VND390" s="472"/>
      <c r="VNM390" s="472"/>
      <c r="VNV390" s="472"/>
      <c r="VOE390" s="472"/>
      <c r="VON390" s="472"/>
      <c r="VOW390" s="472"/>
      <c r="VPF390" s="472"/>
      <c r="VPO390" s="472"/>
      <c r="VPX390" s="472"/>
      <c r="VQG390" s="472"/>
      <c r="VQP390" s="472"/>
      <c r="VQY390" s="472"/>
      <c r="VRH390" s="472"/>
      <c r="VRQ390" s="472"/>
      <c r="VRZ390" s="472"/>
      <c r="VSI390" s="472"/>
      <c r="VSR390" s="472"/>
      <c r="VTA390" s="472"/>
      <c r="VTJ390" s="472"/>
      <c r="VTS390" s="472"/>
      <c r="VUB390" s="472"/>
      <c r="VUK390" s="472"/>
      <c r="VUT390" s="472"/>
      <c r="VVC390" s="472"/>
      <c r="VVL390" s="472"/>
      <c r="VVU390" s="472"/>
      <c r="VWD390" s="472"/>
      <c r="VWM390" s="472"/>
      <c r="VWV390" s="472"/>
      <c r="VXE390" s="472"/>
      <c r="VXN390" s="472"/>
      <c r="VXW390" s="472"/>
      <c r="VYF390" s="472"/>
      <c r="VYO390" s="472"/>
      <c r="VYX390" s="472"/>
      <c r="VZG390" s="472"/>
      <c r="VZP390" s="472"/>
      <c r="VZY390" s="472"/>
      <c r="WAH390" s="472"/>
      <c r="WAQ390" s="472"/>
      <c r="WAZ390" s="472"/>
      <c r="WBI390" s="472"/>
      <c r="WBR390" s="472"/>
      <c r="WCA390" s="472"/>
      <c r="WCJ390" s="472"/>
      <c r="WCS390" s="472"/>
      <c r="WDB390" s="472"/>
      <c r="WDK390" s="472"/>
      <c r="WDT390" s="472"/>
      <c r="WEC390" s="472"/>
      <c r="WEL390" s="472"/>
      <c r="WEU390" s="472"/>
      <c r="WFD390" s="472"/>
      <c r="WFM390" s="472"/>
      <c r="WFV390" s="472"/>
      <c r="WGE390" s="472"/>
      <c r="WGN390" s="472"/>
      <c r="WGW390" s="472"/>
      <c r="WHF390" s="472"/>
      <c r="WHO390" s="472"/>
      <c r="WHX390" s="472"/>
      <c r="WIG390" s="472"/>
      <c r="WIP390" s="472"/>
      <c r="WIY390" s="472"/>
      <c r="WJH390" s="472"/>
      <c r="WJQ390" s="472"/>
      <c r="WJZ390" s="472"/>
      <c r="WKI390" s="472"/>
      <c r="WKR390" s="472"/>
      <c r="WLA390" s="472"/>
      <c r="WLJ390" s="472"/>
      <c r="WLS390" s="472"/>
      <c r="WMB390" s="472"/>
      <c r="WMK390" s="472"/>
      <c r="WMT390" s="472"/>
      <c r="WNC390" s="472"/>
      <c r="WNL390" s="472"/>
      <c r="WNU390" s="472"/>
      <c r="WOD390" s="472"/>
      <c r="WOM390" s="472"/>
      <c r="WOV390" s="472"/>
      <c r="WPE390" s="472"/>
      <c r="WPN390" s="472"/>
      <c r="WPW390" s="472"/>
      <c r="WQF390" s="472"/>
      <c r="WQO390" s="472"/>
      <c r="WQX390" s="472"/>
      <c r="WRG390" s="472"/>
      <c r="WRP390" s="472"/>
      <c r="WRY390" s="472"/>
      <c r="WSH390" s="472"/>
      <c r="WSQ390" s="472"/>
      <c r="WSZ390" s="472"/>
      <c r="WTI390" s="472"/>
      <c r="WTR390" s="472"/>
      <c r="WUA390" s="472"/>
      <c r="WUJ390" s="472"/>
      <c r="WUS390" s="472"/>
      <c r="WVB390" s="472"/>
      <c r="WVK390" s="472"/>
      <c r="WVT390" s="472"/>
      <c r="WWC390" s="472"/>
      <c r="WWL390" s="472"/>
      <c r="WWU390" s="472"/>
      <c r="WXD390" s="472"/>
      <c r="WXM390" s="472"/>
      <c r="WXV390" s="472"/>
      <c r="WYE390" s="472"/>
      <c r="WYN390" s="472"/>
      <c r="WYW390" s="472"/>
      <c r="WZF390" s="472"/>
      <c r="WZO390" s="472"/>
      <c r="WZX390" s="472"/>
      <c r="XAG390" s="472"/>
      <c r="XAP390" s="472"/>
      <c r="XAY390" s="472"/>
      <c r="XBH390" s="472"/>
      <c r="XBQ390" s="472"/>
      <c r="XBZ390" s="472"/>
      <c r="XCI390" s="472"/>
      <c r="XCR390" s="472"/>
      <c r="XDA390" s="472"/>
      <c r="XDJ390" s="472"/>
      <c r="XDS390" s="472"/>
      <c r="XEB390" s="472"/>
      <c r="XEK390" s="472"/>
      <c r="XET390" s="472"/>
      <c r="XFC390" s="472"/>
    </row>
    <row r="391" spans="1:1020 1029:2046 2055:3072 3081:4089 4098:5115 5124:6141 6150:7167 7176:8184 8193:9210 9219:10236 10245:11262 11271:12288 12297:13305 13314:14331 14340:15357 15366:16383" ht="19" customHeight="1" x14ac:dyDescent="0.8">
      <c r="A391" s="405">
        <v>5</v>
      </c>
      <c r="B391" s="406"/>
      <c r="C391" s="407"/>
      <c r="D391" s="407"/>
      <c r="E391" s="407"/>
      <c r="F391" s="408"/>
      <c r="G391" s="409" t="str">
        <f>IFERROR(IF(B391="","",IF($A389&lt;តម្លៃទំនិញ!$G$6,VLOOKUP(B391,តម្លៃទំនិញ!$B$8:$G$68,5,FALSE),VLOOKUP(B391,តម្លៃទំនិញ!$B$8:$G$68,6,FALSE))),"")</f>
        <v/>
      </c>
      <c r="H391" s="409" t="str">
        <f t="shared" si="21"/>
        <v/>
      </c>
      <c r="I391" s="437"/>
      <c r="R391" s="469"/>
      <c r="AB391" s="470"/>
      <c r="AL391" s="471"/>
      <c r="AV391" s="472"/>
      <c r="BE391" s="472"/>
      <c r="BN391" s="472"/>
      <c r="BW391" s="472"/>
      <c r="CF391" s="472"/>
      <c r="CO391" s="472"/>
      <c r="CX391" s="472"/>
      <c r="DG391" s="472"/>
      <c r="DP391" s="472"/>
      <c r="DY391" s="472"/>
      <c r="EH391" s="472"/>
      <c r="EQ391" s="472"/>
      <c r="EZ391" s="472"/>
      <c r="FI391" s="472"/>
      <c r="FR391" s="472"/>
      <c r="GA391" s="472"/>
      <c r="GJ391" s="472"/>
      <c r="GS391" s="472"/>
      <c r="HB391" s="472"/>
      <c r="HK391" s="472"/>
      <c r="HT391" s="472"/>
      <c r="IC391" s="472"/>
      <c r="IL391" s="472"/>
      <c r="IU391" s="472"/>
      <c r="JD391" s="472"/>
      <c r="JM391" s="472"/>
      <c r="JV391" s="472"/>
      <c r="KE391" s="472"/>
      <c r="KN391" s="472"/>
      <c r="KW391" s="472"/>
      <c r="LF391" s="472"/>
      <c r="LO391" s="472"/>
      <c r="LX391" s="472"/>
      <c r="MG391" s="472"/>
      <c r="MP391" s="472"/>
      <c r="MY391" s="472"/>
      <c r="NH391" s="472"/>
      <c r="NQ391" s="472"/>
      <c r="NZ391" s="472"/>
      <c r="OI391" s="472"/>
      <c r="OR391" s="472"/>
      <c r="PA391" s="472"/>
      <c r="PJ391" s="472"/>
      <c r="PS391" s="472"/>
      <c r="QB391" s="472"/>
      <c r="QK391" s="472"/>
      <c r="QT391" s="472"/>
      <c r="RC391" s="472"/>
      <c r="RL391" s="472"/>
      <c r="RU391" s="472"/>
      <c r="SD391" s="472"/>
      <c r="SM391" s="472"/>
      <c r="SV391" s="472"/>
      <c r="TE391" s="472"/>
      <c r="TN391" s="472"/>
      <c r="TW391" s="472"/>
      <c r="UF391" s="472"/>
      <c r="UO391" s="472"/>
      <c r="UX391" s="472"/>
      <c r="VG391" s="472"/>
      <c r="VP391" s="472"/>
      <c r="VY391" s="472"/>
      <c r="WH391" s="472"/>
      <c r="WQ391" s="472"/>
      <c r="WZ391" s="472"/>
      <c r="XI391" s="472"/>
      <c r="XR391" s="472"/>
      <c r="YA391" s="472"/>
      <c r="YJ391" s="472"/>
      <c r="YS391" s="472"/>
      <c r="ZB391" s="472"/>
      <c r="ZK391" s="472"/>
      <c r="ZT391" s="472"/>
      <c r="AAC391" s="472"/>
      <c r="AAL391" s="472"/>
      <c r="AAU391" s="472"/>
      <c r="ABD391" s="472"/>
      <c r="ABM391" s="472"/>
      <c r="ABV391" s="472"/>
      <c r="ACE391" s="472"/>
      <c r="ACN391" s="472"/>
      <c r="ACW391" s="472"/>
      <c r="ADF391" s="472"/>
      <c r="ADO391" s="472"/>
      <c r="ADX391" s="472"/>
      <c r="AEG391" s="472"/>
      <c r="AEP391" s="472"/>
      <c r="AEY391" s="472"/>
      <c r="AFH391" s="472"/>
      <c r="AFQ391" s="472"/>
      <c r="AFZ391" s="472"/>
      <c r="AGI391" s="472"/>
      <c r="AGR391" s="472"/>
      <c r="AHA391" s="472"/>
      <c r="AHJ391" s="472"/>
      <c r="AHS391" s="472"/>
      <c r="AIB391" s="472"/>
      <c r="AIK391" s="472"/>
      <c r="AIT391" s="472"/>
      <c r="AJC391" s="472"/>
      <c r="AJL391" s="472"/>
      <c r="AJU391" s="472"/>
      <c r="AKD391" s="472"/>
      <c r="AKM391" s="472"/>
      <c r="AKV391" s="472"/>
      <c r="ALE391" s="472"/>
      <c r="ALN391" s="472"/>
      <c r="ALW391" s="472"/>
      <c r="AMF391" s="472"/>
      <c r="AMO391" s="472"/>
      <c r="AMX391" s="472"/>
      <c r="ANG391" s="472"/>
      <c r="ANP391" s="472"/>
      <c r="ANY391" s="472"/>
      <c r="AOH391" s="472"/>
      <c r="AOQ391" s="472"/>
      <c r="AOZ391" s="472"/>
      <c r="API391" s="472"/>
      <c r="APR391" s="472"/>
      <c r="AQA391" s="472"/>
      <c r="AQJ391" s="472"/>
      <c r="AQS391" s="472"/>
      <c r="ARB391" s="472"/>
      <c r="ARK391" s="472"/>
      <c r="ART391" s="472"/>
      <c r="ASC391" s="472"/>
      <c r="ASL391" s="472"/>
      <c r="ASU391" s="472"/>
      <c r="ATD391" s="472"/>
      <c r="ATM391" s="472"/>
      <c r="ATV391" s="472"/>
      <c r="AUE391" s="472"/>
      <c r="AUN391" s="472"/>
      <c r="AUW391" s="472"/>
      <c r="AVF391" s="472"/>
      <c r="AVO391" s="472"/>
      <c r="AVX391" s="472"/>
      <c r="AWG391" s="472"/>
      <c r="AWP391" s="472"/>
      <c r="AWY391" s="472"/>
      <c r="AXH391" s="472"/>
      <c r="AXQ391" s="472"/>
      <c r="AXZ391" s="472"/>
      <c r="AYI391" s="472"/>
      <c r="AYR391" s="472"/>
      <c r="AZA391" s="472"/>
      <c r="AZJ391" s="472"/>
      <c r="AZS391" s="472"/>
      <c r="BAB391" s="472"/>
      <c r="BAK391" s="472"/>
      <c r="BAT391" s="472"/>
      <c r="BBC391" s="472"/>
      <c r="BBL391" s="472"/>
      <c r="BBU391" s="472"/>
      <c r="BCD391" s="472"/>
      <c r="BCM391" s="472"/>
      <c r="BCV391" s="472"/>
      <c r="BDE391" s="472"/>
      <c r="BDN391" s="472"/>
      <c r="BDW391" s="472"/>
      <c r="BEF391" s="472"/>
      <c r="BEO391" s="472"/>
      <c r="BEX391" s="472"/>
      <c r="BFG391" s="472"/>
      <c r="BFP391" s="472"/>
      <c r="BFY391" s="472"/>
      <c r="BGH391" s="472"/>
      <c r="BGQ391" s="472"/>
      <c r="BGZ391" s="472"/>
      <c r="BHI391" s="472"/>
      <c r="BHR391" s="472"/>
      <c r="BIA391" s="472"/>
      <c r="BIJ391" s="472"/>
      <c r="BIS391" s="472"/>
      <c r="BJB391" s="472"/>
      <c r="BJK391" s="472"/>
      <c r="BJT391" s="472"/>
      <c r="BKC391" s="472"/>
      <c r="BKL391" s="472"/>
      <c r="BKU391" s="472"/>
      <c r="BLD391" s="472"/>
      <c r="BLM391" s="472"/>
      <c r="BLV391" s="472"/>
      <c r="BME391" s="472"/>
      <c r="BMN391" s="472"/>
      <c r="BMW391" s="472"/>
      <c r="BNF391" s="472"/>
      <c r="BNO391" s="472"/>
      <c r="BNX391" s="472"/>
      <c r="BOG391" s="472"/>
      <c r="BOP391" s="472"/>
      <c r="BOY391" s="472"/>
      <c r="BPH391" s="472"/>
      <c r="BPQ391" s="472"/>
      <c r="BPZ391" s="472"/>
      <c r="BQI391" s="472"/>
      <c r="BQR391" s="472"/>
      <c r="BRA391" s="472"/>
      <c r="BRJ391" s="472"/>
      <c r="BRS391" s="472"/>
      <c r="BSB391" s="472"/>
      <c r="BSK391" s="472"/>
      <c r="BST391" s="472"/>
      <c r="BTC391" s="472"/>
      <c r="BTL391" s="472"/>
      <c r="BTU391" s="472"/>
      <c r="BUD391" s="472"/>
      <c r="BUM391" s="472"/>
      <c r="BUV391" s="472"/>
      <c r="BVE391" s="472"/>
      <c r="BVN391" s="472"/>
      <c r="BVW391" s="472"/>
      <c r="BWF391" s="472"/>
      <c r="BWO391" s="472"/>
      <c r="BWX391" s="472"/>
      <c r="BXG391" s="472"/>
      <c r="BXP391" s="472"/>
      <c r="BXY391" s="472"/>
      <c r="BYH391" s="472"/>
      <c r="BYQ391" s="472"/>
      <c r="BYZ391" s="472"/>
      <c r="BZI391" s="472"/>
      <c r="BZR391" s="472"/>
      <c r="CAA391" s="472"/>
      <c r="CAJ391" s="472"/>
      <c r="CAS391" s="472"/>
      <c r="CBB391" s="472"/>
      <c r="CBK391" s="472"/>
      <c r="CBT391" s="472"/>
      <c r="CCC391" s="472"/>
      <c r="CCL391" s="472"/>
      <c r="CCU391" s="472"/>
      <c r="CDD391" s="472"/>
      <c r="CDM391" s="472"/>
      <c r="CDV391" s="472"/>
      <c r="CEE391" s="472"/>
      <c r="CEN391" s="472"/>
      <c r="CEW391" s="472"/>
      <c r="CFF391" s="472"/>
      <c r="CFO391" s="472"/>
      <c r="CFX391" s="472"/>
      <c r="CGG391" s="472"/>
      <c r="CGP391" s="472"/>
      <c r="CGY391" s="472"/>
      <c r="CHH391" s="472"/>
      <c r="CHQ391" s="472"/>
      <c r="CHZ391" s="472"/>
      <c r="CII391" s="472"/>
      <c r="CIR391" s="472"/>
      <c r="CJA391" s="472"/>
      <c r="CJJ391" s="472"/>
      <c r="CJS391" s="472"/>
      <c r="CKB391" s="472"/>
      <c r="CKK391" s="472"/>
      <c r="CKT391" s="472"/>
      <c r="CLC391" s="472"/>
      <c r="CLL391" s="472"/>
      <c r="CLU391" s="472"/>
      <c r="CMD391" s="472"/>
      <c r="CMM391" s="472"/>
      <c r="CMV391" s="472"/>
      <c r="CNE391" s="472"/>
      <c r="CNN391" s="472"/>
      <c r="CNW391" s="472"/>
      <c r="COF391" s="472"/>
      <c r="COO391" s="472"/>
      <c r="COX391" s="472"/>
      <c r="CPG391" s="472"/>
      <c r="CPP391" s="472"/>
      <c r="CPY391" s="472"/>
      <c r="CQH391" s="472"/>
      <c r="CQQ391" s="472"/>
      <c r="CQZ391" s="472"/>
      <c r="CRI391" s="472"/>
      <c r="CRR391" s="472"/>
      <c r="CSA391" s="472"/>
      <c r="CSJ391" s="472"/>
      <c r="CSS391" s="472"/>
      <c r="CTB391" s="472"/>
      <c r="CTK391" s="472"/>
      <c r="CTT391" s="472"/>
      <c r="CUC391" s="472"/>
      <c r="CUL391" s="472"/>
      <c r="CUU391" s="472"/>
      <c r="CVD391" s="472"/>
      <c r="CVM391" s="472"/>
      <c r="CVV391" s="472"/>
      <c r="CWE391" s="472"/>
      <c r="CWN391" s="472"/>
      <c r="CWW391" s="472"/>
      <c r="CXF391" s="472"/>
      <c r="CXO391" s="472"/>
      <c r="CXX391" s="472"/>
      <c r="CYG391" s="472"/>
      <c r="CYP391" s="472"/>
      <c r="CYY391" s="472"/>
      <c r="CZH391" s="472"/>
      <c r="CZQ391" s="472"/>
      <c r="CZZ391" s="472"/>
      <c r="DAI391" s="472"/>
      <c r="DAR391" s="472"/>
      <c r="DBA391" s="472"/>
      <c r="DBJ391" s="472"/>
      <c r="DBS391" s="472"/>
      <c r="DCB391" s="472"/>
      <c r="DCK391" s="472"/>
      <c r="DCT391" s="472"/>
      <c r="DDC391" s="472"/>
      <c r="DDL391" s="472"/>
      <c r="DDU391" s="472"/>
      <c r="DED391" s="472"/>
      <c r="DEM391" s="472"/>
      <c r="DEV391" s="472"/>
      <c r="DFE391" s="472"/>
      <c r="DFN391" s="472"/>
      <c r="DFW391" s="472"/>
      <c r="DGF391" s="472"/>
      <c r="DGO391" s="472"/>
      <c r="DGX391" s="472"/>
      <c r="DHG391" s="472"/>
      <c r="DHP391" s="472"/>
      <c r="DHY391" s="472"/>
      <c r="DIH391" s="472"/>
      <c r="DIQ391" s="472"/>
      <c r="DIZ391" s="472"/>
      <c r="DJI391" s="472"/>
      <c r="DJR391" s="472"/>
      <c r="DKA391" s="472"/>
      <c r="DKJ391" s="472"/>
      <c r="DKS391" s="472"/>
      <c r="DLB391" s="472"/>
      <c r="DLK391" s="472"/>
      <c r="DLT391" s="472"/>
      <c r="DMC391" s="472"/>
      <c r="DML391" s="472"/>
      <c r="DMU391" s="472"/>
      <c r="DND391" s="472"/>
      <c r="DNM391" s="472"/>
      <c r="DNV391" s="472"/>
      <c r="DOE391" s="472"/>
      <c r="DON391" s="472"/>
      <c r="DOW391" s="472"/>
      <c r="DPF391" s="472"/>
      <c r="DPO391" s="472"/>
      <c r="DPX391" s="472"/>
      <c r="DQG391" s="472"/>
      <c r="DQP391" s="472"/>
      <c r="DQY391" s="472"/>
      <c r="DRH391" s="472"/>
      <c r="DRQ391" s="472"/>
      <c r="DRZ391" s="472"/>
      <c r="DSI391" s="472"/>
      <c r="DSR391" s="472"/>
      <c r="DTA391" s="472"/>
      <c r="DTJ391" s="472"/>
      <c r="DTS391" s="472"/>
      <c r="DUB391" s="472"/>
      <c r="DUK391" s="472"/>
      <c r="DUT391" s="472"/>
      <c r="DVC391" s="472"/>
      <c r="DVL391" s="472"/>
      <c r="DVU391" s="472"/>
      <c r="DWD391" s="472"/>
      <c r="DWM391" s="472"/>
      <c r="DWV391" s="472"/>
      <c r="DXE391" s="472"/>
      <c r="DXN391" s="472"/>
      <c r="DXW391" s="472"/>
      <c r="DYF391" s="472"/>
      <c r="DYO391" s="472"/>
      <c r="DYX391" s="472"/>
      <c r="DZG391" s="472"/>
      <c r="DZP391" s="472"/>
      <c r="DZY391" s="472"/>
      <c r="EAH391" s="472"/>
      <c r="EAQ391" s="472"/>
      <c r="EAZ391" s="472"/>
      <c r="EBI391" s="472"/>
      <c r="EBR391" s="472"/>
      <c r="ECA391" s="472"/>
      <c r="ECJ391" s="472"/>
      <c r="ECS391" s="472"/>
      <c r="EDB391" s="472"/>
      <c r="EDK391" s="472"/>
      <c r="EDT391" s="472"/>
      <c r="EEC391" s="472"/>
      <c r="EEL391" s="472"/>
      <c r="EEU391" s="472"/>
      <c r="EFD391" s="472"/>
      <c r="EFM391" s="472"/>
      <c r="EFV391" s="472"/>
      <c r="EGE391" s="472"/>
      <c r="EGN391" s="472"/>
      <c r="EGW391" s="472"/>
      <c r="EHF391" s="472"/>
      <c r="EHO391" s="472"/>
      <c r="EHX391" s="472"/>
      <c r="EIG391" s="472"/>
      <c r="EIP391" s="472"/>
      <c r="EIY391" s="472"/>
      <c r="EJH391" s="472"/>
      <c r="EJQ391" s="472"/>
      <c r="EJZ391" s="472"/>
      <c r="EKI391" s="472"/>
      <c r="EKR391" s="472"/>
      <c r="ELA391" s="472"/>
      <c r="ELJ391" s="472"/>
      <c r="ELS391" s="472"/>
      <c r="EMB391" s="472"/>
      <c r="EMK391" s="472"/>
      <c r="EMT391" s="472"/>
      <c r="ENC391" s="472"/>
      <c r="ENL391" s="472"/>
      <c r="ENU391" s="472"/>
      <c r="EOD391" s="472"/>
      <c r="EOM391" s="472"/>
      <c r="EOV391" s="472"/>
      <c r="EPE391" s="472"/>
      <c r="EPN391" s="472"/>
      <c r="EPW391" s="472"/>
      <c r="EQF391" s="472"/>
      <c r="EQO391" s="472"/>
      <c r="EQX391" s="472"/>
      <c r="ERG391" s="472"/>
      <c r="ERP391" s="472"/>
      <c r="ERY391" s="472"/>
      <c r="ESH391" s="472"/>
      <c r="ESQ391" s="472"/>
      <c r="ESZ391" s="472"/>
      <c r="ETI391" s="472"/>
      <c r="ETR391" s="472"/>
      <c r="EUA391" s="472"/>
      <c r="EUJ391" s="472"/>
      <c r="EUS391" s="472"/>
      <c r="EVB391" s="472"/>
      <c r="EVK391" s="472"/>
      <c r="EVT391" s="472"/>
      <c r="EWC391" s="472"/>
      <c r="EWL391" s="472"/>
      <c r="EWU391" s="472"/>
      <c r="EXD391" s="472"/>
      <c r="EXM391" s="472"/>
      <c r="EXV391" s="472"/>
      <c r="EYE391" s="472"/>
      <c r="EYN391" s="472"/>
      <c r="EYW391" s="472"/>
      <c r="EZF391" s="472"/>
      <c r="EZO391" s="472"/>
      <c r="EZX391" s="472"/>
      <c r="FAG391" s="472"/>
      <c r="FAP391" s="472"/>
      <c r="FAY391" s="472"/>
      <c r="FBH391" s="472"/>
      <c r="FBQ391" s="472"/>
      <c r="FBZ391" s="472"/>
      <c r="FCI391" s="472"/>
      <c r="FCR391" s="472"/>
      <c r="FDA391" s="472"/>
      <c r="FDJ391" s="472"/>
      <c r="FDS391" s="472"/>
      <c r="FEB391" s="472"/>
      <c r="FEK391" s="472"/>
      <c r="FET391" s="472"/>
      <c r="FFC391" s="472"/>
      <c r="FFL391" s="472"/>
      <c r="FFU391" s="472"/>
      <c r="FGD391" s="472"/>
      <c r="FGM391" s="472"/>
      <c r="FGV391" s="472"/>
      <c r="FHE391" s="472"/>
      <c r="FHN391" s="472"/>
      <c r="FHW391" s="472"/>
      <c r="FIF391" s="472"/>
      <c r="FIO391" s="472"/>
      <c r="FIX391" s="472"/>
      <c r="FJG391" s="472"/>
      <c r="FJP391" s="472"/>
      <c r="FJY391" s="472"/>
      <c r="FKH391" s="472"/>
      <c r="FKQ391" s="472"/>
      <c r="FKZ391" s="472"/>
      <c r="FLI391" s="472"/>
      <c r="FLR391" s="472"/>
      <c r="FMA391" s="472"/>
      <c r="FMJ391" s="472"/>
      <c r="FMS391" s="472"/>
      <c r="FNB391" s="472"/>
      <c r="FNK391" s="472"/>
      <c r="FNT391" s="472"/>
      <c r="FOC391" s="472"/>
      <c r="FOL391" s="472"/>
      <c r="FOU391" s="472"/>
      <c r="FPD391" s="472"/>
      <c r="FPM391" s="472"/>
      <c r="FPV391" s="472"/>
      <c r="FQE391" s="472"/>
      <c r="FQN391" s="472"/>
      <c r="FQW391" s="472"/>
      <c r="FRF391" s="472"/>
      <c r="FRO391" s="472"/>
      <c r="FRX391" s="472"/>
      <c r="FSG391" s="472"/>
      <c r="FSP391" s="472"/>
      <c r="FSY391" s="472"/>
      <c r="FTH391" s="472"/>
      <c r="FTQ391" s="472"/>
      <c r="FTZ391" s="472"/>
      <c r="FUI391" s="472"/>
      <c r="FUR391" s="472"/>
      <c r="FVA391" s="472"/>
      <c r="FVJ391" s="472"/>
      <c r="FVS391" s="472"/>
      <c r="FWB391" s="472"/>
      <c r="FWK391" s="472"/>
      <c r="FWT391" s="472"/>
      <c r="FXC391" s="472"/>
      <c r="FXL391" s="472"/>
      <c r="FXU391" s="472"/>
      <c r="FYD391" s="472"/>
      <c r="FYM391" s="472"/>
      <c r="FYV391" s="472"/>
      <c r="FZE391" s="472"/>
      <c r="FZN391" s="472"/>
      <c r="FZW391" s="472"/>
      <c r="GAF391" s="472"/>
      <c r="GAO391" s="472"/>
      <c r="GAX391" s="472"/>
      <c r="GBG391" s="472"/>
      <c r="GBP391" s="472"/>
      <c r="GBY391" s="472"/>
      <c r="GCH391" s="472"/>
      <c r="GCQ391" s="472"/>
      <c r="GCZ391" s="472"/>
      <c r="GDI391" s="472"/>
      <c r="GDR391" s="472"/>
      <c r="GEA391" s="472"/>
      <c r="GEJ391" s="472"/>
      <c r="GES391" s="472"/>
      <c r="GFB391" s="472"/>
      <c r="GFK391" s="472"/>
      <c r="GFT391" s="472"/>
      <c r="GGC391" s="472"/>
      <c r="GGL391" s="472"/>
      <c r="GGU391" s="472"/>
      <c r="GHD391" s="472"/>
      <c r="GHM391" s="472"/>
      <c r="GHV391" s="472"/>
      <c r="GIE391" s="472"/>
      <c r="GIN391" s="472"/>
      <c r="GIW391" s="472"/>
      <c r="GJF391" s="472"/>
      <c r="GJO391" s="472"/>
      <c r="GJX391" s="472"/>
      <c r="GKG391" s="472"/>
      <c r="GKP391" s="472"/>
      <c r="GKY391" s="472"/>
      <c r="GLH391" s="472"/>
      <c r="GLQ391" s="472"/>
      <c r="GLZ391" s="472"/>
      <c r="GMI391" s="472"/>
      <c r="GMR391" s="472"/>
      <c r="GNA391" s="472"/>
      <c r="GNJ391" s="472"/>
      <c r="GNS391" s="472"/>
      <c r="GOB391" s="472"/>
      <c r="GOK391" s="472"/>
      <c r="GOT391" s="472"/>
      <c r="GPC391" s="472"/>
      <c r="GPL391" s="472"/>
      <c r="GPU391" s="472"/>
      <c r="GQD391" s="472"/>
      <c r="GQM391" s="472"/>
      <c r="GQV391" s="472"/>
      <c r="GRE391" s="472"/>
      <c r="GRN391" s="472"/>
      <c r="GRW391" s="472"/>
      <c r="GSF391" s="472"/>
      <c r="GSO391" s="472"/>
      <c r="GSX391" s="472"/>
      <c r="GTG391" s="472"/>
      <c r="GTP391" s="472"/>
      <c r="GTY391" s="472"/>
      <c r="GUH391" s="472"/>
      <c r="GUQ391" s="472"/>
      <c r="GUZ391" s="472"/>
      <c r="GVI391" s="472"/>
      <c r="GVR391" s="472"/>
      <c r="GWA391" s="472"/>
      <c r="GWJ391" s="472"/>
      <c r="GWS391" s="472"/>
      <c r="GXB391" s="472"/>
      <c r="GXK391" s="472"/>
      <c r="GXT391" s="472"/>
      <c r="GYC391" s="472"/>
      <c r="GYL391" s="472"/>
      <c r="GYU391" s="472"/>
      <c r="GZD391" s="472"/>
      <c r="GZM391" s="472"/>
      <c r="GZV391" s="472"/>
      <c r="HAE391" s="472"/>
      <c r="HAN391" s="472"/>
      <c r="HAW391" s="472"/>
      <c r="HBF391" s="472"/>
      <c r="HBO391" s="472"/>
      <c r="HBX391" s="472"/>
      <c r="HCG391" s="472"/>
      <c r="HCP391" s="472"/>
      <c r="HCY391" s="472"/>
      <c r="HDH391" s="472"/>
      <c r="HDQ391" s="472"/>
      <c r="HDZ391" s="472"/>
      <c r="HEI391" s="472"/>
      <c r="HER391" s="472"/>
      <c r="HFA391" s="472"/>
      <c r="HFJ391" s="472"/>
      <c r="HFS391" s="472"/>
      <c r="HGB391" s="472"/>
      <c r="HGK391" s="472"/>
      <c r="HGT391" s="472"/>
      <c r="HHC391" s="472"/>
      <c r="HHL391" s="472"/>
      <c r="HHU391" s="472"/>
      <c r="HID391" s="472"/>
      <c r="HIM391" s="472"/>
      <c r="HIV391" s="472"/>
      <c r="HJE391" s="472"/>
      <c r="HJN391" s="472"/>
      <c r="HJW391" s="472"/>
      <c r="HKF391" s="472"/>
      <c r="HKO391" s="472"/>
      <c r="HKX391" s="472"/>
      <c r="HLG391" s="472"/>
      <c r="HLP391" s="472"/>
      <c r="HLY391" s="472"/>
      <c r="HMH391" s="472"/>
      <c r="HMQ391" s="472"/>
      <c r="HMZ391" s="472"/>
      <c r="HNI391" s="472"/>
      <c r="HNR391" s="472"/>
      <c r="HOA391" s="472"/>
      <c r="HOJ391" s="472"/>
      <c r="HOS391" s="472"/>
      <c r="HPB391" s="472"/>
      <c r="HPK391" s="472"/>
      <c r="HPT391" s="472"/>
      <c r="HQC391" s="472"/>
      <c r="HQL391" s="472"/>
      <c r="HQU391" s="472"/>
      <c r="HRD391" s="472"/>
      <c r="HRM391" s="472"/>
      <c r="HRV391" s="472"/>
      <c r="HSE391" s="472"/>
      <c r="HSN391" s="472"/>
      <c r="HSW391" s="472"/>
      <c r="HTF391" s="472"/>
      <c r="HTO391" s="472"/>
      <c r="HTX391" s="472"/>
      <c r="HUG391" s="472"/>
      <c r="HUP391" s="472"/>
      <c r="HUY391" s="472"/>
      <c r="HVH391" s="472"/>
      <c r="HVQ391" s="472"/>
      <c r="HVZ391" s="472"/>
      <c r="HWI391" s="472"/>
      <c r="HWR391" s="472"/>
      <c r="HXA391" s="472"/>
      <c r="HXJ391" s="472"/>
      <c r="HXS391" s="472"/>
      <c r="HYB391" s="472"/>
      <c r="HYK391" s="472"/>
      <c r="HYT391" s="472"/>
      <c r="HZC391" s="472"/>
      <c r="HZL391" s="472"/>
      <c r="HZU391" s="472"/>
      <c r="IAD391" s="472"/>
      <c r="IAM391" s="472"/>
      <c r="IAV391" s="472"/>
      <c r="IBE391" s="472"/>
      <c r="IBN391" s="472"/>
      <c r="IBW391" s="472"/>
      <c r="ICF391" s="472"/>
      <c r="ICO391" s="472"/>
      <c r="ICX391" s="472"/>
      <c r="IDG391" s="472"/>
      <c r="IDP391" s="472"/>
      <c r="IDY391" s="472"/>
      <c r="IEH391" s="472"/>
      <c r="IEQ391" s="472"/>
      <c r="IEZ391" s="472"/>
      <c r="IFI391" s="472"/>
      <c r="IFR391" s="472"/>
      <c r="IGA391" s="472"/>
      <c r="IGJ391" s="472"/>
      <c r="IGS391" s="472"/>
      <c r="IHB391" s="472"/>
      <c r="IHK391" s="472"/>
      <c r="IHT391" s="472"/>
      <c r="IIC391" s="472"/>
      <c r="IIL391" s="472"/>
      <c r="IIU391" s="472"/>
      <c r="IJD391" s="472"/>
      <c r="IJM391" s="472"/>
      <c r="IJV391" s="472"/>
      <c r="IKE391" s="472"/>
      <c r="IKN391" s="472"/>
      <c r="IKW391" s="472"/>
      <c r="ILF391" s="472"/>
      <c r="ILO391" s="472"/>
      <c r="ILX391" s="472"/>
      <c r="IMG391" s="472"/>
      <c r="IMP391" s="472"/>
      <c r="IMY391" s="472"/>
      <c r="INH391" s="472"/>
      <c r="INQ391" s="472"/>
      <c r="INZ391" s="472"/>
      <c r="IOI391" s="472"/>
      <c r="IOR391" s="472"/>
      <c r="IPA391" s="472"/>
      <c r="IPJ391" s="472"/>
      <c r="IPS391" s="472"/>
      <c r="IQB391" s="472"/>
      <c r="IQK391" s="472"/>
      <c r="IQT391" s="472"/>
      <c r="IRC391" s="472"/>
      <c r="IRL391" s="472"/>
      <c r="IRU391" s="472"/>
      <c r="ISD391" s="472"/>
      <c r="ISM391" s="472"/>
      <c r="ISV391" s="472"/>
      <c r="ITE391" s="472"/>
      <c r="ITN391" s="472"/>
      <c r="ITW391" s="472"/>
      <c r="IUF391" s="472"/>
      <c r="IUO391" s="472"/>
      <c r="IUX391" s="472"/>
      <c r="IVG391" s="472"/>
      <c r="IVP391" s="472"/>
      <c r="IVY391" s="472"/>
      <c r="IWH391" s="472"/>
      <c r="IWQ391" s="472"/>
      <c r="IWZ391" s="472"/>
      <c r="IXI391" s="472"/>
      <c r="IXR391" s="472"/>
      <c r="IYA391" s="472"/>
      <c r="IYJ391" s="472"/>
      <c r="IYS391" s="472"/>
      <c r="IZB391" s="472"/>
      <c r="IZK391" s="472"/>
      <c r="IZT391" s="472"/>
      <c r="JAC391" s="472"/>
      <c r="JAL391" s="472"/>
      <c r="JAU391" s="472"/>
      <c r="JBD391" s="472"/>
      <c r="JBM391" s="472"/>
      <c r="JBV391" s="472"/>
      <c r="JCE391" s="472"/>
      <c r="JCN391" s="472"/>
      <c r="JCW391" s="472"/>
      <c r="JDF391" s="472"/>
      <c r="JDO391" s="472"/>
      <c r="JDX391" s="472"/>
      <c r="JEG391" s="472"/>
      <c r="JEP391" s="472"/>
      <c r="JEY391" s="472"/>
      <c r="JFH391" s="472"/>
      <c r="JFQ391" s="472"/>
      <c r="JFZ391" s="472"/>
      <c r="JGI391" s="472"/>
      <c r="JGR391" s="472"/>
      <c r="JHA391" s="472"/>
      <c r="JHJ391" s="472"/>
      <c r="JHS391" s="472"/>
      <c r="JIB391" s="472"/>
      <c r="JIK391" s="472"/>
      <c r="JIT391" s="472"/>
      <c r="JJC391" s="472"/>
      <c r="JJL391" s="472"/>
      <c r="JJU391" s="472"/>
      <c r="JKD391" s="472"/>
      <c r="JKM391" s="472"/>
      <c r="JKV391" s="472"/>
      <c r="JLE391" s="472"/>
      <c r="JLN391" s="472"/>
      <c r="JLW391" s="472"/>
      <c r="JMF391" s="472"/>
      <c r="JMO391" s="472"/>
      <c r="JMX391" s="472"/>
      <c r="JNG391" s="472"/>
      <c r="JNP391" s="472"/>
      <c r="JNY391" s="472"/>
      <c r="JOH391" s="472"/>
      <c r="JOQ391" s="472"/>
      <c r="JOZ391" s="472"/>
      <c r="JPI391" s="472"/>
      <c r="JPR391" s="472"/>
      <c r="JQA391" s="472"/>
      <c r="JQJ391" s="472"/>
      <c r="JQS391" s="472"/>
      <c r="JRB391" s="472"/>
      <c r="JRK391" s="472"/>
      <c r="JRT391" s="472"/>
      <c r="JSC391" s="472"/>
      <c r="JSL391" s="472"/>
      <c r="JSU391" s="472"/>
      <c r="JTD391" s="472"/>
      <c r="JTM391" s="472"/>
      <c r="JTV391" s="472"/>
      <c r="JUE391" s="472"/>
      <c r="JUN391" s="472"/>
      <c r="JUW391" s="472"/>
      <c r="JVF391" s="472"/>
      <c r="JVO391" s="472"/>
      <c r="JVX391" s="472"/>
      <c r="JWG391" s="472"/>
      <c r="JWP391" s="472"/>
      <c r="JWY391" s="472"/>
      <c r="JXH391" s="472"/>
      <c r="JXQ391" s="472"/>
      <c r="JXZ391" s="472"/>
      <c r="JYI391" s="472"/>
      <c r="JYR391" s="472"/>
      <c r="JZA391" s="472"/>
      <c r="JZJ391" s="472"/>
      <c r="JZS391" s="472"/>
      <c r="KAB391" s="472"/>
      <c r="KAK391" s="472"/>
      <c r="KAT391" s="472"/>
      <c r="KBC391" s="472"/>
      <c r="KBL391" s="472"/>
      <c r="KBU391" s="472"/>
      <c r="KCD391" s="472"/>
      <c r="KCM391" s="472"/>
      <c r="KCV391" s="472"/>
      <c r="KDE391" s="472"/>
      <c r="KDN391" s="472"/>
      <c r="KDW391" s="472"/>
      <c r="KEF391" s="472"/>
      <c r="KEO391" s="472"/>
      <c r="KEX391" s="472"/>
      <c r="KFG391" s="472"/>
      <c r="KFP391" s="472"/>
      <c r="KFY391" s="472"/>
      <c r="KGH391" s="472"/>
      <c r="KGQ391" s="472"/>
      <c r="KGZ391" s="472"/>
      <c r="KHI391" s="472"/>
      <c r="KHR391" s="472"/>
      <c r="KIA391" s="472"/>
      <c r="KIJ391" s="472"/>
      <c r="KIS391" s="472"/>
      <c r="KJB391" s="472"/>
      <c r="KJK391" s="472"/>
      <c r="KJT391" s="472"/>
      <c r="KKC391" s="472"/>
      <c r="KKL391" s="472"/>
      <c r="KKU391" s="472"/>
      <c r="KLD391" s="472"/>
      <c r="KLM391" s="472"/>
      <c r="KLV391" s="472"/>
      <c r="KME391" s="472"/>
      <c r="KMN391" s="472"/>
      <c r="KMW391" s="472"/>
      <c r="KNF391" s="472"/>
      <c r="KNO391" s="472"/>
      <c r="KNX391" s="472"/>
      <c r="KOG391" s="472"/>
      <c r="KOP391" s="472"/>
      <c r="KOY391" s="472"/>
      <c r="KPH391" s="472"/>
      <c r="KPQ391" s="472"/>
      <c r="KPZ391" s="472"/>
      <c r="KQI391" s="472"/>
      <c r="KQR391" s="472"/>
      <c r="KRA391" s="472"/>
      <c r="KRJ391" s="472"/>
      <c r="KRS391" s="472"/>
      <c r="KSB391" s="472"/>
      <c r="KSK391" s="472"/>
      <c r="KST391" s="472"/>
      <c r="KTC391" s="472"/>
      <c r="KTL391" s="472"/>
      <c r="KTU391" s="472"/>
      <c r="KUD391" s="472"/>
      <c r="KUM391" s="472"/>
      <c r="KUV391" s="472"/>
      <c r="KVE391" s="472"/>
      <c r="KVN391" s="472"/>
      <c r="KVW391" s="472"/>
      <c r="KWF391" s="472"/>
      <c r="KWO391" s="472"/>
      <c r="KWX391" s="472"/>
      <c r="KXG391" s="472"/>
      <c r="KXP391" s="472"/>
      <c r="KXY391" s="472"/>
      <c r="KYH391" s="472"/>
      <c r="KYQ391" s="472"/>
      <c r="KYZ391" s="472"/>
      <c r="KZI391" s="472"/>
      <c r="KZR391" s="472"/>
      <c r="LAA391" s="472"/>
      <c r="LAJ391" s="472"/>
      <c r="LAS391" s="472"/>
      <c r="LBB391" s="472"/>
      <c r="LBK391" s="472"/>
      <c r="LBT391" s="472"/>
      <c r="LCC391" s="472"/>
      <c r="LCL391" s="472"/>
      <c r="LCU391" s="472"/>
      <c r="LDD391" s="472"/>
      <c r="LDM391" s="472"/>
      <c r="LDV391" s="472"/>
      <c r="LEE391" s="472"/>
      <c r="LEN391" s="472"/>
      <c r="LEW391" s="472"/>
      <c r="LFF391" s="472"/>
      <c r="LFO391" s="472"/>
      <c r="LFX391" s="472"/>
      <c r="LGG391" s="472"/>
      <c r="LGP391" s="472"/>
      <c r="LGY391" s="472"/>
      <c r="LHH391" s="472"/>
      <c r="LHQ391" s="472"/>
      <c r="LHZ391" s="472"/>
      <c r="LII391" s="472"/>
      <c r="LIR391" s="472"/>
      <c r="LJA391" s="472"/>
      <c r="LJJ391" s="472"/>
      <c r="LJS391" s="472"/>
      <c r="LKB391" s="472"/>
      <c r="LKK391" s="472"/>
      <c r="LKT391" s="472"/>
      <c r="LLC391" s="472"/>
      <c r="LLL391" s="472"/>
      <c r="LLU391" s="472"/>
      <c r="LMD391" s="472"/>
      <c r="LMM391" s="472"/>
      <c r="LMV391" s="472"/>
      <c r="LNE391" s="472"/>
      <c r="LNN391" s="472"/>
      <c r="LNW391" s="472"/>
      <c r="LOF391" s="472"/>
      <c r="LOO391" s="472"/>
      <c r="LOX391" s="472"/>
      <c r="LPG391" s="472"/>
      <c r="LPP391" s="472"/>
      <c r="LPY391" s="472"/>
      <c r="LQH391" s="472"/>
      <c r="LQQ391" s="472"/>
      <c r="LQZ391" s="472"/>
      <c r="LRI391" s="472"/>
      <c r="LRR391" s="472"/>
      <c r="LSA391" s="472"/>
      <c r="LSJ391" s="472"/>
      <c r="LSS391" s="472"/>
      <c r="LTB391" s="472"/>
      <c r="LTK391" s="472"/>
      <c r="LTT391" s="472"/>
      <c r="LUC391" s="472"/>
      <c r="LUL391" s="472"/>
      <c r="LUU391" s="472"/>
      <c r="LVD391" s="472"/>
      <c r="LVM391" s="472"/>
      <c r="LVV391" s="472"/>
      <c r="LWE391" s="472"/>
      <c r="LWN391" s="472"/>
      <c r="LWW391" s="472"/>
      <c r="LXF391" s="472"/>
      <c r="LXO391" s="472"/>
      <c r="LXX391" s="472"/>
      <c r="LYG391" s="472"/>
      <c r="LYP391" s="472"/>
      <c r="LYY391" s="472"/>
      <c r="LZH391" s="472"/>
      <c r="LZQ391" s="472"/>
      <c r="LZZ391" s="472"/>
      <c r="MAI391" s="472"/>
      <c r="MAR391" s="472"/>
      <c r="MBA391" s="472"/>
      <c r="MBJ391" s="472"/>
      <c r="MBS391" s="472"/>
      <c r="MCB391" s="472"/>
      <c r="MCK391" s="472"/>
      <c r="MCT391" s="472"/>
      <c r="MDC391" s="472"/>
      <c r="MDL391" s="472"/>
      <c r="MDU391" s="472"/>
      <c r="MED391" s="472"/>
      <c r="MEM391" s="472"/>
      <c r="MEV391" s="472"/>
      <c r="MFE391" s="472"/>
      <c r="MFN391" s="472"/>
      <c r="MFW391" s="472"/>
      <c r="MGF391" s="472"/>
      <c r="MGO391" s="472"/>
      <c r="MGX391" s="472"/>
      <c r="MHG391" s="472"/>
      <c r="MHP391" s="472"/>
      <c r="MHY391" s="472"/>
      <c r="MIH391" s="472"/>
      <c r="MIQ391" s="472"/>
      <c r="MIZ391" s="472"/>
      <c r="MJI391" s="472"/>
      <c r="MJR391" s="472"/>
      <c r="MKA391" s="472"/>
      <c r="MKJ391" s="472"/>
      <c r="MKS391" s="472"/>
      <c r="MLB391" s="472"/>
      <c r="MLK391" s="472"/>
      <c r="MLT391" s="472"/>
      <c r="MMC391" s="472"/>
      <c r="MML391" s="472"/>
      <c r="MMU391" s="472"/>
      <c r="MND391" s="472"/>
      <c r="MNM391" s="472"/>
      <c r="MNV391" s="472"/>
      <c r="MOE391" s="472"/>
      <c r="MON391" s="472"/>
      <c r="MOW391" s="472"/>
      <c r="MPF391" s="472"/>
      <c r="MPO391" s="472"/>
      <c r="MPX391" s="472"/>
      <c r="MQG391" s="472"/>
      <c r="MQP391" s="472"/>
      <c r="MQY391" s="472"/>
      <c r="MRH391" s="472"/>
      <c r="MRQ391" s="472"/>
      <c r="MRZ391" s="472"/>
      <c r="MSI391" s="472"/>
      <c r="MSR391" s="472"/>
      <c r="MTA391" s="472"/>
      <c r="MTJ391" s="472"/>
      <c r="MTS391" s="472"/>
      <c r="MUB391" s="472"/>
      <c r="MUK391" s="472"/>
      <c r="MUT391" s="472"/>
      <c r="MVC391" s="472"/>
      <c r="MVL391" s="472"/>
      <c r="MVU391" s="472"/>
      <c r="MWD391" s="472"/>
      <c r="MWM391" s="472"/>
      <c r="MWV391" s="472"/>
      <c r="MXE391" s="472"/>
      <c r="MXN391" s="472"/>
      <c r="MXW391" s="472"/>
      <c r="MYF391" s="472"/>
      <c r="MYO391" s="472"/>
      <c r="MYX391" s="472"/>
      <c r="MZG391" s="472"/>
      <c r="MZP391" s="472"/>
      <c r="MZY391" s="472"/>
      <c r="NAH391" s="472"/>
      <c r="NAQ391" s="472"/>
      <c r="NAZ391" s="472"/>
      <c r="NBI391" s="472"/>
      <c r="NBR391" s="472"/>
      <c r="NCA391" s="472"/>
      <c r="NCJ391" s="472"/>
      <c r="NCS391" s="472"/>
      <c r="NDB391" s="472"/>
      <c r="NDK391" s="472"/>
      <c r="NDT391" s="472"/>
      <c r="NEC391" s="472"/>
      <c r="NEL391" s="472"/>
      <c r="NEU391" s="472"/>
      <c r="NFD391" s="472"/>
      <c r="NFM391" s="472"/>
      <c r="NFV391" s="472"/>
      <c r="NGE391" s="472"/>
      <c r="NGN391" s="472"/>
      <c r="NGW391" s="472"/>
      <c r="NHF391" s="472"/>
      <c r="NHO391" s="472"/>
      <c r="NHX391" s="472"/>
      <c r="NIG391" s="472"/>
      <c r="NIP391" s="472"/>
      <c r="NIY391" s="472"/>
      <c r="NJH391" s="472"/>
      <c r="NJQ391" s="472"/>
      <c r="NJZ391" s="472"/>
      <c r="NKI391" s="472"/>
      <c r="NKR391" s="472"/>
      <c r="NLA391" s="472"/>
      <c r="NLJ391" s="472"/>
      <c r="NLS391" s="472"/>
      <c r="NMB391" s="472"/>
      <c r="NMK391" s="472"/>
      <c r="NMT391" s="472"/>
      <c r="NNC391" s="472"/>
      <c r="NNL391" s="472"/>
      <c r="NNU391" s="472"/>
      <c r="NOD391" s="472"/>
      <c r="NOM391" s="472"/>
      <c r="NOV391" s="472"/>
      <c r="NPE391" s="472"/>
      <c r="NPN391" s="472"/>
      <c r="NPW391" s="472"/>
      <c r="NQF391" s="472"/>
      <c r="NQO391" s="472"/>
      <c r="NQX391" s="472"/>
      <c r="NRG391" s="472"/>
      <c r="NRP391" s="472"/>
      <c r="NRY391" s="472"/>
      <c r="NSH391" s="472"/>
      <c r="NSQ391" s="472"/>
      <c r="NSZ391" s="472"/>
      <c r="NTI391" s="472"/>
      <c r="NTR391" s="472"/>
      <c r="NUA391" s="472"/>
      <c r="NUJ391" s="472"/>
      <c r="NUS391" s="472"/>
      <c r="NVB391" s="472"/>
      <c r="NVK391" s="472"/>
      <c r="NVT391" s="472"/>
      <c r="NWC391" s="472"/>
      <c r="NWL391" s="472"/>
      <c r="NWU391" s="472"/>
      <c r="NXD391" s="472"/>
      <c r="NXM391" s="472"/>
      <c r="NXV391" s="472"/>
      <c r="NYE391" s="472"/>
      <c r="NYN391" s="472"/>
      <c r="NYW391" s="472"/>
      <c r="NZF391" s="472"/>
      <c r="NZO391" s="472"/>
      <c r="NZX391" s="472"/>
      <c r="OAG391" s="472"/>
      <c r="OAP391" s="472"/>
      <c r="OAY391" s="472"/>
      <c r="OBH391" s="472"/>
      <c r="OBQ391" s="472"/>
      <c r="OBZ391" s="472"/>
      <c r="OCI391" s="472"/>
      <c r="OCR391" s="472"/>
      <c r="ODA391" s="472"/>
      <c r="ODJ391" s="472"/>
      <c r="ODS391" s="472"/>
      <c r="OEB391" s="472"/>
      <c r="OEK391" s="472"/>
      <c r="OET391" s="472"/>
      <c r="OFC391" s="472"/>
      <c r="OFL391" s="472"/>
      <c r="OFU391" s="472"/>
      <c r="OGD391" s="472"/>
      <c r="OGM391" s="472"/>
      <c r="OGV391" s="472"/>
      <c r="OHE391" s="472"/>
      <c r="OHN391" s="472"/>
      <c r="OHW391" s="472"/>
      <c r="OIF391" s="472"/>
      <c r="OIO391" s="472"/>
      <c r="OIX391" s="472"/>
      <c r="OJG391" s="472"/>
      <c r="OJP391" s="472"/>
      <c r="OJY391" s="472"/>
      <c r="OKH391" s="472"/>
      <c r="OKQ391" s="472"/>
      <c r="OKZ391" s="472"/>
      <c r="OLI391" s="472"/>
      <c r="OLR391" s="472"/>
      <c r="OMA391" s="472"/>
      <c r="OMJ391" s="472"/>
      <c r="OMS391" s="472"/>
      <c r="ONB391" s="472"/>
      <c r="ONK391" s="472"/>
      <c r="ONT391" s="472"/>
      <c r="OOC391" s="472"/>
      <c r="OOL391" s="472"/>
      <c r="OOU391" s="472"/>
      <c r="OPD391" s="472"/>
      <c r="OPM391" s="472"/>
      <c r="OPV391" s="472"/>
      <c r="OQE391" s="472"/>
      <c r="OQN391" s="472"/>
      <c r="OQW391" s="472"/>
      <c r="ORF391" s="472"/>
      <c r="ORO391" s="472"/>
      <c r="ORX391" s="472"/>
      <c r="OSG391" s="472"/>
      <c r="OSP391" s="472"/>
      <c r="OSY391" s="472"/>
      <c r="OTH391" s="472"/>
      <c r="OTQ391" s="472"/>
      <c r="OTZ391" s="472"/>
      <c r="OUI391" s="472"/>
      <c r="OUR391" s="472"/>
      <c r="OVA391" s="472"/>
      <c r="OVJ391" s="472"/>
      <c r="OVS391" s="472"/>
      <c r="OWB391" s="472"/>
      <c r="OWK391" s="472"/>
      <c r="OWT391" s="472"/>
      <c r="OXC391" s="472"/>
      <c r="OXL391" s="472"/>
      <c r="OXU391" s="472"/>
      <c r="OYD391" s="472"/>
      <c r="OYM391" s="472"/>
      <c r="OYV391" s="472"/>
      <c r="OZE391" s="472"/>
      <c r="OZN391" s="472"/>
      <c r="OZW391" s="472"/>
      <c r="PAF391" s="472"/>
      <c r="PAO391" s="472"/>
      <c r="PAX391" s="472"/>
      <c r="PBG391" s="472"/>
      <c r="PBP391" s="472"/>
      <c r="PBY391" s="472"/>
      <c r="PCH391" s="472"/>
      <c r="PCQ391" s="472"/>
      <c r="PCZ391" s="472"/>
      <c r="PDI391" s="472"/>
      <c r="PDR391" s="472"/>
      <c r="PEA391" s="472"/>
      <c r="PEJ391" s="472"/>
      <c r="PES391" s="472"/>
      <c r="PFB391" s="472"/>
      <c r="PFK391" s="472"/>
      <c r="PFT391" s="472"/>
      <c r="PGC391" s="472"/>
      <c r="PGL391" s="472"/>
      <c r="PGU391" s="472"/>
      <c r="PHD391" s="472"/>
      <c r="PHM391" s="472"/>
      <c r="PHV391" s="472"/>
      <c r="PIE391" s="472"/>
      <c r="PIN391" s="472"/>
      <c r="PIW391" s="472"/>
      <c r="PJF391" s="472"/>
      <c r="PJO391" s="472"/>
      <c r="PJX391" s="472"/>
      <c r="PKG391" s="472"/>
      <c r="PKP391" s="472"/>
      <c r="PKY391" s="472"/>
      <c r="PLH391" s="472"/>
      <c r="PLQ391" s="472"/>
      <c r="PLZ391" s="472"/>
      <c r="PMI391" s="472"/>
      <c r="PMR391" s="472"/>
      <c r="PNA391" s="472"/>
      <c r="PNJ391" s="472"/>
      <c r="PNS391" s="472"/>
      <c r="POB391" s="472"/>
      <c r="POK391" s="472"/>
      <c r="POT391" s="472"/>
      <c r="PPC391" s="472"/>
      <c r="PPL391" s="472"/>
      <c r="PPU391" s="472"/>
      <c r="PQD391" s="472"/>
      <c r="PQM391" s="472"/>
      <c r="PQV391" s="472"/>
      <c r="PRE391" s="472"/>
      <c r="PRN391" s="472"/>
      <c r="PRW391" s="472"/>
      <c r="PSF391" s="472"/>
      <c r="PSO391" s="472"/>
      <c r="PSX391" s="472"/>
      <c r="PTG391" s="472"/>
      <c r="PTP391" s="472"/>
      <c r="PTY391" s="472"/>
      <c r="PUH391" s="472"/>
      <c r="PUQ391" s="472"/>
      <c r="PUZ391" s="472"/>
      <c r="PVI391" s="472"/>
      <c r="PVR391" s="472"/>
      <c r="PWA391" s="472"/>
      <c r="PWJ391" s="472"/>
      <c r="PWS391" s="472"/>
      <c r="PXB391" s="472"/>
      <c r="PXK391" s="472"/>
      <c r="PXT391" s="472"/>
      <c r="PYC391" s="472"/>
      <c r="PYL391" s="472"/>
      <c r="PYU391" s="472"/>
      <c r="PZD391" s="472"/>
      <c r="PZM391" s="472"/>
      <c r="PZV391" s="472"/>
      <c r="QAE391" s="472"/>
      <c r="QAN391" s="472"/>
      <c r="QAW391" s="472"/>
      <c r="QBF391" s="472"/>
      <c r="QBO391" s="472"/>
      <c r="QBX391" s="472"/>
      <c r="QCG391" s="472"/>
      <c r="QCP391" s="472"/>
      <c r="QCY391" s="472"/>
      <c r="QDH391" s="472"/>
      <c r="QDQ391" s="472"/>
      <c r="QDZ391" s="472"/>
      <c r="QEI391" s="472"/>
      <c r="QER391" s="472"/>
      <c r="QFA391" s="472"/>
      <c r="QFJ391" s="472"/>
      <c r="QFS391" s="472"/>
      <c r="QGB391" s="472"/>
      <c r="QGK391" s="472"/>
      <c r="QGT391" s="472"/>
      <c r="QHC391" s="472"/>
      <c r="QHL391" s="472"/>
      <c r="QHU391" s="472"/>
      <c r="QID391" s="472"/>
      <c r="QIM391" s="472"/>
      <c r="QIV391" s="472"/>
      <c r="QJE391" s="472"/>
      <c r="QJN391" s="472"/>
      <c r="QJW391" s="472"/>
      <c r="QKF391" s="472"/>
      <c r="QKO391" s="472"/>
      <c r="QKX391" s="472"/>
      <c r="QLG391" s="472"/>
      <c r="QLP391" s="472"/>
      <c r="QLY391" s="472"/>
      <c r="QMH391" s="472"/>
      <c r="QMQ391" s="472"/>
      <c r="QMZ391" s="472"/>
      <c r="QNI391" s="472"/>
      <c r="QNR391" s="472"/>
      <c r="QOA391" s="472"/>
      <c r="QOJ391" s="472"/>
      <c r="QOS391" s="472"/>
      <c r="QPB391" s="472"/>
      <c r="QPK391" s="472"/>
      <c r="QPT391" s="472"/>
      <c r="QQC391" s="472"/>
      <c r="QQL391" s="472"/>
      <c r="QQU391" s="472"/>
      <c r="QRD391" s="472"/>
      <c r="QRM391" s="472"/>
      <c r="QRV391" s="472"/>
      <c r="QSE391" s="472"/>
      <c r="QSN391" s="472"/>
      <c r="QSW391" s="472"/>
      <c r="QTF391" s="472"/>
      <c r="QTO391" s="472"/>
      <c r="QTX391" s="472"/>
      <c r="QUG391" s="472"/>
      <c r="QUP391" s="472"/>
      <c r="QUY391" s="472"/>
      <c r="QVH391" s="472"/>
      <c r="QVQ391" s="472"/>
      <c r="QVZ391" s="472"/>
      <c r="QWI391" s="472"/>
      <c r="QWR391" s="472"/>
      <c r="QXA391" s="472"/>
      <c r="QXJ391" s="472"/>
      <c r="QXS391" s="472"/>
      <c r="QYB391" s="472"/>
      <c r="QYK391" s="472"/>
      <c r="QYT391" s="472"/>
      <c r="QZC391" s="472"/>
      <c r="QZL391" s="472"/>
      <c r="QZU391" s="472"/>
      <c r="RAD391" s="472"/>
      <c r="RAM391" s="472"/>
      <c r="RAV391" s="472"/>
      <c r="RBE391" s="472"/>
      <c r="RBN391" s="472"/>
      <c r="RBW391" s="472"/>
      <c r="RCF391" s="472"/>
      <c r="RCO391" s="472"/>
      <c r="RCX391" s="472"/>
      <c r="RDG391" s="472"/>
      <c r="RDP391" s="472"/>
      <c r="RDY391" s="472"/>
      <c r="REH391" s="472"/>
      <c r="REQ391" s="472"/>
      <c r="REZ391" s="472"/>
      <c r="RFI391" s="472"/>
      <c r="RFR391" s="472"/>
      <c r="RGA391" s="472"/>
      <c r="RGJ391" s="472"/>
      <c r="RGS391" s="472"/>
      <c r="RHB391" s="472"/>
      <c r="RHK391" s="472"/>
      <c r="RHT391" s="472"/>
      <c r="RIC391" s="472"/>
      <c r="RIL391" s="472"/>
      <c r="RIU391" s="472"/>
      <c r="RJD391" s="472"/>
      <c r="RJM391" s="472"/>
      <c r="RJV391" s="472"/>
      <c r="RKE391" s="472"/>
      <c r="RKN391" s="472"/>
      <c r="RKW391" s="472"/>
      <c r="RLF391" s="472"/>
      <c r="RLO391" s="472"/>
      <c r="RLX391" s="472"/>
      <c r="RMG391" s="472"/>
      <c r="RMP391" s="472"/>
      <c r="RMY391" s="472"/>
      <c r="RNH391" s="472"/>
      <c r="RNQ391" s="472"/>
      <c r="RNZ391" s="472"/>
      <c r="ROI391" s="472"/>
      <c r="ROR391" s="472"/>
      <c r="RPA391" s="472"/>
      <c r="RPJ391" s="472"/>
      <c r="RPS391" s="472"/>
      <c r="RQB391" s="472"/>
      <c r="RQK391" s="472"/>
      <c r="RQT391" s="472"/>
      <c r="RRC391" s="472"/>
      <c r="RRL391" s="472"/>
      <c r="RRU391" s="472"/>
      <c r="RSD391" s="472"/>
      <c r="RSM391" s="472"/>
      <c r="RSV391" s="472"/>
      <c r="RTE391" s="472"/>
      <c r="RTN391" s="472"/>
      <c r="RTW391" s="472"/>
      <c r="RUF391" s="472"/>
      <c r="RUO391" s="472"/>
      <c r="RUX391" s="472"/>
      <c r="RVG391" s="472"/>
      <c r="RVP391" s="472"/>
      <c r="RVY391" s="472"/>
      <c r="RWH391" s="472"/>
      <c r="RWQ391" s="472"/>
      <c r="RWZ391" s="472"/>
      <c r="RXI391" s="472"/>
      <c r="RXR391" s="472"/>
      <c r="RYA391" s="472"/>
      <c r="RYJ391" s="472"/>
      <c r="RYS391" s="472"/>
      <c r="RZB391" s="472"/>
      <c r="RZK391" s="472"/>
      <c r="RZT391" s="472"/>
      <c r="SAC391" s="472"/>
      <c r="SAL391" s="472"/>
      <c r="SAU391" s="472"/>
      <c r="SBD391" s="472"/>
      <c r="SBM391" s="472"/>
      <c r="SBV391" s="472"/>
      <c r="SCE391" s="472"/>
      <c r="SCN391" s="472"/>
      <c r="SCW391" s="472"/>
      <c r="SDF391" s="472"/>
      <c r="SDO391" s="472"/>
      <c r="SDX391" s="472"/>
      <c r="SEG391" s="472"/>
      <c r="SEP391" s="472"/>
      <c r="SEY391" s="472"/>
      <c r="SFH391" s="472"/>
      <c r="SFQ391" s="472"/>
      <c r="SFZ391" s="472"/>
      <c r="SGI391" s="472"/>
      <c r="SGR391" s="472"/>
      <c r="SHA391" s="472"/>
      <c r="SHJ391" s="472"/>
      <c r="SHS391" s="472"/>
      <c r="SIB391" s="472"/>
      <c r="SIK391" s="472"/>
      <c r="SIT391" s="472"/>
      <c r="SJC391" s="472"/>
      <c r="SJL391" s="472"/>
      <c r="SJU391" s="472"/>
      <c r="SKD391" s="472"/>
      <c r="SKM391" s="472"/>
      <c r="SKV391" s="472"/>
      <c r="SLE391" s="472"/>
      <c r="SLN391" s="472"/>
      <c r="SLW391" s="472"/>
      <c r="SMF391" s="472"/>
      <c r="SMO391" s="472"/>
      <c r="SMX391" s="472"/>
      <c r="SNG391" s="472"/>
      <c r="SNP391" s="472"/>
      <c r="SNY391" s="472"/>
      <c r="SOH391" s="472"/>
      <c r="SOQ391" s="472"/>
      <c r="SOZ391" s="472"/>
      <c r="SPI391" s="472"/>
      <c r="SPR391" s="472"/>
      <c r="SQA391" s="472"/>
      <c r="SQJ391" s="472"/>
      <c r="SQS391" s="472"/>
      <c r="SRB391" s="472"/>
      <c r="SRK391" s="472"/>
      <c r="SRT391" s="472"/>
      <c r="SSC391" s="472"/>
      <c r="SSL391" s="472"/>
      <c r="SSU391" s="472"/>
      <c r="STD391" s="472"/>
      <c r="STM391" s="472"/>
      <c r="STV391" s="472"/>
      <c r="SUE391" s="472"/>
      <c r="SUN391" s="472"/>
      <c r="SUW391" s="472"/>
      <c r="SVF391" s="472"/>
      <c r="SVO391" s="472"/>
      <c r="SVX391" s="472"/>
      <c r="SWG391" s="472"/>
      <c r="SWP391" s="472"/>
      <c r="SWY391" s="472"/>
      <c r="SXH391" s="472"/>
      <c r="SXQ391" s="472"/>
      <c r="SXZ391" s="472"/>
      <c r="SYI391" s="472"/>
      <c r="SYR391" s="472"/>
      <c r="SZA391" s="472"/>
      <c r="SZJ391" s="472"/>
      <c r="SZS391" s="472"/>
      <c r="TAB391" s="472"/>
      <c r="TAK391" s="472"/>
      <c r="TAT391" s="472"/>
      <c r="TBC391" s="472"/>
      <c r="TBL391" s="472"/>
      <c r="TBU391" s="472"/>
      <c r="TCD391" s="472"/>
      <c r="TCM391" s="472"/>
      <c r="TCV391" s="472"/>
      <c r="TDE391" s="472"/>
      <c r="TDN391" s="472"/>
      <c r="TDW391" s="472"/>
      <c r="TEF391" s="472"/>
      <c r="TEO391" s="472"/>
      <c r="TEX391" s="472"/>
      <c r="TFG391" s="472"/>
      <c r="TFP391" s="472"/>
      <c r="TFY391" s="472"/>
      <c r="TGH391" s="472"/>
      <c r="TGQ391" s="472"/>
      <c r="TGZ391" s="472"/>
      <c r="THI391" s="472"/>
      <c r="THR391" s="472"/>
      <c r="TIA391" s="472"/>
      <c r="TIJ391" s="472"/>
      <c r="TIS391" s="472"/>
      <c r="TJB391" s="472"/>
      <c r="TJK391" s="472"/>
      <c r="TJT391" s="472"/>
      <c r="TKC391" s="472"/>
      <c r="TKL391" s="472"/>
      <c r="TKU391" s="472"/>
      <c r="TLD391" s="472"/>
      <c r="TLM391" s="472"/>
      <c r="TLV391" s="472"/>
      <c r="TME391" s="472"/>
      <c r="TMN391" s="472"/>
      <c r="TMW391" s="472"/>
      <c r="TNF391" s="472"/>
      <c r="TNO391" s="472"/>
      <c r="TNX391" s="472"/>
      <c r="TOG391" s="472"/>
      <c r="TOP391" s="472"/>
      <c r="TOY391" s="472"/>
      <c r="TPH391" s="472"/>
      <c r="TPQ391" s="472"/>
      <c r="TPZ391" s="472"/>
      <c r="TQI391" s="472"/>
      <c r="TQR391" s="472"/>
      <c r="TRA391" s="472"/>
      <c r="TRJ391" s="472"/>
      <c r="TRS391" s="472"/>
      <c r="TSB391" s="472"/>
      <c r="TSK391" s="472"/>
      <c r="TST391" s="472"/>
      <c r="TTC391" s="472"/>
      <c r="TTL391" s="472"/>
      <c r="TTU391" s="472"/>
      <c r="TUD391" s="472"/>
      <c r="TUM391" s="472"/>
      <c r="TUV391" s="472"/>
      <c r="TVE391" s="472"/>
      <c r="TVN391" s="472"/>
      <c r="TVW391" s="472"/>
      <c r="TWF391" s="472"/>
      <c r="TWO391" s="472"/>
      <c r="TWX391" s="472"/>
      <c r="TXG391" s="472"/>
      <c r="TXP391" s="472"/>
      <c r="TXY391" s="472"/>
      <c r="TYH391" s="472"/>
      <c r="TYQ391" s="472"/>
      <c r="TYZ391" s="472"/>
      <c r="TZI391" s="472"/>
      <c r="TZR391" s="472"/>
      <c r="UAA391" s="472"/>
      <c r="UAJ391" s="472"/>
      <c r="UAS391" s="472"/>
      <c r="UBB391" s="472"/>
      <c r="UBK391" s="472"/>
      <c r="UBT391" s="472"/>
      <c r="UCC391" s="472"/>
      <c r="UCL391" s="472"/>
      <c r="UCU391" s="472"/>
      <c r="UDD391" s="472"/>
      <c r="UDM391" s="472"/>
      <c r="UDV391" s="472"/>
      <c r="UEE391" s="472"/>
      <c r="UEN391" s="472"/>
      <c r="UEW391" s="472"/>
      <c r="UFF391" s="472"/>
      <c r="UFO391" s="472"/>
      <c r="UFX391" s="472"/>
      <c r="UGG391" s="472"/>
      <c r="UGP391" s="472"/>
      <c r="UGY391" s="472"/>
      <c r="UHH391" s="472"/>
      <c r="UHQ391" s="472"/>
      <c r="UHZ391" s="472"/>
      <c r="UII391" s="472"/>
      <c r="UIR391" s="472"/>
      <c r="UJA391" s="472"/>
      <c r="UJJ391" s="472"/>
      <c r="UJS391" s="472"/>
      <c r="UKB391" s="472"/>
      <c r="UKK391" s="472"/>
      <c r="UKT391" s="472"/>
      <c r="ULC391" s="472"/>
      <c r="ULL391" s="472"/>
      <c r="ULU391" s="472"/>
      <c r="UMD391" s="472"/>
      <c r="UMM391" s="472"/>
      <c r="UMV391" s="472"/>
      <c r="UNE391" s="472"/>
      <c r="UNN391" s="472"/>
      <c r="UNW391" s="472"/>
      <c r="UOF391" s="472"/>
      <c r="UOO391" s="472"/>
      <c r="UOX391" s="472"/>
      <c r="UPG391" s="472"/>
      <c r="UPP391" s="472"/>
      <c r="UPY391" s="472"/>
      <c r="UQH391" s="472"/>
      <c r="UQQ391" s="472"/>
      <c r="UQZ391" s="472"/>
      <c r="URI391" s="472"/>
      <c r="URR391" s="472"/>
      <c r="USA391" s="472"/>
      <c r="USJ391" s="472"/>
      <c r="USS391" s="472"/>
      <c r="UTB391" s="472"/>
      <c r="UTK391" s="472"/>
      <c r="UTT391" s="472"/>
      <c r="UUC391" s="472"/>
      <c r="UUL391" s="472"/>
      <c r="UUU391" s="472"/>
      <c r="UVD391" s="472"/>
      <c r="UVM391" s="472"/>
      <c r="UVV391" s="472"/>
      <c r="UWE391" s="472"/>
      <c r="UWN391" s="472"/>
      <c r="UWW391" s="472"/>
      <c r="UXF391" s="472"/>
      <c r="UXO391" s="472"/>
      <c r="UXX391" s="472"/>
      <c r="UYG391" s="472"/>
      <c r="UYP391" s="472"/>
      <c r="UYY391" s="472"/>
      <c r="UZH391" s="472"/>
      <c r="UZQ391" s="472"/>
      <c r="UZZ391" s="472"/>
      <c r="VAI391" s="472"/>
      <c r="VAR391" s="472"/>
      <c r="VBA391" s="472"/>
      <c r="VBJ391" s="472"/>
      <c r="VBS391" s="472"/>
      <c r="VCB391" s="472"/>
      <c r="VCK391" s="472"/>
      <c r="VCT391" s="472"/>
      <c r="VDC391" s="472"/>
      <c r="VDL391" s="472"/>
      <c r="VDU391" s="472"/>
      <c r="VED391" s="472"/>
      <c r="VEM391" s="472"/>
      <c r="VEV391" s="472"/>
      <c r="VFE391" s="472"/>
      <c r="VFN391" s="472"/>
      <c r="VFW391" s="472"/>
      <c r="VGF391" s="472"/>
      <c r="VGO391" s="472"/>
      <c r="VGX391" s="472"/>
      <c r="VHG391" s="472"/>
      <c r="VHP391" s="472"/>
      <c r="VHY391" s="472"/>
      <c r="VIH391" s="472"/>
      <c r="VIQ391" s="472"/>
      <c r="VIZ391" s="472"/>
      <c r="VJI391" s="472"/>
      <c r="VJR391" s="472"/>
      <c r="VKA391" s="472"/>
      <c r="VKJ391" s="472"/>
      <c r="VKS391" s="472"/>
      <c r="VLB391" s="472"/>
      <c r="VLK391" s="472"/>
      <c r="VLT391" s="472"/>
      <c r="VMC391" s="472"/>
      <c r="VML391" s="472"/>
      <c r="VMU391" s="472"/>
      <c r="VND391" s="472"/>
      <c r="VNM391" s="472"/>
      <c r="VNV391" s="472"/>
      <c r="VOE391" s="472"/>
      <c r="VON391" s="472"/>
      <c r="VOW391" s="472"/>
      <c r="VPF391" s="472"/>
      <c r="VPO391" s="472"/>
      <c r="VPX391" s="472"/>
      <c r="VQG391" s="472"/>
      <c r="VQP391" s="472"/>
      <c r="VQY391" s="472"/>
      <c r="VRH391" s="472"/>
      <c r="VRQ391" s="472"/>
      <c r="VRZ391" s="472"/>
      <c r="VSI391" s="472"/>
      <c r="VSR391" s="472"/>
      <c r="VTA391" s="472"/>
      <c r="VTJ391" s="472"/>
      <c r="VTS391" s="472"/>
      <c r="VUB391" s="472"/>
      <c r="VUK391" s="472"/>
      <c r="VUT391" s="472"/>
      <c r="VVC391" s="472"/>
      <c r="VVL391" s="472"/>
      <c r="VVU391" s="472"/>
      <c r="VWD391" s="472"/>
      <c r="VWM391" s="472"/>
      <c r="VWV391" s="472"/>
      <c r="VXE391" s="472"/>
      <c r="VXN391" s="472"/>
      <c r="VXW391" s="472"/>
      <c r="VYF391" s="472"/>
      <c r="VYO391" s="472"/>
      <c r="VYX391" s="472"/>
      <c r="VZG391" s="472"/>
      <c r="VZP391" s="472"/>
      <c r="VZY391" s="472"/>
      <c r="WAH391" s="472"/>
      <c r="WAQ391" s="472"/>
      <c r="WAZ391" s="472"/>
      <c r="WBI391" s="472"/>
      <c r="WBR391" s="472"/>
      <c r="WCA391" s="472"/>
      <c r="WCJ391" s="472"/>
      <c r="WCS391" s="472"/>
      <c r="WDB391" s="472"/>
      <c r="WDK391" s="472"/>
      <c r="WDT391" s="472"/>
      <c r="WEC391" s="472"/>
      <c r="WEL391" s="472"/>
      <c r="WEU391" s="472"/>
      <c r="WFD391" s="472"/>
      <c r="WFM391" s="472"/>
      <c r="WFV391" s="472"/>
      <c r="WGE391" s="472"/>
      <c r="WGN391" s="472"/>
      <c r="WGW391" s="472"/>
      <c r="WHF391" s="472"/>
      <c r="WHO391" s="472"/>
      <c r="WHX391" s="472"/>
      <c r="WIG391" s="472"/>
      <c r="WIP391" s="472"/>
      <c r="WIY391" s="472"/>
      <c r="WJH391" s="472"/>
      <c r="WJQ391" s="472"/>
      <c r="WJZ391" s="472"/>
      <c r="WKI391" s="472"/>
      <c r="WKR391" s="472"/>
      <c r="WLA391" s="472"/>
      <c r="WLJ391" s="472"/>
      <c r="WLS391" s="472"/>
      <c r="WMB391" s="472"/>
      <c r="WMK391" s="472"/>
      <c r="WMT391" s="472"/>
      <c r="WNC391" s="472"/>
      <c r="WNL391" s="472"/>
      <c r="WNU391" s="472"/>
      <c r="WOD391" s="472"/>
      <c r="WOM391" s="472"/>
      <c r="WOV391" s="472"/>
      <c r="WPE391" s="472"/>
      <c r="WPN391" s="472"/>
      <c r="WPW391" s="472"/>
      <c r="WQF391" s="472"/>
      <c r="WQO391" s="472"/>
      <c r="WQX391" s="472"/>
      <c r="WRG391" s="472"/>
      <c r="WRP391" s="472"/>
      <c r="WRY391" s="472"/>
      <c r="WSH391" s="472"/>
      <c r="WSQ391" s="472"/>
      <c r="WSZ391" s="472"/>
      <c r="WTI391" s="472"/>
      <c r="WTR391" s="472"/>
      <c r="WUA391" s="472"/>
      <c r="WUJ391" s="472"/>
      <c r="WUS391" s="472"/>
      <c r="WVB391" s="472"/>
      <c r="WVK391" s="472"/>
      <c r="WVT391" s="472"/>
      <c r="WWC391" s="472"/>
      <c r="WWL391" s="472"/>
      <c r="WWU391" s="472"/>
      <c r="WXD391" s="472"/>
      <c r="WXM391" s="472"/>
      <c r="WXV391" s="472"/>
      <c r="WYE391" s="472"/>
      <c r="WYN391" s="472"/>
      <c r="WYW391" s="472"/>
      <c r="WZF391" s="472"/>
      <c r="WZO391" s="472"/>
      <c r="WZX391" s="472"/>
      <c r="XAG391" s="472"/>
      <c r="XAP391" s="472"/>
      <c r="XAY391" s="472"/>
      <c r="XBH391" s="472"/>
      <c r="XBQ391" s="472"/>
      <c r="XBZ391" s="472"/>
      <c r="XCI391" s="472"/>
      <c r="XCR391" s="472"/>
      <c r="XDA391" s="472"/>
      <c r="XDJ391" s="472"/>
      <c r="XDS391" s="472"/>
      <c r="XEB391" s="472"/>
      <c r="XEK391" s="472"/>
      <c r="XET391" s="472"/>
      <c r="XFC391" s="472"/>
    </row>
    <row r="392" spans="1:1020 1029:2046 2055:3072 3081:4089 4098:5115 5124:6141 6150:7167 7176:8184 8193:9210 9219:10236 10245:11262 11271:12288 12297:13305 13314:14331 14340:15357 15366:16383" ht="19" customHeight="1" x14ac:dyDescent="0.8">
      <c r="A392" s="405">
        <v>6</v>
      </c>
      <c r="B392" s="406"/>
      <c r="C392" s="407"/>
      <c r="D392" s="407"/>
      <c r="E392" s="407"/>
      <c r="F392" s="408"/>
      <c r="G392" s="409" t="str">
        <f>IFERROR(IF(B392="","",IF($A390&lt;តម្លៃទំនិញ!$G$6,VLOOKUP(B392,តម្លៃទំនិញ!$B$8:$G$68,5,FALSE),VLOOKUP(B392,តម្លៃទំនិញ!$B$8:$G$68,6,FALSE))),"")</f>
        <v/>
      </c>
      <c r="H392" s="409" t="str">
        <f t="shared" si="21"/>
        <v/>
      </c>
      <c r="I392" s="437"/>
      <c r="R392" s="469"/>
      <c r="AB392" s="470"/>
      <c r="AL392" s="471"/>
      <c r="AV392" s="472"/>
      <c r="BE392" s="472"/>
      <c r="BN392" s="472"/>
      <c r="BW392" s="472"/>
      <c r="CF392" s="472"/>
      <c r="CO392" s="472"/>
      <c r="CX392" s="472"/>
      <c r="DG392" s="472"/>
      <c r="DP392" s="472"/>
      <c r="DY392" s="472"/>
      <c r="EH392" s="472"/>
      <c r="EQ392" s="472"/>
      <c r="EZ392" s="472"/>
      <c r="FI392" s="472"/>
      <c r="FR392" s="472"/>
      <c r="GA392" s="472"/>
      <c r="GJ392" s="472"/>
      <c r="GS392" s="472"/>
      <c r="HB392" s="472"/>
      <c r="HK392" s="472"/>
      <c r="HT392" s="472"/>
      <c r="IC392" s="472"/>
      <c r="IL392" s="472"/>
      <c r="IU392" s="472"/>
      <c r="JD392" s="472"/>
      <c r="JM392" s="472"/>
      <c r="JV392" s="472"/>
      <c r="KE392" s="472"/>
      <c r="KN392" s="472"/>
      <c r="KW392" s="472"/>
      <c r="LF392" s="472"/>
      <c r="LO392" s="472"/>
      <c r="LX392" s="472"/>
      <c r="MG392" s="472"/>
      <c r="MP392" s="472"/>
      <c r="MY392" s="472"/>
      <c r="NH392" s="472"/>
      <c r="NQ392" s="472"/>
      <c r="NZ392" s="472"/>
      <c r="OI392" s="472"/>
      <c r="OR392" s="472"/>
      <c r="PA392" s="472"/>
      <c r="PJ392" s="472"/>
      <c r="PS392" s="472"/>
      <c r="QB392" s="472"/>
      <c r="QK392" s="472"/>
      <c r="QT392" s="472"/>
      <c r="RC392" s="472"/>
      <c r="RL392" s="472"/>
      <c r="RU392" s="472"/>
      <c r="SD392" s="472"/>
      <c r="SM392" s="472"/>
      <c r="SV392" s="472"/>
      <c r="TE392" s="472"/>
      <c r="TN392" s="472"/>
      <c r="TW392" s="472"/>
      <c r="UF392" s="472"/>
      <c r="UO392" s="472"/>
      <c r="UX392" s="472"/>
      <c r="VG392" s="472"/>
      <c r="VP392" s="472"/>
      <c r="VY392" s="472"/>
      <c r="WH392" s="472"/>
      <c r="WQ392" s="472"/>
      <c r="WZ392" s="472"/>
      <c r="XI392" s="472"/>
      <c r="XR392" s="472"/>
      <c r="YA392" s="472"/>
      <c r="YJ392" s="472"/>
      <c r="YS392" s="472"/>
      <c r="ZB392" s="472"/>
      <c r="ZK392" s="472"/>
      <c r="ZT392" s="472"/>
      <c r="AAC392" s="472"/>
      <c r="AAL392" s="472"/>
      <c r="AAU392" s="472"/>
      <c r="ABD392" s="472"/>
      <c r="ABM392" s="472"/>
      <c r="ABV392" s="472"/>
      <c r="ACE392" s="472"/>
      <c r="ACN392" s="472"/>
      <c r="ACW392" s="472"/>
      <c r="ADF392" s="472"/>
      <c r="ADO392" s="472"/>
      <c r="ADX392" s="472"/>
      <c r="AEG392" s="472"/>
      <c r="AEP392" s="472"/>
      <c r="AEY392" s="472"/>
      <c r="AFH392" s="472"/>
      <c r="AFQ392" s="472"/>
      <c r="AFZ392" s="472"/>
      <c r="AGI392" s="472"/>
      <c r="AGR392" s="472"/>
      <c r="AHA392" s="472"/>
      <c r="AHJ392" s="472"/>
      <c r="AHS392" s="472"/>
      <c r="AIB392" s="472"/>
      <c r="AIK392" s="472"/>
      <c r="AIT392" s="472"/>
      <c r="AJC392" s="472"/>
      <c r="AJL392" s="472"/>
      <c r="AJU392" s="472"/>
      <c r="AKD392" s="472"/>
      <c r="AKM392" s="472"/>
      <c r="AKV392" s="472"/>
      <c r="ALE392" s="472"/>
      <c r="ALN392" s="472"/>
      <c r="ALW392" s="472"/>
      <c r="AMF392" s="472"/>
      <c r="AMO392" s="472"/>
      <c r="AMX392" s="472"/>
      <c r="ANG392" s="472"/>
      <c r="ANP392" s="472"/>
      <c r="ANY392" s="472"/>
      <c r="AOH392" s="472"/>
      <c r="AOQ392" s="472"/>
      <c r="AOZ392" s="472"/>
      <c r="API392" s="472"/>
      <c r="APR392" s="472"/>
      <c r="AQA392" s="472"/>
      <c r="AQJ392" s="472"/>
      <c r="AQS392" s="472"/>
      <c r="ARB392" s="472"/>
      <c r="ARK392" s="472"/>
      <c r="ART392" s="472"/>
      <c r="ASC392" s="472"/>
      <c r="ASL392" s="472"/>
      <c r="ASU392" s="472"/>
      <c r="ATD392" s="472"/>
      <c r="ATM392" s="472"/>
      <c r="ATV392" s="472"/>
      <c r="AUE392" s="472"/>
      <c r="AUN392" s="472"/>
      <c r="AUW392" s="472"/>
      <c r="AVF392" s="472"/>
      <c r="AVO392" s="472"/>
      <c r="AVX392" s="472"/>
      <c r="AWG392" s="472"/>
      <c r="AWP392" s="472"/>
      <c r="AWY392" s="472"/>
      <c r="AXH392" s="472"/>
      <c r="AXQ392" s="472"/>
      <c r="AXZ392" s="472"/>
      <c r="AYI392" s="472"/>
      <c r="AYR392" s="472"/>
      <c r="AZA392" s="472"/>
      <c r="AZJ392" s="472"/>
      <c r="AZS392" s="472"/>
      <c r="BAB392" s="472"/>
      <c r="BAK392" s="472"/>
      <c r="BAT392" s="472"/>
      <c r="BBC392" s="472"/>
      <c r="BBL392" s="472"/>
      <c r="BBU392" s="472"/>
      <c r="BCD392" s="472"/>
      <c r="BCM392" s="472"/>
      <c r="BCV392" s="472"/>
      <c r="BDE392" s="472"/>
      <c r="BDN392" s="472"/>
      <c r="BDW392" s="472"/>
      <c r="BEF392" s="472"/>
      <c r="BEO392" s="472"/>
      <c r="BEX392" s="472"/>
      <c r="BFG392" s="472"/>
      <c r="BFP392" s="472"/>
      <c r="BFY392" s="472"/>
      <c r="BGH392" s="472"/>
      <c r="BGQ392" s="472"/>
      <c r="BGZ392" s="472"/>
      <c r="BHI392" s="472"/>
      <c r="BHR392" s="472"/>
      <c r="BIA392" s="472"/>
      <c r="BIJ392" s="472"/>
      <c r="BIS392" s="472"/>
      <c r="BJB392" s="472"/>
      <c r="BJK392" s="472"/>
      <c r="BJT392" s="472"/>
      <c r="BKC392" s="472"/>
      <c r="BKL392" s="472"/>
      <c r="BKU392" s="472"/>
      <c r="BLD392" s="472"/>
      <c r="BLM392" s="472"/>
      <c r="BLV392" s="472"/>
      <c r="BME392" s="472"/>
      <c r="BMN392" s="472"/>
      <c r="BMW392" s="472"/>
      <c r="BNF392" s="472"/>
      <c r="BNO392" s="472"/>
      <c r="BNX392" s="472"/>
      <c r="BOG392" s="472"/>
      <c r="BOP392" s="472"/>
      <c r="BOY392" s="472"/>
      <c r="BPH392" s="472"/>
      <c r="BPQ392" s="472"/>
      <c r="BPZ392" s="472"/>
      <c r="BQI392" s="472"/>
      <c r="BQR392" s="472"/>
      <c r="BRA392" s="472"/>
      <c r="BRJ392" s="472"/>
      <c r="BRS392" s="472"/>
      <c r="BSB392" s="472"/>
      <c r="BSK392" s="472"/>
      <c r="BST392" s="472"/>
      <c r="BTC392" s="472"/>
      <c r="BTL392" s="472"/>
      <c r="BTU392" s="472"/>
      <c r="BUD392" s="472"/>
      <c r="BUM392" s="472"/>
      <c r="BUV392" s="472"/>
      <c r="BVE392" s="472"/>
      <c r="BVN392" s="472"/>
      <c r="BVW392" s="472"/>
      <c r="BWF392" s="472"/>
      <c r="BWO392" s="472"/>
      <c r="BWX392" s="472"/>
      <c r="BXG392" s="472"/>
      <c r="BXP392" s="472"/>
      <c r="BXY392" s="472"/>
      <c r="BYH392" s="472"/>
      <c r="BYQ392" s="472"/>
      <c r="BYZ392" s="472"/>
      <c r="BZI392" s="472"/>
      <c r="BZR392" s="472"/>
      <c r="CAA392" s="472"/>
      <c r="CAJ392" s="472"/>
      <c r="CAS392" s="472"/>
      <c r="CBB392" s="472"/>
      <c r="CBK392" s="472"/>
      <c r="CBT392" s="472"/>
      <c r="CCC392" s="472"/>
      <c r="CCL392" s="472"/>
      <c r="CCU392" s="472"/>
      <c r="CDD392" s="472"/>
      <c r="CDM392" s="472"/>
      <c r="CDV392" s="472"/>
      <c r="CEE392" s="472"/>
      <c r="CEN392" s="472"/>
      <c r="CEW392" s="472"/>
      <c r="CFF392" s="472"/>
      <c r="CFO392" s="472"/>
      <c r="CFX392" s="472"/>
      <c r="CGG392" s="472"/>
      <c r="CGP392" s="472"/>
      <c r="CGY392" s="472"/>
      <c r="CHH392" s="472"/>
      <c r="CHQ392" s="472"/>
      <c r="CHZ392" s="472"/>
      <c r="CII392" s="472"/>
      <c r="CIR392" s="472"/>
      <c r="CJA392" s="472"/>
      <c r="CJJ392" s="472"/>
      <c r="CJS392" s="472"/>
      <c r="CKB392" s="472"/>
      <c r="CKK392" s="472"/>
      <c r="CKT392" s="472"/>
      <c r="CLC392" s="472"/>
      <c r="CLL392" s="472"/>
      <c r="CLU392" s="472"/>
      <c r="CMD392" s="472"/>
      <c r="CMM392" s="472"/>
      <c r="CMV392" s="472"/>
      <c r="CNE392" s="472"/>
      <c r="CNN392" s="472"/>
      <c r="CNW392" s="472"/>
      <c r="COF392" s="472"/>
      <c r="COO392" s="472"/>
      <c r="COX392" s="472"/>
      <c r="CPG392" s="472"/>
      <c r="CPP392" s="472"/>
      <c r="CPY392" s="472"/>
      <c r="CQH392" s="472"/>
      <c r="CQQ392" s="472"/>
      <c r="CQZ392" s="472"/>
      <c r="CRI392" s="472"/>
      <c r="CRR392" s="472"/>
      <c r="CSA392" s="472"/>
      <c r="CSJ392" s="472"/>
      <c r="CSS392" s="472"/>
      <c r="CTB392" s="472"/>
      <c r="CTK392" s="472"/>
      <c r="CTT392" s="472"/>
      <c r="CUC392" s="472"/>
      <c r="CUL392" s="472"/>
      <c r="CUU392" s="472"/>
      <c r="CVD392" s="472"/>
      <c r="CVM392" s="472"/>
      <c r="CVV392" s="472"/>
      <c r="CWE392" s="472"/>
      <c r="CWN392" s="472"/>
      <c r="CWW392" s="472"/>
      <c r="CXF392" s="472"/>
      <c r="CXO392" s="472"/>
      <c r="CXX392" s="472"/>
      <c r="CYG392" s="472"/>
      <c r="CYP392" s="472"/>
      <c r="CYY392" s="472"/>
      <c r="CZH392" s="472"/>
      <c r="CZQ392" s="472"/>
      <c r="CZZ392" s="472"/>
      <c r="DAI392" s="472"/>
      <c r="DAR392" s="472"/>
      <c r="DBA392" s="472"/>
      <c r="DBJ392" s="472"/>
      <c r="DBS392" s="472"/>
      <c r="DCB392" s="472"/>
      <c r="DCK392" s="472"/>
      <c r="DCT392" s="472"/>
      <c r="DDC392" s="472"/>
      <c r="DDL392" s="472"/>
      <c r="DDU392" s="472"/>
      <c r="DED392" s="472"/>
      <c r="DEM392" s="472"/>
      <c r="DEV392" s="472"/>
      <c r="DFE392" s="472"/>
      <c r="DFN392" s="472"/>
      <c r="DFW392" s="472"/>
      <c r="DGF392" s="472"/>
      <c r="DGO392" s="472"/>
      <c r="DGX392" s="472"/>
      <c r="DHG392" s="472"/>
      <c r="DHP392" s="472"/>
      <c r="DHY392" s="472"/>
      <c r="DIH392" s="472"/>
      <c r="DIQ392" s="472"/>
      <c r="DIZ392" s="472"/>
      <c r="DJI392" s="472"/>
      <c r="DJR392" s="472"/>
      <c r="DKA392" s="472"/>
      <c r="DKJ392" s="472"/>
      <c r="DKS392" s="472"/>
      <c r="DLB392" s="472"/>
      <c r="DLK392" s="472"/>
      <c r="DLT392" s="472"/>
      <c r="DMC392" s="472"/>
      <c r="DML392" s="472"/>
      <c r="DMU392" s="472"/>
      <c r="DND392" s="472"/>
      <c r="DNM392" s="472"/>
      <c r="DNV392" s="472"/>
      <c r="DOE392" s="472"/>
      <c r="DON392" s="472"/>
      <c r="DOW392" s="472"/>
      <c r="DPF392" s="472"/>
      <c r="DPO392" s="472"/>
      <c r="DPX392" s="472"/>
      <c r="DQG392" s="472"/>
      <c r="DQP392" s="472"/>
      <c r="DQY392" s="472"/>
      <c r="DRH392" s="472"/>
      <c r="DRQ392" s="472"/>
      <c r="DRZ392" s="472"/>
      <c r="DSI392" s="472"/>
      <c r="DSR392" s="472"/>
      <c r="DTA392" s="472"/>
      <c r="DTJ392" s="472"/>
      <c r="DTS392" s="472"/>
      <c r="DUB392" s="472"/>
      <c r="DUK392" s="472"/>
      <c r="DUT392" s="472"/>
      <c r="DVC392" s="472"/>
      <c r="DVL392" s="472"/>
      <c r="DVU392" s="472"/>
      <c r="DWD392" s="472"/>
      <c r="DWM392" s="472"/>
      <c r="DWV392" s="472"/>
      <c r="DXE392" s="472"/>
      <c r="DXN392" s="472"/>
      <c r="DXW392" s="472"/>
      <c r="DYF392" s="472"/>
      <c r="DYO392" s="472"/>
      <c r="DYX392" s="472"/>
      <c r="DZG392" s="472"/>
      <c r="DZP392" s="472"/>
      <c r="DZY392" s="472"/>
      <c r="EAH392" s="472"/>
      <c r="EAQ392" s="472"/>
      <c r="EAZ392" s="472"/>
      <c r="EBI392" s="472"/>
      <c r="EBR392" s="472"/>
      <c r="ECA392" s="472"/>
      <c r="ECJ392" s="472"/>
      <c r="ECS392" s="472"/>
      <c r="EDB392" s="472"/>
      <c r="EDK392" s="472"/>
      <c r="EDT392" s="472"/>
      <c r="EEC392" s="472"/>
      <c r="EEL392" s="472"/>
      <c r="EEU392" s="472"/>
      <c r="EFD392" s="472"/>
      <c r="EFM392" s="472"/>
      <c r="EFV392" s="472"/>
      <c r="EGE392" s="472"/>
      <c r="EGN392" s="472"/>
      <c r="EGW392" s="472"/>
      <c r="EHF392" s="472"/>
      <c r="EHO392" s="472"/>
      <c r="EHX392" s="472"/>
      <c r="EIG392" s="472"/>
      <c r="EIP392" s="472"/>
      <c r="EIY392" s="472"/>
      <c r="EJH392" s="472"/>
      <c r="EJQ392" s="472"/>
      <c r="EJZ392" s="472"/>
      <c r="EKI392" s="472"/>
      <c r="EKR392" s="472"/>
      <c r="ELA392" s="472"/>
      <c r="ELJ392" s="472"/>
      <c r="ELS392" s="472"/>
      <c r="EMB392" s="472"/>
      <c r="EMK392" s="472"/>
      <c r="EMT392" s="472"/>
      <c r="ENC392" s="472"/>
      <c r="ENL392" s="472"/>
      <c r="ENU392" s="472"/>
      <c r="EOD392" s="472"/>
      <c r="EOM392" s="472"/>
      <c r="EOV392" s="472"/>
      <c r="EPE392" s="472"/>
      <c r="EPN392" s="472"/>
      <c r="EPW392" s="472"/>
      <c r="EQF392" s="472"/>
      <c r="EQO392" s="472"/>
      <c r="EQX392" s="472"/>
      <c r="ERG392" s="472"/>
      <c r="ERP392" s="472"/>
      <c r="ERY392" s="472"/>
      <c r="ESH392" s="472"/>
      <c r="ESQ392" s="472"/>
      <c r="ESZ392" s="472"/>
      <c r="ETI392" s="472"/>
      <c r="ETR392" s="472"/>
      <c r="EUA392" s="472"/>
      <c r="EUJ392" s="472"/>
      <c r="EUS392" s="472"/>
      <c r="EVB392" s="472"/>
      <c r="EVK392" s="472"/>
      <c r="EVT392" s="472"/>
      <c r="EWC392" s="472"/>
      <c r="EWL392" s="472"/>
      <c r="EWU392" s="472"/>
      <c r="EXD392" s="472"/>
      <c r="EXM392" s="472"/>
      <c r="EXV392" s="472"/>
      <c r="EYE392" s="472"/>
      <c r="EYN392" s="472"/>
      <c r="EYW392" s="472"/>
      <c r="EZF392" s="472"/>
      <c r="EZO392" s="472"/>
      <c r="EZX392" s="472"/>
      <c r="FAG392" s="472"/>
      <c r="FAP392" s="472"/>
      <c r="FAY392" s="472"/>
      <c r="FBH392" s="472"/>
      <c r="FBQ392" s="472"/>
      <c r="FBZ392" s="472"/>
      <c r="FCI392" s="472"/>
      <c r="FCR392" s="472"/>
      <c r="FDA392" s="472"/>
      <c r="FDJ392" s="472"/>
      <c r="FDS392" s="472"/>
      <c r="FEB392" s="472"/>
      <c r="FEK392" s="472"/>
      <c r="FET392" s="472"/>
      <c r="FFC392" s="472"/>
      <c r="FFL392" s="472"/>
      <c r="FFU392" s="472"/>
      <c r="FGD392" s="472"/>
      <c r="FGM392" s="472"/>
      <c r="FGV392" s="472"/>
      <c r="FHE392" s="472"/>
      <c r="FHN392" s="472"/>
      <c r="FHW392" s="472"/>
      <c r="FIF392" s="472"/>
      <c r="FIO392" s="472"/>
      <c r="FIX392" s="472"/>
      <c r="FJG392" s="472"/>
      <c r="FJP392" s="472"/>
      <c r="FJY392" s="472"/>
      <c r="FKH392" s="472"/>
      <c r="FKQ392" s="472"/>
      <c r="FKZ392" s="472"/>
      <c r="FLI392" s="472"/>
      <c r="FLR392" s="472"/>
      <c r="FMA392" s="472"/>
      <c r="FMJ392" s="472"/>
      <c r="FMS392" s="472"/>
      <c r="FNB392" s="472"/>
      <c r="FNK392" s="472"/>
      <c r="FNT392" s="472"/>
      <c r="FOC392" s="472"/>
      <c r="FOL392" s="472"/>
      <c r="FOU392" s="472"/>
      <c r="FPD392" s="472"/>
      <c r="FPM392" s="472"/>
      <c r="FPV392" s="472"/>
      <c r="FQE392" s="472"/>
      <c r="FQN392" s="472"/>
      <c r="FQW392" s="472"/>
      <c r="FRF392" s="472"/>
      <c r="FRO392" s="472"/>
      <c r="FRX392" s="472"/>
      <c r="FSG392" s="472"/>
      <c r="FSP392" s="472"/>
      <c r="FSY392" s="472"/>
      <c r="FTH392" s="472"/>
      <c r="FTQ392" s="472"/>
      <c r="FTZ392" s="472"/>
      <c r="FUI392" s="472"/>
      <c r="FUR392" s="472"/>
      <c r="FVA392" s="472"/>
      <c r="FVJ392" s="472"/>
      <c r="FVS392" s="472"/>
      <c r="FWB392" s="472"/>
      <c r="FWK392" s="472"/>
      <c r="FWT392" s="472"/>
      <c r="FXC392" s="472"/>
      <c r="FXL392" s="472"/>
      <c r="FXU392" s="472"/>
      <c r="FYD392" s="472"/>
      <c r="FYM392" s="472"/>
      <c r="FYV392" s="472"/>
      <c r="FZE392" s="472"/>
      <c r="FZN392" s="472"/>
      <c r="FZW392" s="472"/>
      <c r="GAF392" s="472"/>
      <c r="GAO392" s="472"/>
      <c r="GAX392" s="472"/>
      <c r="GBG392" s="472"/>
      <c r="GBP392" s="472"/>
      <c r="GBY392" s="472"/>
      <c r="GCH392" s="472"/>
      <c r="GCQ392" s="472"/>
      <c r="GCZ392" s="472"/>
      <c r="GDI392" s="472"/>
      <c r="GDR392" s="472"/>
      <c r="GEA392" s="472"/>
      <c r="GEJ392" s="472"/>
      <c r="GES392" s="472"/>
      <c r="GFB392" s="472"/>
      <c r="GFK392" s="472"/>
      <c r="GFT392" s="472"/>
      <c r="GGC392" s="472"/>
      <c r="GGL392" s="472"/>
      <c r="GGU392" s="472"/>
      <c r="GHD392" s="472"/>
      <c r="GHM392" s="472"/>
      <c r="GHV392" s="472"/>
      <c r="GIE392" s="472"/>
      <c r="GIN392" s="472"/>
      <c r="GIW392" s="472"/>
      <c r="GJF392" s="472"/>
      <c r="GJO392" s="472"/>
      <c r="GJX392" s="472"/>
      <c r="GKG392" s="472"/>
      <c r="GKP392" s="472"/>
      <c r="GKY392" s="472"/>
      <c r="GLH392" s="472"/>
      <c r="GLQ392" s="472"/>
      <c r="GLZ392" s="472"/>
      <c r="GMI392" s="472"/>
      <c r="GMR392" s="472"/>
      <c r="GNA392" s="472"/>
      <c r="GNJ392" s="472"/>
      <c r="GNS392" s="472"/>
      <c r="GOB392" s="472"/>
      <c r="GOK392" s="472"/>
      <c r="GOT392" s="472"/>
      <c r="GPC392" s="472"/>
      <c r="GPL392" s="472"/>
      <c r="GPU392" s="472"/>
      <c r="GQD392" s="472"/>
      <c r="GQM392" s="472"/>
      <c r="GQV392" s="472"/>
      <c r="GRE392" s="472"/>
      <c r="GRN392" s="472"/>
      <c r="GRW392" s="472"/>
      <c r="GSF392" s="472"/>
      <c r="GSO392" s="472"/>
      <c r="GSX392" s="472"/>
      <c r="GTG392" s="472"/>
      <c r="GTP392" s="472"/>
      <c r="GTY392" s="472"/>
      <c r="GUH392" s="472"/>
      <c r="GUQ392" s="472"/>
      <c r="GUZ392" s="472"/>
      <c r="GVI392" s="472"/>
      <c r="GVR392" s="472"/>
      <c r="GWA392" s="472"/>
      <c r="GWJ392" s="472"/>
      <c r="GWS392" s="472"/>
      <c r="GXB392" s="472"/>
      <c r="GXK392" s="472"/>
      <c r="GXT392" s="472"/>
      <c r="GYC392" s="472"/>
      <c r="GYL392" s="472"/>
      <c r="GYU392" s="472"/>
      <c r="GZD392" s="472"/>
      <c r="GZM392" s="472"/>
      <c r="GZV392" s="472"/>
      <c r="HAE392" s="472"/>
      <c r="HAN392" s="472"/>
      <c r="HAW392" s="472"/>
      <c r="HBF392" s="472"/>
      <c r="HBO392" s="472"/>
      <c r="HBX392" s="472"/>
      <c r="HCG392" s="472"/>
      <c r="HCP392" s="472"/>
      <c r="HCY392" s="472"/>
      <c r="HDH392" s="472"/>
      <c r="HDQ392" s="472"/>
      <c r="HDZ392" s="472"/>
      <c r="HEI392" s="472"/>
      <c r="HER392" s="472"/>
      <c r="HFA392" s="472"/>
      <c r="HFJ392" s="472"/>
      <c r="HFS392" s="472"/>
      <c r="HGB392" s="472"/>
      <c r="HGK392" s="472"/>
      <c r="HGT392" s="472"/>
      <c r="HHC392" s="472"/>
      <c r="HHL392" s="472"/>
      <c r="HHU392" s="472"/>
      <c r="HID392" s="472"/>
      <c r="HIM392" s="472"/>
      <c r="HIV392" s="472"/>
      <c r="HJE392" s="472"/>
      <c r="HJN392" s="472"/>
      <c r="HJW392" s="472"/>
      <c r="HKF392" s="472"/>
      <c r="HKO392" s="472"/>
      <c r="HKX392" s="472"/>
      <c r="HLG392" s="472"/>
      <c r="HLP392" s="472"/>
      <c r="HLY392" s="472"/>
      <c r="HMH392" s="472"/>
      <c r="HMQ392" s="472"/>
      <c r="HMZ392" s="472"/>
      <c r="HNI392" s="472"/>
      <c r="HNR392" s="472"/>
      <c r="HOA392" s="472"/>
      <c r="HOJ392" s="472"/>
      <c r="HOS392" s="472"/>
      <c r="HPB392" s="472"/>
      <c r="HPK392" s="472"/>
      <c r="HPT392" s="472"/>
      <c r="HQC392" s="472"/>
      <c r="HQL392" s="472"/>
      <c r="HQU392" s="472"/>
      <c r="HRD392" s="472"/>
      <c r="HRM392" s="472"/>
      <c r="HRV392" s="472"/>
      <c r="HSE392" s="472"/>
      <c r="HSN392" s="472"/>
      <c r="HSW392" s="472"/>
      <c r="HTF392" s="472"/>
      <c r="HTO392" s="472"/>
      <c r="HTX392" s="472"/>
      <c r="HUG392" s="472"/>
      <c r="HUP392" s="472"/>
      <c r="HUY392" s="472"/>
      <c r="HVH392" s="472"/>
      <c r="HVQ392" s="472"/>
      <c r="HVZ392" s="472"/>
      <c r="HWI392" s="472"/>
      <c r="HWR392" s="472"/>
      <c r="HXA392" s="472"/>
      <c r="HXJ392" s="472"/>
      <c r="HXS392" s="472"/>
      <c r="HYB392" s="472"/>
      <c r="HYK392" s="472"/>
      <c r="HYT392" s="472"/>
      <c r="HZC392" s="472"/>
      <c r="HZL392" s="472"/>
      <c r="HZU392" s="472"/>
      <c r="IAD392" s="472"/>
      <c r="IAM392" s="472"/>
      <c r="IAV392" s="472"/>
      <c r="IBE392" s="472"/>
      <c r="IBN392" s="472"/>
      <c r="IBW392" s="472"/>
      <c r="ICF392" s="472"/>
      <c r="ICO392" s="472"/>
      <c r="ICX392" s="472"/>
      <c r="IDG392" s="472"/>
      <c r="IDP392" s="472"/>
      <c r="IDY392" s="472"/>
      <c r="IEH392" s="472"/>
      <c r="IEQ392" s="472"/>
      <c r="IEZ392" s="472"/>
      <c r="IFI392" s="472"/>
      <c r="IFR392" s="472"/>
      <c r="IGA392" s="472"/>
      <c r="IGJ392" s="472"/>
      <c r="IGS392" s="472"/>
      <c r="IHB392" s="472"/>
      <c r="IHK392" s="472"/>
      <c r="IHT392" s="472"/>
      <c r="IIC392" s="472"/>
      <c r="IIL392" s="472"/>
      <c r="IIU392" s="472"/>
      <c r="IJD392" s="472"/>
      <c r="IJM392" s="472"/>
      <c r="IJV392" s="472"/>
      <c r="IKE392" s="472"/>
      <c r="IKN392" s="472"/>
      <c r="IKW392" s="472"/>
      <c r="ILF392" s="472"/>
      <c r="ILO392" s="472"/>
      <c r="ILX392" s="472"/>
      <c r="IMG392" s="472"/>
      <c r="IMP392" s="472"/>
      <c r="IMY392" s="472"/>
      <c r="INH392" s="472"/>
      <c r="INQ392" s="472"/>
      <c r="INZ392" s="472"/>
      <c r="IOI392" s="472"/>
      <c r="IOR392" s="472"/>
      <c r="IPA392" s="472"/>
      <c r="IPJ392" s="472"/>
      <c r="IPS392" s="472"/>
      <c r="IQB392" s="472"/>
      <c r="IQK392" s="472"/>
      <c r="IQT392" s="472"/>
      <c r="IRC392" s="472"/>
      <c r="IRL392" s="472"/>
      <c r="IRU392" s="472"/>
      <c r="ISD392" s="472"/>
      <c r="ISM392" s="472"/>
      <c r="ISV392" s="472"/>
      <c r="ITE392" s="472"/>
      <c r="ITN392" s="472"/>
      <c r="ITW392" s="472"/>
      <c r="IUF392" s="472"/>
      <c r="IUO392" s="472"/>
      <c r="IUX392" s="472"/>
      <c r="IVG392" s="472"/>
      <c r="IVP392" s="472"/>
      <c r="IVY392" s="472"/>
      <c r="IWH392" s="472"/>
      <c r="IWQ392" s="472"/>
      <c r="IWZ392" s="472"/>
      <c r="IXI392" s="472"/>
      <c r="IXR392" s="472"/>
      <c r="IYA392" s="472"/>
      <c r="IYJ392" s="472"/>
      <c r="IYS392" s="472"/>
      <c r="IZB392" s="472"/>
      <c r="IZK392" s="472"/>
      <c r="IZT392" s="472"/>
      <c r="JAC392" s="472"/>
      <c r="JAL392" s="472"/>
      <c r="JAU392" s="472"/>
      <c r="JBD392" s="472"/>
      <c r="JBM392" s="472"/>
      <c r="JBV392" s="472"/>
      <c r="JCE392" s="472"/>
      <c r="JCN392" s="472"/>
      <c r="JCW392" s="472"/>
      <c r="JDF392" s="472"/>
      <c r="JDO392" s="472"/>
      <c r="JDX392" s="472"/>
      <c r="JEG392" s="472"/>
      <c r="JEP392" s="472"/>
      <c r="JEY392" s="472"/>
      <c r="JFH392" s="472"/>
      <c r="JFQ392" s="472"/>
      <c r="JFZ392" s="472"/>
      <c r="JGI392" s="472"/>
      <c r="JGR392" s="472"/>
      <c r="JHA392" s="472"/>
      <c r="JHJ392" s="472"/>
      <c r="JHS392" s="472"/>
      <c r="JIB392" s="472"/>
      <c r="JIK392" s="472"/>
      <c r="JIT392" s="472"/>
      <c r="JJC392" s="472"/>
      <c r="JJL392" s="472"/>
      <c r="JJU392" s="472"/>
      <c r="JKD392" s="472"/>
      <c r="JKM392" s="472"/>
      <c r="JKV392" s="472"/>
      <c r="JLE392" s="472"/>
      <c r="JLN392" s="472"/>
      <c r="JLW392" s="472"/>
      <c r="JMF392" s="472"/>
      <c r="JMO392" s="472"/>
      <c r="JMX392" s="472"/>
      <c r="JNG392" s="472"/>
      <c r="JNP392" s="472"/>
      <c r="JNY392" s="472"/>
      <c r="JOH392" s="472"/>
      <c r="JOQ392" s="472"/>
      <c r="JOZ392" s="472"/>
      <c r="JPI392" s="472"/>
      <c r="JPR392" s="472"/>
      <c r="JQA392" s="472"/>
      <c r="JQJ392" s="472"/>
      <c r="JQS392" s="472"/>
      <c r="JRB392" s="472"/>
      <c r="JRK392" s="472"/>
      <c r="JRT392" s="472"/>
      <c r="JSC392" s="472"/>
      <c r="JSL392" s="472"/>
      <c r="JSU392" s="472"/>
      <c r="JTD392" s="472"/>
      <c r="JTM392" s="472"/>
      <c r="JTV392" s="472"/>
      <c r="JUE392" s="472"/>
      <c r="JUN392" s="472"/>
      <c r="JUW392" s="472"/>
      <c r="JVF392" s="472"/>
      <c r="JVO392" s="472"/>
      <c r="JVX392" s="472"/>
      <c r="JWG392" s="472"/>
      <c r="JWP392" s="472"/>
      <c r="JWY392" s="472"/>
      <c r="JXH392" s="472"/>
      <c r="JXQ392" s="472"/>
      <c r="JXZ392" s="472"/>
      <c r="JYI392" s="472"/>
      <c r="JYR392" s="472"/>
      <c r="JZA392" s="472"/>
      <c r="JZJ392" s="472"/>
      <c r="JZS392" s="472"/>
      <c r="KAB392" s="472"/>
      <c r="KAK392" s="472"/>
      <c r="KAT392" s="472"/>
      <c r="KBC392" s="472"/>
      <c r="KBL392" s="472"/>
      <c r="KBU392" s="472"/>
      <c r="KCD392" s="472"/>
      <c r="KCM392" s="472"/>
      <c r="KCV392" s="472"/>
      <c r="KDE392" s="472"/>
      <c r="KDN392" s="472"/>
      <c r="KDW392" s="472"/>
      <c r="KEF392" s="472"/>
      <c r="KEO392" s="472"/>
      <c r="KEX392" s="472"/>
      <c r="KFG392" s="472"/>
      <c r="KFP392" s="472"/>
      <c r="KFY392" s="472"/>
      <c r="KGH392" s="472"/>
      <c r="KGQ392" s="472"/>
      <c r="KGZ392" s="472"/>
      <c r="KHI392" s="472"/>
      <c r="KHR392" s="472"/>
      <c r="KIA392" s="472"/>
      <c r="KIJ392" s="472"/>
      <c r="KIS392" s="472"/>
      <c r="KJB392" s="472"/>
      <c r="KJK392" s="472"/>
      <c r="KJT392" s="472"/>
      <c r="KKC392" s="472"/>
      <c r="KKL392" s="472"/>
      <c r="KKU392" s="472"/>
      <c r="KLD392" s="472"/>
      <c r="KLM392" s="472"/>
      <c r="KLV392" s="472"/>
      <c r="KME392" s="472"/>
      <c r="KMN392" s="472"/>
      <c r="KMW392" s="472"/>
      <c r="KNF392" s="472"/>
      <c r="KNO392" s="472"/>
      <c r="KNX392" s="472"/>
      <c r="KOG392" s="472"/>
      <c r="KOP392" s="472"/>
      <c r="KOY392" s="472"/>
      <c r="KPH392" s="472"/>
      <c r="KPQ392" s="472"/>
      <c r="KPZ392" s="472"/>
      <c r="KQI392" s="472"/>
      <c r="KQR392" s="472"/>
      <c r="KRA392" s="472"/>
      <c r="KRJ392" s="472"/>
      <c r="KRS392" s="472"/>
      <c r="KSB392" s="472"/>
      <c r="KSK392" s="472"/>
      <c r="KST392" s="472"/>
      <c r="KTC392" s="472"/>
      <c r="KTL392" s="472"/>
      <c r="KTU392" s="472"/>
      <c r="KUD392" s="472"/>
      <c r="KUM392" s="472"/>
      <c r="KUV392" s="472"/>
      <c r="KVE392" s="472"/>
      <c r="KVN392" s="472"/>
      <c r="KVW392" s="472"/>
      <c r="KWF392" s="472"/>
      <c r="KWO392" s="472"/>
      <c r="KWX392" s="472"/>
      <c r="KXG392" s="472"/>
      <c r="KXP392" s="472"/>
      <c r="KXY392" s="472"/>
      <c r="KYH392" s="472"/>
      <c r="KYQ392" s="472"/>
      <c r="KYZ392" s="472"/>
      <c r="KZI392" s="472"/>
      <c r="KZR392" s="472"/>
      <c r="LAA392" s="472"/>
      <c r="LAJ392" s="472"/>
      <c r="LAS392" s="472"/>
      <c r="LBB392" s="472"/>
      <c r="LBK392" s="472"/>
      <c r="LBT392" s="472"/>
      <c r="LCC392" s="472"/>
      <c r="LCL392" s="472"/>
      <c r="LCU392" s="472"/>
      <c r="LDD392" s="472"/>
      <c r="LDM392" s="472"/>
      <c r="LDV392" s="472"/>
      <c r="LEE392" s="472"/>
      <c r="LEN392" s="472"/>
      <c r="LEW392" s="472"/>
      <c r="LFF392" s="472"/>
      <c r="LFO392" s="472"/>
      <c r="LFX392" s="472"/>
      <c r="LGG392" s="472"/>
      <c r="LGP392" s="472"/>
      <c r="LGY392" s="472"/>
      <c r="LHH392" s="472"/>
      <c r="LHQ392" s="472"/>
      <c r="LHZ392" s="472"/>
      <c r="LII392" s="472"/>
      <c r="LIR392" s="472"/>
      <c r="LJA392" s="472"/>
      <c r="LJJ392" s="472"/>
      <c r="LJS392" s="472"/>
      <c r="LKB392" s="472"/>
      <c r="LKK392" s="472"/>
      <c r="LKT392" s="472"/>
      <c r="LLC392" s="472"/>
      <c r="LLL392" s="472"/>
      <c r="LLU392" s="472"/>
      <c r="LMD392" s="472"/>
      <c r="LMM392" s="472"/>
      <c r="LMV392" s="472"/>
      <c r="LNE392" s="472"/>
      <c r="LNN392" s="472"/>
      <c r="LNW392" s="472"/>
      <c r="LOF392" s="472"/>
      <c r="LOO392" s="472"/>
      <c r="LOX392" s="472"/>
      <c r="LPG392" s="472"/>
      <c r="LPP392" s="472"/>
      <c r="LPY392" s="472"/>
      <c r="LQH392" s="472"/>
      <c r="LQQ392" s="472"/>
      <c r="LQZ392" s="472"/>
      <c r="LRI392" s="472"/>
      <c r="LRR392" s="472"/>
      <c r="LSA392" s="472"/>
      <c r="LSJ392" s="472"/>
      <c r="LSS392" s="472"/>
      <c r="LTB392" s="472"/>
      <c r="LTK392" s="472"/>
      <c r="LTT392" s="472"/>
      <c r="LUC392" s="472"/>
      <c r="LUL392" s="472"/>
      <c r="LUU392" s="472"/>
      <c r="LVD392" s="472"/>
      <c r="LVM392" s="472"/>
      <c r="LVV392" s="472"/>
      <c r="LWE392" s="472"/>
      <c r="LWN392" s="472"/>
      <c r="LWW392" s="472"/>
      <c r="LXF392" s="472"/>
      <c r="LXO392" s="472"/>
      <c r="LXX392" s="472"/>
      <c r="LYG392" s="472"/>
      <c r="LYP392" s="472"/>
      <c r="LYY392" s="472"/>
      <c r="LZH392" s="472"/>
      <c r="LZQ392" s="472"/>
      <c r="LZZ392" s="472"/>
      <c r="MAI392" s="472"/>
      <c r="MAR392" s="472"/>
      <c r="MBA392" s="472"/>
      <c r="MBJ392" s="472"/>
      <c r="MBS392" s="472"/>
      <c r="MCB392" s="472"/>
      <c r="MCK392" s="472"/>
      <c r="MCT392" s="472"/>
      <c r="MDC392" s="472"/>
      <c r="MDL392" s="472"/>
      <c r="MDU392" s="472"/>
      <c r="MED392" s="472"/>
      <c r="MEM392" s="472"/>
      <c r="MEV392" s="472"/>
      <c r="MFE392" s="472"/>
      <c r="MFN392" s="472"/>
      <c r="MFW392" s="472"/>
      <c r="MGF392" s="472"/>
      <c r="MGO392" s="472"/>
      <c r="MGX392" s="472"/>
      <c r="MHG392" s="472"/>
      <c r="MHP392" s="472"/>
      <c r="MHY392" s="472"/>
      <c r="MIH392" s="472"/>
      <c r="MIQ392" s="472"/>
      <c r="MIZ392" s="472"/>
      <c r="MJI392" s="472"/>
      <c r="MJR392" s="472"/>
      <c r="MKA392" s="472"/>
      <c r="MKJ392" s="472"/>
      <c r="MKS392" s="472"/>
      <c r="MLB392" s="472"/>
      <c r="MLK392" s="472"/>
      <c r="MLT392" s="472"/>
      <c r="MMC392" s="472"/>
      <c r="MML392" s="472"/>
      <c r="MMU392" s="472"/>
      <c r="MND392" s="472"/>
      <c r="MNM392" s="472"/>
      <c r="MNV392" s="472"/>
      <c r="MOE392" s="472"/>
      <c r="MON392" s="472"/>
      <c r="MOW392" s="472"/>
      <c r="MPF392" s="472"/>
      <c r="MPO392" s="472"/>
      <c r="MPX392" s="472"/>
      <c r="MQG392" s="472"/>
      <c r="MQP392" s="472"/>
      <c r="MQY392" s="472"/>
      <c r="MRH392" s="472"/>
      <c r="MRQ392" s="472"/>
      <c r="MRZ392" s="472"/>
      <c r="MSI392" s="472"/>
      <c r="MSR392" s="472"/>
      <c r="MTA392" s="472"/>
      <c r="MTJ392" s="472"/>
      <c r="MTS392" s="472"/>
      <c r="MUB392" s="472"/>
      <c r="MUK392" s="472"/>
      <c r="MUT392" s="472"/>
      <c r="MVC392" s="472"/>
      <c r="MVL392" s="472"/>
      <c r="MVU392" s="472"/>
      <c r="MWD392" s="472"/>
      <c r="MWM392" s="472"/>
      <c r="MWV392" s="472"/>
      <c r="MXE392" s="472"/>
      <c r="MXN392" s="472"/>
      <c r="MXW392" s="472"/>
      <c r="MYF392" s="472"/>
      <c r="MYO392" s="472"/>
      <c r="MYX392" s="472"/>
      <c r="MZG392" s="472"/>
      <c r="MZP392" s="472"/>
      <c r="MZY392" s="472"/>
      <c r="NAH392" s="472"/>
      <c r="NAQ392" s="472"/>
      <c r="NAZ392" s="472"/>
      <c r="NBI392" s="472"/>
      <c r="NBR392" s="472"/>
      <c r="NCA392" s="472"/>
      <c r="NCJ392" s="472"/>
      <c r="NCS392" s="472"/>
      <c r="NDB392" s="472"/>
      <c r="NDK392" s="472"/>
      <c r="NDT392" s="472"/>
      <c r="NEC392" s="472"/>
      <c r="NEL392" s="472"/>
      <c r="NEU392" s="472"/>
      <c r="NFD392" s="472"/>
      <c r="NFM392" s="472"/>
      <c r="NFV392" s="472"/>
      <c r="NGE392" s="472"/>
      <c r="NGN392" s="472"/>
      <c r="NGW392" s="472"/>
      <c r="NHF392" s="472"/>
      <c r="NHO392" s="472"/>
      <c r="NHX392" s="472"/>
      <c r="NIG392" s="472"/>
      <c r="NIP392" s="472"/>
      <c r="NIY392" s="472"/>
      <c r="NJH392" s="472"/>
      <c r="NJQ392" s="472"/>
      <c r="NJZ392" s="472"/>
      <c r="NKI392" s="472"/>
      <c r="NKR392" s="472"/>
      <c r="NLA392" s="472"/>
      <c r="NLJ392" s="472"/>
      <c r="NLS392" s="472"/>
      <c r="NMB392" s="472"/>
      <c r="NMK392" s="472"/>
      <c r="NMT392" s="472"/>
      <c r="NNC392" s="472"/>
      <c r="NNL392" s="472"/>
      <c r="NNU392" s="472"/>
      <c r="NOD392" s="472"/>
      <c r="NOM392" s="472"/>
      <c r="NOV392" s="472"/>
      <c r="NPE392" s="472"/>
      <c r="NPN392" s="472"/>
      <c r="NPW392" s="472"/>
      <c r="NQF392" s="472"/>
      <c r="NQO392" s="472"/>
      <c r="NQX392" s="472"/>
      <c r="NRG392" s="472"/>
      <c r="NRP392" s="472"/>
      <c r="NRY392" s="472"/>
      <c r="NSH392" s="472"/>
      <c r="NSQ392" s="472"/>
      <c r="NSZ392" s="472"/>
      <c r="NTI392" s="472"/>
      <c r="NTR392" s="472"/>
      <c r="NUA392" s="472"/>
      <c r="NUJ392" s="472"/>
      <c r="NUS392" s="472"/>
      <c r="NVB392" s="472"/>
      <c r="NVK392" s="472"/>
      <c r="NVT392" s="472"/>
      <c r="NWC392" s="472"/>
      <c r="NWL392" s="472"/>
      <c r="NWU392" s="472"/>
      <c r="NXD392" s="472"/>
      <c r="NXM392" s="472"/>
      <c r="NXV392" s="472"/>
      <c r="NYE392" s="472"/>
      <c r="NYN392" s="472"/>
      <c r="NYW392" s="472"/>
      <c r="NZF392" s="472"/>
      <c r="NZO392" s="472"/>
      <c r="NZX392" s="472"/>
      <c r="OAG392" s="472"/>
      <c r="OAP392" s="472"/>
      <c r="OAY392" s="472"/>
      <c r="OBH392" s="472"/>
      <c r="OBQ392" s="472"/>
      <c r="OBZ392" s="472"/>
      <c r="OCI392" s="472"/>
      <c r="OCR392" s="472"/>
      <c r="ODA392" s="472"/>
      <c r="ODJ392" s="472"/>
      <c r="ODS392" s="472"/>
      <c r="OEB392" s="472"/>
      <c r="OEK392" s="472"/>
      <c r="OET392" s="472"/>
      <c r="OFC392" s="472"/>
      <c r="OFL392" s="472"/>
      <c r="OFU392" s="472"/>
      <c r="OGD392" s="472"/>
      <c r="OGM392" s="472"/>
      <c r="OGV392" s="472"/>
      <c r="OHE392" s="472"/>
      <c r="OHN392" s="472"/>
      <c r="OHW392" s="472"/>
      <c r="OIF392" s="472"/>
      <c r="OIO392" s="472"/>
      <c r="OIX392" s="472"/>
      <c r="OJG392" s="472"/>
      <c r="OJP392" s="472"/>
      <c r="OJY392" s="472"/>
      <c r="OKH392" s="472"/>
      <c r="OKQ392" s="472"/>
      <c r="OKZ392" s="472"/>
      <c r="OLI392" s="472"/>
      <c r="OLR392" s="472"/>
      <c r="OMA392" s="472"/>
      <c r="OMJ392" s="472"/>
      <c r="OMS392" s="472"/>
      <c r="ONB392" s="472"/>
      <c r="ONK392" s="472"/>
      <c r="ONT392" s="472"/>
      <c r="OOC392" s="472"/>
      <c r="OOL392" s="472"/>
      <c r="OOU392" s="472"/>
      <c r="OPD392" s="472"/>
      <c r="OPM392" s="472"/>
      <c r="OPV392" s="472"/>
      <c r="OQE392" s="472"/>
      <c r="OQN392" s="472"/>
      <c r="OQW392" s="472"/>
      <c r="ORF392" s="472"/>
      <c r="ORO392" s="472"/>
      <c r="ORX392" s="472"/>
      <c r="OSG392" s="472"/>
      <c r="OSP392" s="472"/>
      <c r="OSY392" s="472"/>
      <c r="OTH392" s="472"/>
      <c r="OTQ392" s="472"/>
      <c r="OTZ392" s="472"/>
      <c r="OUI392" s="472"/>
      <c r="OUR392" s="472"/>
      <c r="OVA392" s="472"/>
      <c r="OVJ392" s="472"/>
      <c r="OVS392" s="472"/>
      <c r="OWB392" s="472"/>
      <c r="OWK392" s="472"/>
      <c r="OWT392" s="472"/>
      <c r="OXC392" s="472"/>
      <c r="OXL392" s="472"/>
      <c r="OXU392" s="472"/>
      <c r="OYD392" s="472"/>
      <c r="OYM392" s="472"/>
      <c r="OYV392" s="472"/>
      <c r="OZE392" s="472"/>
      <c r="OZN392" s="472"/>
      <c r="OZW392" s="472"/>
      <c r="PAF392" s="472"/>
      <c r="PAO392" s="472"/>
      <c r="PAX392" s="472"/>
      <c r="PBG392" s="472"/>
      <c r="PBP392" s="472"/>
      <c r="PBY392" s="472"/>
      <c r="PCH392" s="472"/>
      <c r="PCQ392" s="472"/>
      <c r="PCZ392" s="472"/>
      <c r="PDI392" s="472"/>
      <c r="PDR392" s="472"/>
      <c r="PEA392" s="472"/>
      <c r="PEJ392" s="472"/>
      <c r="PES392" s="472"/>
      <c r="PFB392" s="472"/>
      <c r="PFK392" s="472"/>
      <c r="PFT392" s="472"/>
      <c r="PGC392" s="472"/>
      <c r="PGL392" s="472"/>
      <c r="PGU392" s="472"/>
      <c r="PHD392" s="472"/>
      <c r="PHM392" s="472"/>
      <c r="PHV392" s="472"/>
      <c r="PIE392" s="472"/>
      <c r="PIN392" s="472"/>
      <c r="PIW392" s="472"/>
      <c r="PJF392" s="472"/>
      <c r="PJO392" s="472"/>
      <c r="PJX392" s="472"/>
      <c r="PKG392" s="472"/>
      <c r="PKP392" s="472"/>
      <c r="PKY392" s="472"/>
      <c r="PLH392" s="472"/>
      <c r="PLQ392" s="472"/>
      <c r="PLZ392" s="472"/>
      <c r="PMI392" s="472"/>
      <c r="PMR392" s="472"/>
      <c r="PNA392" s="472"/>
      <c r="PNJ392" s="472"/>
      <c r="PNS392" s="472"/>
      <c r="POB392" s="472"/>
      <c r="POK392" s="472"/>
      <c r="POT392" s="472"/>
      <c r="PPC392" s="472"/>
      <c r="PPL392" s="472"/>
      <c r="PPU392" s="472"/>
      <c r="PQD392" s="472"/>
      <c r="PQM392" s="472"/>
      <c r="PQV392" s="472"/>
      <c r="PRE392" s="472"/>
      <c r="PRN392" s="472"/>
      <c r="PRW392" s="472"/>
      <c r="PSF392" s="472"/>
      <c r="PSO392" s="472"/>
      <c r="PSX392" s="472"/>
      <c r="PTG392" s="472"/>
      <c r="PTP392" s="472"/>
      <c r="PTY392" s="472"/>
      <c r="PUH392" s="472"/>
      <c r="PUQ392" s="472"/>
      <c r="PUZ392" s="472"/>
      <c r="PVI392" s="472"/>
      <c r="PVR392" s="472"/>
      <c r="PWA392" s="472"/>
      <c r="PWJ392" s="472"/>
      <c r="PWS392" s="472"/>
      <c r="PXB392" s="472"/>
      <c r="PXK392" s="472"/>
      <c r="PXT392" s="472"/>
      <c r="PYC392" s="472"/>
      <c r="PYL392" s="472"/>
      <c r="PYU392" s="472"/>
      <c r="PZD392" s="472"/>
      <c r="PZM392" s="472"/>
      <c r="PZV392" s="472"/>
      <c r="QAE392" s="472"/>
      <c r="QAN392" s="472"/>
      <c r="QAW392" s="472"/>
      <c r="QBF392" s="472"/>
      <c r="QBO392" s="472"/>
      <c r="QBX392" s="472"/>
      <c r="QCG392" s="472"/>
      <c r="QCP392" s="472"/>
      <c r="QCY392" s="472"/>
      <c r="QDH392" s="472"/>
      <c r="QDQ392" s="472"/>
      <c r="QDZ392" s="472"/>
      <c r="QEI392" s="472"/>
      <c r="QER392" s="472"/>
      <c r="QFA392" s="472"/>
      <c r="QFJ392" s="472"/>
      <c r="QFS392" s="472"/>
      <c r="QGB392" s="472"/>
      <c r="QGK392" s="472"/>
      <c r="QGT392" s="472"/>
      <c r="QHC392" s="472"/>
      <c r="QHL392" s="472"/>
      <c r="QHU392" s="472"/>
      <c r="QID392" s="472"/>
      <c r="QIM392" s="472"/>
      <c r="QIV392" s="472"/>
      <c r="QJE392" s="472"/>
      <c r="QJN392" s="472"/>
      <c r="QJW392" s="472"/>
      <c r="QKF392" s="472"/>
      <c r="QKO392" s="472"/>
      <c r="QKX392" s="472"/>
      <c r="QLG392" s="472"/>
      <c r="QLP392" s="472"/>
      <c r="QLY392" s="472"/>
      <c r="QMH392" s="472"/>
      <c r="QMQ392" s="472"/>
      <c r="QMZ392" s="472"/>
      <c r="QNI392" s="472"/>
      <c r="QNR392" s="472"/>
      <c r="QOA392" s="472"/>
      <c r="QOJ392" s="472"/>
      <c r="QOS392" s="472"/>
      <c r="QPB392" s="472"/>
      <c r="QPK392" s="472"/>
      <c r="QPT392" s="472"/>
      <c r="QQC392" s="472"/>
      <c r="QQL392" s="472"/>
      <c r="QQU392" s="472"/>
      <c r="QRD392" s="472"/>
      <c r="QRM392" s="472"/>
      <c r="QRV392" s="472"/>
      <c r="QSE392" s="472"/>
      <c r="QSN392" s="472"/>
      <c r="QSW392" s="472"/>
      <c r="QTF392" s="472"/>
      <c r="QTO392" s="472"/>
      <c r="QTX392" s="472"/>
      <c r="QUG392" s="472"/>
      <c r="QUP392" s="472"/>
      <c r="QUY392" s="472"/>
      <c r="QVH392" s="472"/>
      <c r="QVQ392" s="472"/>
      <c r="QVZ392" s="472"/>
      <c r="QWI392" s="472"/>
      <c r="QWR392" s="472"/>
      <c r="QXA392" s="472"/>
      <c r="QXJ392" s="472"/>
      <c r="QXS392" s="472"/>
      <c r="QYB392" s="472"/>
      <c r="QYK392" s="472"/>
      <c r="QYT392" s="472"/>
      <c r="QZC392" s="472"/>
      <c r="QZL392" s="472"/>
      <c r="QZU392" s="472"/>
      <c r="RAD392" s="472"/>
      <c r="RAM392" s="472"/>
      <c r="RAV392" s="472"/>
      <c r="RBE392" s="472"/>
      <c r="RBN392" s="472"/>
      <c r="RBW392" s="472"/>
      <c r="RCF392" s="472"/>
      <c r="RCO392" s="472"/>
      <c r="RCX392" s="472"/>
      <c r="RDG392" s="472"/>
      <c r="RDP392" s="472"/>
      <c r="RDY392" s="472"/>
      <c r="REH392" s="472"/>
      <c r="REQ392" s="472"/>
      <c r="REZ392" s="472"/>
      <c r="RFI392" s="472"/>
      <c r="RFR392" s="472"/>
      <c r="RGA392" s="472"/>
      <c r="RGJ392" s="472"/>
      <c r="RGS392" s="472"/>
      <c r="RHB392" s="472"/>
      <c r="RHK392" s="472"/>
      <c r="RHT392" s="472"/>
      <c r="RIC392" s="472"/>
      <c r="RIL392" s="472"/>
      <c r="RIU392" s="472"/>
      <c r="RJD392" s="472"/>
      <c r="RJM392" s="472"/>
      <c r="RJV392" s="472"/>
      <c r="RKE392" s="472"/>
      <c r="RKN392" s="472"/>
      <c r="RKW392" s="472"/>
      <c r="RLF392" s="472"/>
      <c r="RLO392" s="472"/>
      <c r="RLX392" s="472"/>
      <c r="RMG392" s="472"/>
      <c r="RMP392" s="472"/>
      <c r="RMY392" s="472"/>
      <c r="RNH392" s="472"/>
      <c r="RNQ392" s="472"/>
      <c r="RNZ392" s="472"/>
      <c r="ROI392" s="472"/>
      <c r="ROR392" s="472"/>
      <c r="RPA392" s="472"/>
      <c r="RPJ392" s="472"/>
      <c r="RPS392" s="472"/>
      <c r="RQB392" s="472"/>
      <c r="RQK392" s="472"/>
      <c r="RQT392" s="472"/>
      <c r="RRC392" s="472"/>
      <c r="RRL392" s="472"/>
      <c r="RRU392" s="472"/>
      <c r="RSD392" s="472"/>
      <c r="RSM392" s="472"/>
      <c r="RSV392" s="472"/>
      <c r="RTE392" s="472"/>
      <c r="RTN392" s="472"/>
      <c r="RTW392" s="472"/>
      <c r="RUF392" s="472"/>
      <c r="RUO392" s="472"/>
      <c r="RUX392" s="472"/>
      <c r="RVG392" s="472"/>
      <c r="RVP392" s="472"/>
      <c r="RVY392" s="472"/>
      <c r="RWH392" s="472"/>
      <c r="RWQ392" s="472"/>
      <c r="RWZ392" s="472"/>
      <c r="RXI392" s="472"/>
      <c r="RXR392" s="472"/>
      <c r="RYA392" s="472"/>
      <c r="RYJ392" s="472"/>
      <c r="RYS392" s="472"/>
      <c r="RZB392" s="472"/>
      <c r="RZK392" s="472"/>
      <c r="RZT392" s="472"/>
      <c r="SAC392" s="472"/>
      <c r="SAL392" s="472"/>
      <c r="SAU392" s="472"/>
      <c r="SBD392" s="472"/>
      <c r="SBM392" s="472"/>
      <c r="SBV392" s="472"/>
      <c r="SCE392" s="472"/>
      <c r="SCN392" s="472"/>
      <c r="SCW392" s="472"/>
      <c r="SDF392" s="472"/>
      <c r="SDO392" s="472"/>
      <c r="SDX392" s="472"/>
      <c r="SEG392" s="472"/>
      <c r="SEP392" s="472"/>
      <c r="SEY392" s="472"/>
      <c r="SFH392" s="472"/>
      <c r="SFQ392" s="472"/>
      <c r="SFZ392" s="472"/>
      <c r="SGI392" s="472"/>
      <c r="SGR392" s="472"/>
      <c r="SHA392" s="472"/>
      <c r="SHJ392" s="472"/>
      <c r="SHS392" s="472"/>
      <c r="SIB392" s="472"/>
      <c r="SIK392" s="472"/>
      <c r="SIT392" s="472"/>
      <c r="SJC392" s="472"/>
      <c r="SJL392" s="472"/>
      <c r="SJU392" s="472"/>
      <c r="SKD392" s="472"/>
      <c r="SKM392" s="472"/>
      <c r="SKV392" s="472"/>
      <c r="SLE392" s="472"/>
      <c r="SLN392" s="472"/>
      <c r="SLW392" s="472"/>
      <c r="SMF392" s="472"/>
      <c r="SMO392" s="472"/>
      <c r="SMX392" s="472"/>
      <c r="SNG392" s="472"/>
      <c r="SNP392" s="472"/>
      <c r="SNY392" s="472"/>
      <c r="SOH392" s="472"/>
      <c r="SOQ392" s="472"/>
      <c r="SOZ392" s="472"/>
      <c r="SPI392" s="472"/>
      <c r="SPR392" s="472"/>
      <c r="SQA392" s="472"/>
      <c r="SQJ392" s="472"/>
      <c r="SQS392" s="472"/>
      <c r="SRB392" s="472"/>
      <c r="SRK392" s="472"/>
      <c r="SRT392" s="472"/>
      <c r="SSC392" s="472"/>
      <c r="SSL392" s="472"/>
      <c r="SSU392" s="472"/>
      <c r="STD392" s="472"/>
      <c r="STM392" s="472"/>
      <c r="STV392" s="472"/>
      <c r="SUE392" s="472"/>
      <c r="SUN392" s="472"/>
      <c r="SUW392" s="472"/>
      <c r="SVF392" s="472"/>
      <c r="SVO392" s="472"/>
      <c r="SVX392" s="472"/>
      <c r="SWG392" s="472"/>
      <c r="SWP392" s="472"/>
      <c r="SWY392" s="472"/>
      <c r="SXH392" s="472"/>
      <c r="SXQ392" s="472"/>
      <c r="SXZ392" s="472"/>
      <c r="SYI392" s="472"/>
      <c r="SYR392" s="472"/>
      <c r="SZA392" s="472"/>
      <c r="SZJ392" s="472"/>
      <c r="SZS392" s="472"/>
      <c r="TAB392" s="472"/>
      <c r="TAK392" s="472"/>
      <c r="TAT392" s="472"/>
      <c r="TBC392" s="472"/>
      <c r="TBL392" s="472"/>
      <c r="TBU392" s="472"/>
      <c r="TCD392" s="472"/>
      <c r="TCM392" s="472"/>
      <c r="TCV392" s="472"/>
      <c r="TDE392" s="472"/>
      <c r="TDN392" s="472"/>
      <c r="TDW392" s="472"/>
      <c r="TEF392" s="472"/>
      <c r="TEO392" s="472"/>
      <c r="TEX392" s="472"/>
      <c r="TFG392" s="472"/>
      <c r="TFP392" s="472"/>
      <c r="TFY392" s="472"/>
      <c r="TGH392" s="472"/>
      <c r="TGQ392" s="472"/>
      <c r="TGZ392" s="472"/>
      <c r="THI392" s="472"/>
      <c r="THR392" s="472"/>
      <c r="TIA392" s="472"/>
      <c r="TIJ392" s="472"/>
      <c r="TIS392" s="472"/>
      <c r="TJB392" s="472"/>
      <c r="TJK392" s="472"/>
      <c r="TJT392" s="472"/>
      <c r="TKC392" s="472"/>
      <c r="TKL392" s="472"/>
      <c r="TKU392" s="472"/>
      <c r="TLD392" s="472"/>
      <c r="TLM392" s="472"/>
      <c r="TLV392" s="472"/>
      <c r="TME392" s="472"/>
      <c r="TMN392" s="472"/>
      <c r="TMW392" s="472"/>
      <c r="TNF392" s="472"/>
      <c r="TNO392" s="472"/>
      <c r="TNX392" s="472"/>
      <c r="TOG392" s="472"/>
      <c r="TOP392" s="472"/>
      <c r="TOY392" s="472"/>
      <c r="TPH392" s="472"/>
      <c r="TPQ392" s="472"/>
      <c r="TPZ392" s="472"/>
      <c r="TQI392" s="472"/>
      <c r="TQR392" s="472"/>
      <c r="TRA392" s="472"/>
      <c r="TRJ392" s="472"/>
      <c r="TRS392" s="472"/>
      <c r="TSB392" s="472"/>
      <c r="TSK392" s="472"/>
      <c r="TST392" s="472"/>
      <c r="TTC392" s="472"/>
      <c r="TTL392" s="472"/>
      <c r="TTU392" s="472"/>
      <c r="TUD392" s="472"/>
      <c r="TUM392" s="472"/>
      <c r="TUV392" s="472"/>
      <c r="TVE392" s="472"/>
      <c r="TVN392" s="472"/>
      <c r="TVW392" s="472"/>
      <c r="TWF392" s="472"/>
      <c r="TWO392" s="472"/>
      <c r="TWX392" s="472"/>
      <c r="TXG392" s="472"/>
      <c r="TXP392" s="472"/>
      <c r="TXY392" s="472"/>
      <c r="TYH392" s="472"/>
      <c r="TYQ392" s="472"/>
      <c r="TYZ392" s="472"/>
      <c r="TZI392" s="472"/>
      <c r="TZR392" s="472"/>
      <c r="UAA392" s="472"/>
      <c r="UAJ392" s="472"/>
      <c r="UAS392" s="472"/>
      <c r="UBB392" s="472"/>
      <c r="UBK392" s="472"/>
      <c r="UBT392" s="472"/>
      <c r="UCC392" s="472"/>
      <c r="UCL392" s="472"/>
      <c r="UCU392" s="472"/>
      <c r="UDD392" s="472"/>
      <c r="UDM392" s="472"/>
      <c r="UDV392" s="472"/>
      <c r="UEE392" s="472"/>
      <c r="UEN392" s="472"/>
      <c r="UEW392" s="472"/>
      <c r="UFF392" s="472"/>
      <c r="UFO392" s="472"/>
      <c r="UFX392" s="472"/>
      <c r="UGG392" s="472"/>
      <c r="UGP392" s="472"/>
      <c r="UGY392" s="472"/>
      <c r="UHH392" s="472"/>
      <c r="UHQ392" s="472"/>
      <c r="UHZ392" s="472"/>
      <c r="UII392" s="472"/>
      <c r="UIR392" s="472"/>
      <c r="UJA392" s="472"/>
      <c r="UJJ392" s="472"/>
      <c r="UJS392" s="472"/>
      <c r="UKB392" s="472"/>
      <c r="UKK392" s="472"/>
      <c r="UKT392" s="472"/>
      <c r="ULC392" s="472"/>
      <c r="ULL392" s="472"/>
      <c r="ULU392" s="472"/>
      <c r="UMD392" s="472"/>
      <c r="UMM392" s="472"/>
      <c r="UMV392" s="472"/>
      <c r="UNE392" s="472"/>
      <c r="UNN392" s="472"/>
      <c r="UNW392" s="472"/>
      <c r="UOF392" s="472"/>
      <c r="UOO392" s="472"/>
      <c r="UOX392" s="472"/>
      <c r="UPG392" s="472"/>
      <c r="UPP392" s="472"/>
      <c r="UPY392" s="472"/>
      <c r="UQH392" s="472"/>
      <c r="UQQ392" s="472"/>
      <c r="UQZ392" s="472"/>
      <c r="URI392" s="472"/>
      <c r="URR392" s="472"/>
      <c r="USA392" s="472"/>
      <c r="USJ392" s="472"/>
      <c r="USS392" s="472"/>
      <c r="UTB392" s="472"/>
      <c r="UTK392" s="472"/>
      <c r="UTT392" s="472"/>
      <c r="UUC392" s="472"/>
      <c r="UUL392" s="472"/>
      <c r="UUU392" s="472"/>
      <c r="UVD392" s="472"/>
      <c r="UVM392" s="472"/>
      <c r="UVV392" s="472"/>
      <c r="UWE392" s="472"/>
      <c r="UWN392" s="472"/>
      <c r="UWW392" s="472"/>
      <c r="UXF392" s="472"/>
      <c r="UXO392" s="472"/>
      <c r="UXX392" s="472"/>
      <c r="UYG392" s="472"/>
      <c r="UYP392" s="472"/>
      <c r="UYY392" s="472"/>
      <c r="UZH392" s="472"/>
      <c r="UZQ392" s="472"/>
      <c r="UZZ392" s="472"/>
      <c r="VAI392" s="472"/>
      <c r="VAR392" s="472"/>
      <c r="VBA392" s="472"/>
      <c r="VBJ392" s="472"/>
      <c r="VBS392" s="472"/>
      <c r="VCB392" s="472"/>
      <c r="VCK392" s="472"/>
      <c r="VCT392" s="472"/>
      <c r="VDC392" s="472"/>
      <c r="VDL392" s="472"/>
      <c r="VDU392" s="472"/>
      <c r="VED392" s="472"/>
      <c r="VEM392" s="472"/>
      <c r="VEV392" s="472"/>
      <c r="VFE392" s="472"/>
      <c r="VFN392" s="472"/>
      <c r="VFW392" s="472"/>
      <c r="VGF392" s="472"/>
      <c r="VGO392" s="472"/>
      <c r="VGX392" s="472"/>
      <c r="VHG392" s="472"/>
      <c r="VHP392" s="472"/>
      <c r="VHY392" s="472"/>
      <c r="VIH392" s="472"/>
      <c r="VIQ392" s="472"/>
      <c r="VIZ392" s="472"/>
      <c r="VJI392" s="472"/>
      <c r="VJR392" s="472"/>
      <c r="VKA392" s="472"/>
      <c r="VKJ392" s="472"/>
      <c r="VKS392" s="472"/>
      <c r="VLB392" s="472"/>
      <c r="VLK392" s="472"/>
      <c r="VLT392" s="472"/>
      <c r="VMC392" s="472"/>
      <c r="VML392" s="472"/>
      <c r="VMU392" s="472"/>
      <c r="VND392" s="472"/>
      <c r="VNM392" s="472"/>
      <c r="VNV392" s="472"/>
      <c r="VOE392" s="472"/>
      <c r="VON392" s="472"/>
      <c r="VOW392" s="472"/>
      <c r="VPF392" s="472"/>
      <c r="VPO392" s="472"/>
      <c r="VPX392" s="472"/>
      <c r="VQG392" s="472"/>
      <c r="VQP392" s="472"/>
      <c r="VQY392" s="472"/>
      <c r="VRH392" s="472"/>
      <c r="VRQ392" s="472"/>
      <c r="VRZ392" s="472"/>
      <c r="VSI392" s="472"/>
      <c r="VSR392" s="472"/>
      <c r="VTA392" s="472"/>
      <c r="VTJ392" s="472"/>
      <c r="VTS392" s="472"/>
      <c r="VUB392" s="472"/>
      <c r="VUK392" s="472"/>
      <c r="VUT392" s="472"/>
      <c r="VVC392" s="472"/>
      <c r="VVL392" s="472"/>
      <c r="VVU392" s="472"/>
      <c r="VWD392" s="472"/>
      <c r="VWM392" s="472"/>
      <c r="VWV392" s="472"/>
      <c r="VXE392" s="472"/>
      <c r="VXN392" s="472"/>
      <c r="VXW392" s="472"/>
      <c r="VYF392" s="472"/>
      <c r="VYO392" s="472"/>
      <c r="VYX392" s="472"/>
      <c r="VZG392" s="472"/>
      <c r="VZP392" s="472"/>
      <c r="VZY392" s="472"/>
      <c r="WAH392" s="472"/>
      <c r="WAQ392" s="472"/>
      <c r="WAZ392" s="472"/>
      <c r="WBI392" s="472"/>
      <c r="WBR392" s="472"/>
      <c r="WCA392" s="472"/>
      <c r="WCJ392" s="472"/>
      <c r="WCS392" s="472"/>
      <c r="WDB392" s="472"/>
      <c r="WDK392" s="472"/>
      <c r="WDT392" s="472"/>
      <c r="WEC392" s="472"/>
      <c r="WEL392" s="472"/>
      <c r="WEU392" s="472"/>
      <c r="WFD392" s="472"/>
      <c r="WFM392" s="472"/>
      <c r="WFV392" s="472"/>
      <c r="WGE392" s="472"/>
      <c r="WGN392" s="472"/>
      <c r="WGW392" s="472"/>
      <c r="WHF392" s="472"/>
      <c r="WHO392" s="472"/>
      <c r="WHX392" s="472"/>
      <c r="WIG392" s="472"/>
      <c r="WIP392" s="472"/>
      <c r="WIY392" s="472"/>
      <c r="WJH392" s="472"/>
      <c r="WJQ392" s="472"/>
      <c r="WJZ392" s="472"/>
      <c r="WKI392" s="472"/>
      <c r="WKR392" s="472"/>
      <c r="WLA392" s="472"/>
      <c r="WLJ392" s="472"/>
      <c r="WLS392" s="472"/>
      <c r="WMB392" s="472"/>
      <c r="WMK392" s="472"/>
      <c r="WMT392" s="472"/>
      <c r="WNC392" s="472"/>
      <c r="WNL392" s="472"/>
      <c r="WNU392" s="472"/>
      <c r="WOD392" s="472"/>
      <c r="WOM392" s="472"/>
      <c r="WOV392" s="472"/>
      <c r="WPE392" s="472"/>
      <c r="WPN392" s="472"/>
      <c r="WPW392" s="472"/>
      <c r="WQF392" s="472"/>
      <c r="WQO392" s="472"/>
      <c r="WQX392" s="472"/>
      <c r="WRG392" s="472"/>
      <c r="WRP392" s="472"/>
      <c r="WRY392" s="472"/>
      <c r="WSH392" s="472"/>
      <c r="WSQ392" s="472"/>
      <c r="WSZ392" s="472"/>
      <c r="WTI392" s="472"/>
      <c r="WTR392" s="472"/>
      <c r="WUA392" s="472"/>
      <c r="WUJ392" s="472"/>
      <c r="WUS392" s="472"/>
      <c r="WVB392" s="472"/>
      <c r="WVK392" s="472"/>
      <c r="WVT392" s="472"/>
      <c r="WWC392" s="472"/>
      <c r="WWL392" s="472"/>
      <c r="WWU392" s="472"/>
      <c r="WXD392" s="472"/>
      <c r="WXM392" s="472"/>
      <c r="WXV392" s="472"/>
      <c r="WYE392" s="472"/>
      <c r="WYN392" s="472"/>
      <c r="WYW392" s="472"/>
      <c r="WZF392" s="472"/>
      <c r="WZO392" s="472"/>
      <c r="WZX392" s="472"/>
      <c r="XAG392" s="472"/>
      <c r="XAP392" s="472"/>
      <c r="XAY392" s="472"/>
      <c r="XBH392" s="472"/>
      <c r="XBQ392" s="472"/>
      <c r="XBZ392" s="472"/>
      <c r="XCI392" s="472"/>
      <c r="XCR392" s="472"/>
      <c r="XDA392" s="472"/>
      <c r="XDJ392" s="472"/>
      <c r="XDS392" s="472"/>
      <c r="XEB392" s="472"/>
      <c r="XEK392" s="472"/>
      <c r="XET392" s="472"/>
      <c r="XFC392" s="472"/>
    </row>
    <row r="393" spans="1:1020 1029:2046 2055:3072 3081:4089 4098:5115 5124:6141 6150:7167 7176:8184 8193:9210 9219:10236 10245:11262 11271:12288 12297:13305 13314:14331 14340:15357 15366:16383" ht="19" customHeight="1" x14ac:dyDescent="0.8">
      <c r="A393" s="405">
        <v>7</v>
      </c>
      <c r="B393" s="406"/>
      <c r="C393" s="407"/>
      <c r="D393" s="407"/>
      <c r="E393" s="407"/>
      <c r="F393" s="408"/>
      <c r="G393" s="409" t="str">
        <f>IFERROR(IF(B393="","",IF($A391&lt;តម្លៃទំនិញ!$G$6,VLOOKUP(B393,តម្លៃទំនិញ!$B$8:$G$68,5,FALSE),VLOOKUP(B393,តម្លៃទំនិញ!$B$8:$G$68,6,FALSE))),"")</f>
        <v/>
      </c>
      <c r="H393" s="409" t="str">
        <f t="shared" si="21"/>
        <v/>
      </c>
      <c r="I393" s="437"/>
      <c r="R393" s="469"/>
      <c r="AB393" s="470"/>
      <c r="AL393" s="471"/>
      <c r="AV393" s="472"/>
      <c r="BE393" s="472"/>
      <c r="BN393" s="472"/>
      <c r="BW393" s="472"/>
      <c r="CF393" s="472"/>
      <c r="CO393" s="472"/>
      <c r="CX393" s="472"/>
      <c r="DG393" s="472"/>
      <c r="DP393" s="472"/>
      <c r="DY393" s="472"/>
      <c r="EH393" s="472"/>
      <c r="EQ393" s="472"/>
      <c r="EZ393" s="472"/>
      <c r="FI393" s="472"/>
      <c r="FR393" s="472"/>
      <c r="GA393" s="472"/>
      <c r="GJ393" s="472"/>
      <c r="GS393" s="472"/>
      <c r="HB393" s="472"/>
      <c r="HK393" s="472"/>
      <c r="HT393" s="472"/>
      <c r="IC393" s="472"/>
      <c r="IL393" s="472"/>
      <c r="IU393" s="472"/>
      <c r="JD393" s="472"/>
      <c r="JM393" s="472"/>
      <c r="JV393" s="472"/>
      <c r="KE393" s="472"/>
      <c r="KN393" s="472"/>
      <c r="KW393" s="472"/>
      <c r="LF393" s="472"/>
      <c r="LO393" s="472"/>
      <c r="LX393" s="472"/>
      <c r="MG393" s="472"/>
      <c r="MP393" s="472"/>
      <c r="MY393" s="472"/>
      <c r="NH393" s="472"/>
      <c r="NQ393" s="472"/>
      <c r="NZ393" s="472"/>
      <c r="OI393" s="472"/>
      <c r="OR393" s="472"/>
      <c r="PA393" s="472"/>
      <c r="PJ393" s="472"/>
      <c r="PS393" s="472"/>
      <c r="QB393" s="472"/>
      <c r="QK393" s="472"/>
      <c r="QT393" s="472"/>
      <c r="RC393" s="472"/>
      <c r="RL393" s="472"/>
      <c r="RU393" s="472"/>
      <c r="SD393" s="472"/>
      <c r="SM393" s="472"/>
      <c r="SV393" s="472"/>
      <c r="TE393" s="472"/>
      <c r="TN393" s="472"/>
      <c r="TW393" s="472"/>
      <c r="UF393" s="472"/>
      <c r="UO393" s="472"/>
      <c r="UX393" s="472"/>
      <c r="VG393" s="472"/>
      <c r="VP393" s="472"/>
      <c r="VY393" s="472"/>
      <c r="WH393" s="472"/>
      <c r="WQ393" s="472"/>
      <c r="WZ393" s="472"/>
      <c r="XI393" s="472"/>
      <c r="XR393" s="472"/>
      <c r="YA393" s="472"/>
      <c r="YJ393" s="472"/>
      <c r="YS393" s="472"/>
      <c r="ZB393" s="472"/>
      <c r="ZK393" s="472"/>
      <c r="ZT393" s="472"/>
      <c r="AAC393" s="472"/>
      <c r="AAL393" s="472"/>
      <c r="AAU393" s="472"/>
      <c r="ABD393" s="472"/>
      <c r="ABM393" s="472"/>
      <c r="ABV393" s="472"/>
      <c r="ACE393" s="472"/>
      <c r="ACN393" s="472"/>
      <c r="ACW393" s="472"/>
      <c r="ADF393" s="472"/>
      <c r="ADO393" s="472"/>
      <c r="ADX393" s="472"/>
      <c r="AEG393" s="472"/>
      <c r="AEP393" s="472"/>
      <c r="AEY393" s="472"/>
      <c r="AFH393" s="472"/>
      <c r="AFQ393" s="472"/>
      <c r="AFZ393" s="472"/>
      <c r="AGI393" s="472"/>
      <c r="AGR393" s="472"/>
      <c r="AHA393" s="472"/>
      <c r="AHJ393" s="472"/>
      <c r="AHS393" s="472"/>
      <c r="AIB393" s="472"/>
      <c r="AIK393" s="472"/>
      <c r="AIT393" s="472"/>
      <c r="AJC393" s="472"/>
      <c r="AJL393" s="472"/>
      <c r="AJU393" s="472"/>
      <c r="AKD393" s="472"/>
      <c r="AKM393" s="472"/>
      <c r="AKV393" s="472"/>
      <c r="ALE393" s="472"/>
      <c r="ALN393" s="472"/>
      <c r="ALW393" s="472"/>
      <c r="AMF393" s="472"/>
      <c r="AMO393" s="472"/>
      <c r="AMX393" s="472"/>
      <c r="ANG393" s="472"/>
      <c r="ANP393" s="472"/>
      <c r="ANY393" s="472"/>
      <c r="AOH393" s="472"/>
      <c r="AOQ393" s="472"/>
      <c r="AOZ393" s="472"/>
      <c r="API393" s="472"/>
      <c r="APR393" s="472"/>
      <c r="AQA393" s="472"/>
      <c r="AQJ393" s="472"/>
      <c r="AQS393" s="472"/>
      <c r="ARB393" s="472"/>
      <c r="ARK393" s="472"/>
      <c r="ART393" s="472"/>
      <c r="ASC393" s="472"/>
      <c r="ASL393" s="472"/>
      <c r="ASU393" s="472"/>
      <c r="ATD393" s="472"/>
      <c r="ATM393" s="472"/>
      <c r="ATV393" s="472"/>
      <c r="AUE393" s="472"/>
      <c r="AUN393" s="472"/>
      <c r="AUW393" s="472"/>
      <c r="AVF393" s="472"/>
      <c r="AVO393" s="472"/>
      <c r="AVX393" s="472"/>
      <c r="AWG393" s="472"/>
      <c r="AWP393" s="472"/>
      <c r="AWY393" s="472"/>
      <c r="AXH393" s="472"/>
      <c r="AXQ393" s="472"/>
      <c r="AXZ393" s="472"/>
      <c r="AYI393" s="472"/>
      <c r="AYR393" s="472"/>
      <c r="AZA393" s="472"/>
      <c r="AZJ393" s="472"/>
      <c r="AZS393" s="472"/>
      <c r="BAB393" s="472"/>
      <c r="BAK393" s="472"/>
      <c r="BAT393" s="472"/>
      <c r="BBC393" s="472"/>
      <c r="BBL393" s="472"/>
      <c r="BBU393" s="472"/>
      <c r="BCD393" s="472"/>
      <c r="BCM393" s="472"/>
      <c r="BCV393" s="472"/>
      <c r="BDE393" s="472"/>
      <c r="BDN393" s="472"/>
      <c r="BDW393" s="472"/>
      <c r="BEF393" s="472"/>
      <c r="BEO393" s="472"/>
      <c r="BEX393" s="472"/>
      <c r="BFG393" s="472"/>
      <c r="BFP393" s="472"/>
      <c r="BFY393" s="472"/>
      <c r="BGH393" s="472"/>
      <c r="BGQ393" s="472"/>
      <c r="BGZ393" s="472"/>
      <c r="BHI393" s="472"/>
      <c r="BHR393" s="472"/>
      <c r="BIA393" s="472"/>
      <c r="BIJ393" s="472"/>
      <c r="BIS393" s="472"/>
      <c r="BJB393" s="472"/>
      <c r="BJK393" s="472"/>
      <c r="BJT393" s="472"/>
      <c r="BKC393" s="472"/>
      <c r="BKL393" s="472"/>
      <c r="BKU393" s="472"/>
      <c r="BLD393" s="472"/>
      <c r="BLM393" s="472"/>
      <c r="BLV393" s="472"/>
      <c r="BME393" s="472"/>
      <c r="BMN393" s="472"/>
      <c r="BMW393" s="472"/>
      <c r="BNF393" s="472"/>
      <c r="BNO393" s="472"/>
      <c r="BNX393" s="472"/>
      <c r="BOG393" s="472"/>
      <c r="BOP393" s="472"/>
      <c r="BOY393" s="472"/>
      <c r="BPH393" s="472"/>
      <c r="BPQ393" s="472"/>
      <c r="BPZ393" s="472"/>
      <c r="BQI393" s="472"/>
      <c r="BQR393" s="472"/>
      <c r="BRA393" s="472"/>
      <c r="BRJ393" s="472"/>
      <c r="BRS393" s="472"/>
      <c r="BSB393" s="472"/>
      <c r="BSK393" s="472"/>
      <c r="BST393" s="472"/>
      <c r="BTC393" s="472"/>
      <c r="BTL393" s="472"/>
      <c r="BTU393" s="472"/>
      <c r="BUD393" s="472"/>
      <c r="BUM393" s="472"/>
      <c r="BUV393" s="472"/>
      <c r="BVE393" s="472"/>
      <c r="BVN393" s="472"/>
      <c r="BVW393" s="472"/>
      <c r="BWF393" s="472"/>
      <c r="BWO393" s="472"/>
      <c r="BWX393" s="472"/>
      <c r="BXG393" s="472"/>
      <c r="BXP393" s="472"/>
      <c r="BXY393" s="472"/>
      <c r="BYH393" s="472"/>
      <c r="BYQ393" s="472"/>
      <c r="BYZ393" s="472"/>
      <c r="BZI393" s="472"/>
      <c r="BZR393" s="472"/>
      <c r="CAA393" s="472"/>
      <c r="CAJ393" s="472"/>
      <c r="CAS393" s="472"/>
      <c r="CBB393" s="472"/>
      <c r="CBK393" s="472"/>
      <c r="CBT393" s="472"/>
      <c r="CCC393" s="472"/>
      <c r="CCL393" s="472"/>
      <c r="CCU393" s="472"/>
      <c r="CDD393" s="472"/>
      <c r="CDM393" s="472"/>
      <c r="CDV393" s="472"/>
      <c r="CEE393" s="472"/>
      <c r="CEN393" s="472"/>
      <c r="CEW393" s="472"/>
      <c r="CFF393" s="472"/>
      <c r="CFO393" s="472"/>
      <c r="CFX393" s="472"/>
      <c r="CGG393" s="472"/>
      <c r="CGP393" s="472"/>
      <c r="CGY393" s="472"/>
      <c r="CHH393" s="472"/>
      <c r="CHQ393" s="472"/>
      <c r="CHZ393" s="472"/>
      <c r="CII393" s="472"/>
      <c r="CIR393" s="472"/>
      <c r="CJA393" s="472"/>
      <c r="CJJ393" s="472"/>
      <c r="CJS393" s="472"/>
      <c r="CKB393" s="472"/>
      <c r="CKK393" s="472"/>
      <c r="CKT393" s="472"/>
      <c r="CLC393" s="472"/>
      <c r="CLL393" s="472"/>
      <c r="CLU393" s="472"/>
      <c r="CMD393" s="472"/>
      <c r="CMM393" s="472"/>
      <c r="CMV393" s="472"/>
      <c r="CNE393" s="472"/>
      <c r="CNN393" s="472"/>
      <c r="CNW393" s="472"/>
      <c r="COF393" s="472"/>
      <c r="COO393" s="472"/>
      <c r="COX393" s="472"/>
      <c r="CPG393" s="472"/>
      <c r="CPP393" s="472"/>
      <c r="CPY393" s="472"/>
      <c r="CQH393" s="472"/>
      <c r="CQQ393" s="472"/>
      <c r="CQZ393" s="472"/>
      <c r="CRI393" s="472"/>
      <c r="CRR393" s="472"/>
      <c r="CSA393" s="472"/>
      <c r="CSJ393" s="472"/>
      <c r="CSS393" s="472"/>
      <c r="CTB393" s="472"/>
      <c r="CTK393" s="472"/>
      <c r="CTT393" s="472"/>
      <c r="CUC393" s="472"/>
      <c r="CUL393" s="472"/>
      <c r="CUU393" s="472"/>
      <c r="CVD393" s="472"/>
      <c r="CVM393" s="472"/>
      <c r="CVV393" s="472"/>
      <c r="CWE393" s="472"/>
      <c r="CWN393" s="472"/>
      <c r="CWW393" s="472"/>
      <c r="CXF393" s="472"/>
      <c r="CXO393" s="472"/>
      <c r="CXX393" s="472"/>
      <c r="CYG393" s="472"/>
      <c r="CYP393" s="472"/>
      <c r="CYY393" s="472"/>
      <c r="CZH393" s="472"/>
      <c r="CZQ393" s="472"/>
      <c r="CZZ393" s="472"/>
      <c r="DAI393" s="472"/>
      <c r="DAR393" s="472"/>
      <c r="DBA393" s="472"/>
      <c r="DBJ393" s="472"/>
      <c r="DBS393" s="472"/>
      <c r="DCB393" s="472"/>
      <c r="DCK393" s="472"/>
      <c r="DCT393" s="472"/>
      <c r="DDC393" s="472"/>
      <c r="DDL393" s="472"/>
      <c r="DDU393" s="472"/>
      <c r="DED393" s="472"/>
      <c r="DEM393" s="472"/>
      <c r="DEV393" s="472"/>
      <c r="DFE393" s="472"/>
      <c r="DFN393" s="472"/>
      <c r="DFW393" s="472"/>
      <c r="DGF393" s="472"/>
      <c r="DGO393" s="472"/>
      <c r="DGX393" s="472"/>
      <c r="DHG393" s="472"/>
      <c r="DHP393" s="472"/>
      <c r="DHY393" s="472"/>
      <c r="DIH393" s="472"/>
      <c r="DIQ393" s="472"/>
      <c r="DIZ393" s="472"/>
      <c r="DJI393" s="472"/>
      <c r="DJR393" s="472"/>
      <c r="DKA393" s="472"/>
      <c r="DKJ393" s="472"/>
      <c r="DKS393" s="472"/>
      <c r="DLB393" s="472"/>
      <c r="DLK393" s="472"/>
      <c r="DLT393" s="472"/>
      <c r="DMC393" s="472"/>
      <c r="DML393" s="472"/>
      <c r="DMU393" s="472"/>
      <c r="DND393" s="472"/>
      <c r="DNM393" s="472"/>
      <c r="DNV393" s="472"/>
      <c r="DOE393" s="472"/>
      <c r="DON393" s="472"/>
      <c r="DOW393" s="472"/>
      <c r="DPF393" s="472"/>
      <c r="DPO393" s="472"/>
      <c r="DPX393" s="472"/>
      <c r="DQG393" s="472"/>
      <c r="DQP393" s="472"/>
      <c r="DQY393" s="472"/>
      <c r="DRH393" s="472"/>
      <c r="DRQ393" s="472"/>
      <c r="DRZ393" s="472"/>
      <c r="DSI393" s="472"/>
      <c r="DSR393" s="472"/>
      <c r="DTA393" s="472"/>
      <c r="DTJ393" s="472"/>
      <c r="DTS393" s="472"/>
      <c r="DUB393" s="472"/>
      <c r="DUK393" s="472"/>
      <c r="DUT393" s="472"/>
      <c r="DVC393" s="472"/>
      <c r="DVL393" s="472"/>
      <c r="DVU393" s="472"/>
      <c r="DWD393" s="472"/>
      <c r="DWM393" s="472"/>
      <c r="DWV393" s="472"/>
      <c r="DXE393" s="472"/>
      <c r="DXN393" s="472"/>
      <c r="DXW393" s="472"/>
      <c r="DYF393" s="472"/>
      <c r="DYO393" s="472"/>
      <c r="DYX393" s="472"/>
      <c r="DZG393" s="472"/>
      <c r="DZP393" s="472"/>
      <c r="DZY393" s="472"/>
      <c r="EAH393" s="472"/>
      <c r="EAQ393" s="472"/>
      <c r="EAZ393" s="472"/>
      <c r="EBI393" s="472"/>
      <c r="EBR393" s="472"/>
      <c r="ECA393" s="472"/>
      <c r="ECJ393" s="472"/>
      <c r="ECS393" s="472"/>
      <c r="EDB393" s="472"/>
      <c r="EDK393" s="472"/>
      <c r="EDT393" s="472"/>
      <c r="EEC393" s="472"/>
      <c r="EEL393" s="472"/>
      <c r="EEU393" s="472"/>
      <c r="EFD393" s="472"/>
      <c r="EFM393" s="472"/>
      <c r="EFV393" s="472"/>
      <c r="EGE393" s="472"/>
      <c r="EGN393" s="472"/>
      <c r="EGW393" s="472"/>
      <c r="EHF393" s="472"/>
      <c r="EHO393" s="472"/>
      <c r="EHX393" s="472"/>
      <c r="EIG393" s="472"/>
      <c r="EIP393" s="472"/>
      <c r="EIY393" s="472"/>
      <c r="EJH393" s="472"/>
      <c r="EJQ393" s="472"/>
      <c r="EJZ393" s="472"/>
      <c r="EKI393" s="472"/>
      <c r="EKR393" s="472"/>
      <c r="ELA393" s="472"/>
      <c r="ELJ393" s="472"/>
      <c r="ELS393" s="472"/>
      <c r="EMB393" s="472"/>
      <c r="EMK393" s="472"/>
      <c r="EMT393" s="472"/>
      <c r="ENC393" s="472"/>
      <c r="ENL393" s="472"/>
      <c r="ENU393" s="472"/>
      <c r="EOD393" s="472"/>
      <c r="EOM393" s="472"/>
      <c r="EOV393" s="472"/>
      <c r="EPE393" s="472"/>
      <c r="EPN393" s="472"/>
      <c r="EPW393" s="472"/>
      <c r="EQF393" s="472"/>
      <c r="EQO393" s="472"/>
      <c r="EQX393" s="472"/>
      <c r="ERG393" s="472"/>
      <c r="ERP393" s="472"/>
      <c r="ERY393" s="472"/>
      <c r="ESH393" s="472"/>
      <c r="ESQ393" s="472"/>
      <c r="ESZ393" s="472"/>
      <c r="ETI393" s="472"/>
      <c r="ETR393" s="472"/>
      <c r="EUA393" s="472"/>
      <c r="EUJ393" s="472"/>
      <c r="EUS393" s="472"/>
      <c r="EVB393" s="472"/>
      <c r="EVK393" s="472"/>
      <c r="EVT393" s="472"/>
      <c r="EWC393" s="472"/>
      <c r="EWL393" s="472"/>
      <c r="EWU393" s="472"/>
      <c r="EXD393" s="472"/>
      <c r="EXM393" s="472"/>
      <c r="EXV393" s="472"/>
      <c r="EYE393" s="472"/>
      <c r="EYN393" s="472"/>
      <c r="EYW393" s="472"/>
      <c r="EZF393" s="472"/>
      <c r="EZO393" s="472"/>
      <c r="EZX393" s="472"/>
      <c r="FAG393" s="472"/>
      <c r="FAP393" s="472"/>
      <c r="FAY393" s="472"/>
      <c r="FBH393" s="472"/>
      <c r="FBQ393" s="472"/>
      <c r="FBZ393" s="472"/>
      <c r="FCI393" s="472"/>
      <c r="FCR393" s="472"/>
      <c r="FDA393" s="472"/>
      <c r="FDJ393" s="472"/>
      <c r="FDS393" s="472"/>
      <c r="FEB393" s="472"/>
      <c r="FEK393" s="472"/>
      <c r="FET393" s="472"/>
      <c r="FFC393" s="472"/>
      <c r="FFL393" s="472"/>
      <c r="FFU393" s="472"/>
      <c r="FGD393" s="472"/>
      <c r="FGM393" s="472"/>
      <c r="FGV393" s="472"/>
      <c r="FHE393" s="472"/>
      <c r="FHN393" s="472"/>
      <c r="FHW393" s="472"/>
      <c r="FIF393" s="472"/>
      <c r="FIO393" s="472"/>
      <c r="FIX393" s="472"/>
      <c r="FJG393" s="472"/>
      <c r="FJP393" s="472"/>
      <c r="FJY393" s="472"/>
      <c r="FKH393" s="472"/>
      <c r="FKQ393" s="472"/>
      <c r="FKZ393" s="472"/>
      <c r="FLI393" s="472"/>
      <c r="FLR393" s="472"/>
      <c r="FMA393" s="472"/>
      <c r="FMJ393" s="472"/>
      <c r="FMS393" s="472"/>
      <c r="FNB393" s="472"/>
      <c r="FNK393" s="472"/>
      <c r="FNT393" s="472"/>
      <c r="FOC393" s="472"/>
      <c r="FOL393" s="472"/>
      <c r="FOU393" s="472"/>
      <c r="FPD393" s="472"/>
      <c r="FPM393" s="472"/>
      <c r="FPV393" s="472"/>
      <c r="FQE393" s="472"/>
      <c r="FQN393" s="472"/>
      <c r="FQW393" s="472"/>
      <c r="FRF393" s="472"/>
      <c r="FRO393" s="472"/>
      <c r="FRX393" s="472"/>
      <c r="FSG393" s="472"/>
      <c r="FSP393" s="472"/>
      <c r="FSY393" s="472"/>
      <c r="FTH393" s="472"/>
      <c r="FTQ393" s="472"/>
      <c r="FTZ393" s="472"/>
      <c r="FUI393" s="472"/>
      <c r="FUR393" s="472"/>
      <c r="FVA393" s="472"/>
      <c r="FVJ393" s="472"/>
      <c r="FVS393" s="472"/>
      <c r="FWB393" s="472"/>
      <c r="FWK393" s="472"/>
      <c r="FWT393" s="472"/>
      <c r="FXC393" s="472"/>
      <c r="FXL393" s="472"/>
      <c r="FXU393" s="472"/>
      <c r="FYD393" s="472"/>
      <c r="FYM393" s="472"/>
      <c r="FYV393" s="472"/>
      <c r="FZE393" s="472"/>
      <c r="FZN393" s="472"/>
      <c r="FZW393" s="472"/>
      <c r="GAF393" s="472"/>
      <c r="GAO393" s="472"/>
      <c r="GAX393" s="472"/>
      <c r="GBG393" s="472"/>
      <c r="GBP393" s="472"/>
      <c r="GBY393" s="472"/>
      <c r="GCH393" s="472"/>
      <c r="GCQ393" s="472"/>
      <c r="GCZ393" s="472"/>
      <c r="GDI393" s="472"/>
      <c r="GDR393" s="472"/>
      <c r="GEA393" s="472"/>
      <c r="GEJ393" s="472"/>
      <c r="GES393" s="472"/>
      <c r="GFB393" s="472"/>
      <c r="GFK393" s="472"/>
      <c r="GFT393" s="472"/>
      <c r="GGC393" s="472"/>
      <c r="GGL393" s="472"/>
      <c r="GGU393" s="472"/>
      <c r="GHD393" s="472"/>
      <c r="GHM393" s="472"/>
      <c r="GHV393" s="472"/>
      <c r="GIE393" s="472"/>
      <c r="GIN393" s="472"/>
      <c r="GIW393" s="472"/>
      <c r="GJF393" s="472"/>
      <c r="GJO393" s="472"/>
      <c r="GJX393" s="472"/>
      <c r="GKG393" s="472"/>
      <c r="GKP393" s="472"/>
      <c r="GKY393" s="472"/>
      <c r="GLH393" s="472"/>
      <c r="GLQ393" s="472"/>
      <c r="GLZ393" s="472"/>
      <c r="GMI393" s="472"/>
      <c r="GMR393" s="472"/>
      <c r="GNA393" s="472"/>
      <c r="GNJ393" s="472"/>
      <c r="GNS393" s="472"/>
      <c r="GOB393" s="472"/>
      <c r="GOK393" s="472"/>
      <c r="GOT393" s="472"/>
      <c r="GPC393" s="472"/>
      <c r="GPL393" s="472"/>
      <c r="GPU393" s="472"/>
      <c r="GQD393" s="472"/>
      <c r="GQM393" s="472"/>
      <c r="GQV393" s="472"/>
      <c r="GRE393" s="472"/>
      <c r="GRN393" s="472"/>
      <c r="GRW393" s="472"/>
      <c r="GSF393" s="472"/>
      <c r="GSO393" s="472"/>
      <c r="GSX393" s="472"/>
      <c r="GTG393" s="472"/>
      <c r="GTP393" s="472"/>
      <c r="GTY393" s="472"/>
      <c r="GUH393" s="472"/>
      <c r="GUQ393" s="472"/>
      <c r="GUZ393" s="472"/>
      <c r="GVI393" s="472"/>
      <c r="GVR393" s="472"/>
      <c r="GWA393" s="472"/>
      <c r="GWJ393" s="472"/>
      <c r="GWS393" s="472"/>
      <c r="GXB393" s="472"/>
      <c r="GXK393" s="472"/>
      <c r="GXT393" s="472"/>
      <c r="GYC393" s="472"/>
      <c r="GYL393" s="472"/>
      <c r="GYU393" s="472"/>
      <c r="GZD393" s="472"/>
      <c r="GZM393" s="472"/>
      <c r="GZV393" s="472"/>
      <c r="HAE393" s="472"/>
      <c r="HAN393" s="472"/>
      <c r="HAW393" s="472"/>
      <c r="HBF393" s="472"/>
      <c r="HBO393" s="472"/>
      <c r="HBX393" s="472"/>
      <c r="HCG393" s="472"/>
      <c r="HCP393" s="472"/>
      <c r="HCY393" s="472"/>
      <c r="HDH393" s="472"/>
      <c r="HDQ393" s="472"/>
      <c r="HDZ393" s="472"/>
      <c r="HEI393" s="472"/>
      <c r="HER393" s="472"/>
      <c r="HFA393" s="472"/>
      <c r="HFJ393" s="472"/>
      <c r="HFS393" s="472"/>
      <c r="HGB393" s="472"/>
      <c r="HGK393" s="472"/>
      <c r="HGT393" s="472"/>
      <c r="HHC393" s="472"/>
      <c r="HHL393" s="472"/>
      <c r="HHU393" s="472"/>
      <c r="HID393" s="472"/>
      <c r="HIM393" s="472"/>
      <c r="HIV393" s="472"/>
      <c r="HJE393" s="472"/>
      <c r="HJN393" s="472"/>
      <c r="HJW393" s="472"/>
      <c r="HKF393" s="472"/>
      <c r="HKO393" s="472"/>
      <c r="HKX393" s="472"/>
      <c r="HLG393" s="472"/>
      <c r="HLP393" s="472"/>
      <c r="HLY393" s="472"/>
      <c r="HMH393" s="472"/>
      <c r="HMQ393" s="472"/>
      <c r="HMZ393" s="472"/>
      <c r="HNI393" s="472"/>
      <c r="HNR393" s="472"/>
      <c r="HOA393" s="472"/>
      <c r="HOJ393" s="472"/>
      <c r="HOS393" s="472"/>
      <c r="HPB393" s="472"/>
      <c r="HPK393" s="472"/>
      <c r="HPT393" s="472"/>
      <c r="HQC393" s="472"/>
      <c r="HQL393" s="472"/>
      <c r="HQU393" s="472"/>
      <c r="HRD393" s="472"/>
      <c r="HRM393" s="472"/>
      <c r="HRV393" s="472"/>
      <c r="HSE393" s="472"/>
      <c r="HSN393" s="472"/>
      <c r="HSW393" s="472"/>
      <c r="HTF393" s="472"/>
      <c r="HTO393" s="472"/>
      <c r="HTX393" s="472"/>
      <c r="HUG393" s="472"/>
      <c r="HUP393" s="472"/>
      <c r="HUY393" s="472"/>
      <c r="HVH393" s="472"/>
      <c r="HVQ393" s="472"/>
      <c r="HVZ393" s="472"/>
      <c r="HWI393" s="472"/>
      <c r="HWR393" s="472"/>
      <c r="HXA393" s="472"/>
      <c r="HXJ393" s="472"/>
      <c r="HXS393" s="472"/>
      <c r="HYB393" s="472"/>
      <c r="HYK393" s="472"/>
      <c r="HYT393" s="472"/>
      <c r="HZC393" s="472"/>
      <c r="HZL393" s="472"/>
      <c r="HZU393" s="472"/>
      <c r="IAD393" s="472"/>
      <c r="IAM393" s="472"/>
      <c r="IAV393" s="472"/>
      <c r="IBE393" s="472"/>
      <c r="IBN393" s="472"/>
      <c r="IBW393" s="472"/>
      <c r="ICF393" s="472"/>
      <c r="ICO393" s="472"/>
      <c r="ICX393" s="472"/>
      <c r="IDG393" s="472"/>
      <c r="IDP393" s="472"/>
      <c r="IDY393" s="472"/>
      <c r="IEH393" s="472"/>
      <c r="IEQ393" s="472"/>
      <c r="IEZ393" s="472"/>
      <c r="IFI393" s="472"/>
      <c r="IFR393" s="472"/>
      <c r="IGA393" s="472"/>
      <c r="IGJ393" s="472"/>
      <c r="IGS393" s="472"/>
      <c r="IHB393" s="472"/>
      <c r="IHK393" s="472"/>
      <c r="IHT393" s="472"/>
      <c r="IIC393" s="472"/>
      <c r="IIL393" s="472"/>
      <c r="IIU393" s="472"/>
      <c r="IJD393" s="472"/>
      <c r="IJM393" s="472"/>
      <c r="IJV393" s="472"/>
      <c r="IKE393" s="472"/>
      <c r="IKN393" s="472"/>
      <c r="IKW393" s="472"/>
      <c r="ILF393" s="472"/>
      <c r="ILO393" s="472"/>
      <c r="ILX393" s="472"/>
      <c r="IMG393" s="472"/>
      <c r="IMP393" s="472"/>
      <c r="IMY393" s="472"/>
      <c r="INH393" s="472"/>
      <c r="INQ393" s="472"/>
      <c r="INZ393" s="472"/>
      <c r="IOI393" s="472"/>
      <c r="IOR393" s="472"/>
      <c r="IPA393" s="472"/>
      <c r="IPJ393" s="472"/>
      <c r="IPS393" s="472"/>
      <c r="IQB393" s="472"/>
      <c r="IQK393" s="472"/>
      <c r="IQT393" s="472"/>
      <c r="IRC393" s="472"/>
      <c r="IRL393" s="472"/>
      <c r="IRU393" s="472"/>
      <c r="ISD393" s="472"/>
      <c r="ISM393" s="472"/>
      <c r="ISV393" s="472"/>
      <c r="ITE393" s="472"/>
      <c r="ITN393" s="472"/>
      <c r="ITW393" s="472"/>
      <c r="IUF393" s="472"/>
      <c r="IUO393" s="472"/>
      <c r="IUX393" s="472"/>
      <c r="IVG393" s="472"/>
      <c r="IVP393" s="472"/>
      <c r="IVY393" s="472"/>
      <c r="IWH393" s="472"/>
      <c r="IWQ393" s="472"/>
      <c r="IWZ393" s="472"/>
      <c r="IXI393" s="472"/>
      <c r="IXR393" s="472"/>
      <c r="IYA393" s="472"/>
      <c r="IYJ393" s="472"/>
      <c r="IYS393" s="472"/>
      <c r="IZB393" s="472"/>
      <c r="IZK393" s="472"/>
      <c r="IZT393" s="472"/>
      <c r="JAC393" s="472"/>
      <c r="JAL393" s="472"/>
      <c r="JAU393" s="472"/>
      <c r="JBD393" s="472"/>
      <c r="JBM393" s="472"/>
      <c r="JBV393" s="472"/>
      <c r="JCE393" s="472"/>
      <c r="JCN393" s="472"/>
      <c r="JCW393" s="472"/>
      <c r="JDF393" s="472"/>
      <c r="JDO393" s="472"/>
      <c r="JDX393" s="472"/>
      <c r="JEG393" s="472"/>
      <c r="JEP393" s="472"/>
      <c r="JEY393" s="472"/>
      <c r="JFH393" s="472"/>
      <c r="JFQ393" s="472"/>
      <c r="JFZ393" s="472"/>
      <c r="JGI393" s="472"/>
      <c r="JGR393" s="472"/>
      <c r="JHA393" s="472"/>
      <c r="JHJ393" s="472"/>
      <c r="JHS393" s="472"/>
      <c r="JIB393" s="472"/>
      <c r="JIK393" s="472"/>
      <c r="JIT393" s="472"/>
      <c r="JJC393" s="472"/>
      <c r="JJL393" s="472"/>
      <c r="JJU393" s="472"/>
      <c r="JKD393" s="472"/>
      <c r="JKM393" s="472"/>
      <c r="JKV393" s="472"/>
      <c r="JLE393" s="472"/>
      <c r="JLN393" s="472"/>
      <c r="JLW393" s="472"/>
      <c r="JMF393" s="472"/>
      <c r="JMO393" s="472"/>
      <c r="JMX393" s="472"/>
      <c r="JNG393" s="472"/>
      <c r="JNP393" s="472"/>
      <c r="JNY393" s="472"/>
      <c r="JOH393" s="472"/>
      <c r="JOQ393" s="472"/>
      <c r="JOZ393" s="472"/>
      <c r="JPI393" s="472"/>
      <c r="JPR393" s="472"/>
      <c r="JQA393" s="472"/>
      <c r="JQJ393" s="472"/>
      <c r="JQS393" s="472"/>
      <c r="JRB393" s="472"/>
      <c r="JRK393" s="472"/>
      <c r="JRT393" s="472"/>
      <c r="JSC393" s="472"/>
      <c r="JSL393" s="472"/>
      <c r="JSU393" s="472"/>
      <c r="JTD393" s="472"/>
      <c r="JTM393" s="472"/>
      <c r="JTV393" s="472"/>
      <c r="JUE393" s="472"/>
      <c r="JUN393" s="472"/>
      <c r="JUW393" s="472"/>
      <c r="JVF393" s="472"/>
      <c r="JVO393" s="472"/>
      <c r="JVX393" s="472"/>
      <c r="JWG393" s="472"/>
      <c r="JWP393" s="472"/>
      <c r="JWY393" s="472"/>
      <c r="JXH393" s="472"/>
      <c r="JXQ393" s="472"/>
      <c r="JXZ393" s="472"/>
      <c r="JYI393" s="472"/>
      <c r="JYR393" s="472"/>
      <c r="JZA393" s="472"/>
      <c r="JZJ393" s="472"/>
      <c r="JZS393" s="472"/>
      <c r="KAB393" s="472"/>
      <c r="KAK393" s="472"/>
      <c r="KAT393" s="472"/>
      <c r="KBC393" s="472"/>
      <c r="KBL393" s="472"/>
      <c r="KBU393" s="472"/>
      <c r="KCD393" s="472"/>
      <c r="KCM393" s="472"/>
      <c r="KCV393" s="472"/>
      <c r="KDE393" s="472"/>
      <c r="KDN393" s="472"/>
      <c r="KDW393" s="472"/>
      <c r="KEF393" s="472"/>
      <c r="KEO393" s="472"/>
      <c r="KEX393" s="472"/>
      <c r="KFG393" s="472"/>
      <c r="KFP393" s="472"/>
      <c r="KFY393" s="472"/>
      <c r="KGH393" s="472"/>
      <c r="KGQ393" s="472"/>
      <c r="KGZ393" s="472"/>
      <c r="KHI393" s="472"/>
      <c r="KHR393" s="472"/>
      <c r="KIA393" s="472"/>
      <c r="KIJ393" s="472"/>
      <c r="KIS393" s="472"/>
      <c r="KJB393" s="472"/>
      <c r="KJK393" s="472"/>
      <c r="KJT393" s="472"/>
      <c r="KKC393" s="472"/>
      <c r="KKL393" s="472"/>
      <c r="KKU393" s="472"/>
      <c r="KLD393" s="472"/>
      <c r="KLM393" s="472"/>
      <c r="KLV393" s="472"/>
      <c r="KME393" s="472"/>
      <c r="KMN393" s="472"/>
      <c r="KMW393" s="472"/>
      <c r="KNF393" s="472"/>
      <c r="KNO393" s="472"/>
      <c r="KNX393" s="472"/>
      <c r="KOG393" s="472"/>
      <c r="KOP393" s="472"/>
      <c r="KOY393" s="472"/>
      <c r="KPH393" s="472"/>
      <c r="KPQ393" s="472"/>
      <c r="KPZ393" s="472"/>
      <c r="KQI393" s="472"/>
      <c r="KQR393" s="472"/>
      <c r="KRA393" s="472"/>
      <c r="KRJ393" s="472"/>
      <c r="KRS393" s="472"/>
      <c r="KSB393" s="472"/>
      <c r="KSK393" s="472"/>
      <c r="KST393" s="472"/>
      <c r="KTC393" s="472"/>
      <c r="KTL393" s="472"/>
      <c r="KTU393" s="472"/>
      <c r="KUD393" s="472"/>
      <c r="KUM393" s="472"/>
      <c r="KUV393" s="472"/>
      <c r="KVE393" s="472"/>
      <c r="KVN393" s="472"/>
      <c r="KVW393" s="472"/>
      <c r="KWF393" s="472"/>
      <c r="KWO393" s="472"/>
      <c r="KWX393" s="472"/>
      <c r="KXG393" s="472"/>
      <c r="KXP393" s="472"/>
      <c r="KXY393" s="472"/>
      <c r="KYH393" s="472"/>
      <c r="KYQ393" s="472"/>
      <c r="KYZ393" s="472"/>
      <c r="KZI393" s="472"/>
      <c r="KZR393" s="472"/>
      <c r="LAA393" s="472"/>
      <c r="LAJ393" s="472"/>
      <c r="LAS393" s="472"/>
      <c r="LBB393" s="472"/>
      <c r="LBK393" s="472"/>
      <c r="LBT393" s="472"/>
      <c r="LCC393" s="472"/>
      <c r="LCL393" s="472"/>
      <c r="LCU393" s="472"/>
      <c r="LDD393" s="472"/>
      <c r="LDM393" s="472"/>
      <c r="LDV393" s="472"/>
      <c r="LEE393" s="472"/>
      <c r="LEN393" s="472"/>
      <c r="LEW393" s="472"/>
      <c r="LFF393" s="472"/>
      <c r="LFO393" s="472"/>
      <c r="LFX393" s="472"/>
      <c r="LGG393" s="472"/>
      <c r="LGP393" s="472"/>
      <c r="LGY393" s="472"/>
      <c r="LHH393" s="472"/>
      <c r="LHQ393" s="472"/>
      <c r="LHZ393" s="472"/>
      <c r="LII393" s="472"/>
      <c r="LIR393" s="472"/>
      <c r="LJA393" s="472"/>
      <c r="LJJ393" s="472"/>
      <c r="LJS393" s="472"/>
      <c r="LKB393" s="472"/>
      <c r="LKK393" s="472"/>
      <c r="LKT393" s="472"/>
      <c r="LLC393" s="472"/>
      <c r="LLL393" s="472"/>
      <c r="LLU393" s="472"/>
      <c r="LMD393" s="472"/>
      <c r="LMM393" s="472"/>
      <c r="LMV393" s="472"/>
      <c r="LNE393" s="472"/>
      <c r="LNN393" s="472"/>
      <c r="LNW393" s="472"/>
      <c r="LOF393" s="472"/>
      <c r="LOO393" s="472"/>
      <c r="LOX393" s="472"/>
      <c r="LPG393" s="472"/>
      <c r="LPP393" s="472"/>
      <c r="LPY393" s="472"/>
      <c r="LQH393" s="472"/>
      <c r="LQQ393" s="472"/>
      <c r="LQZ393" s="472"/>
      <c r="LRI393" s="472"/>
      <c r="LRR393" s="472"/>
      <c r="LSA393" s="472"/>
      <c r="LSJ393" s="472"/>
      <c r="LSS393" s="472"/>
      <c r="LTB393" s="472"/>
      <c r="LTK393" s="472"/>
      <c r="LTT393" s="472"/>
      <c r="LUC393" s="472"/>
      <c r="LUL393" s="472"/>
      <c r="LUU393" s="472"/>
      <c r="LVD393" s="472"/>
      <c r="LVM393" s="472"/>
      <c r="LVV393" s="472"/>
      <c r="LWE393" s="472"/>
      <c r="LWN393" s="472"/>
      <c r="LWW393" s="472"/>
      <c r="LXF393" s="472"/>
      <c r="LXO393" s="472"/>
      <c r="LXX393" s="472"/>
      <c r="LYG393" s="472"/>
      <c r="LYP393" s="472"/>
      <c r="LYY393" s="472"/>
      <c r="LZH393" s="472"/>
      <c r="LZQ393" s="472"/>
      <c r="LZZ393" s="472"/>
      <c r="MAI393" s="472"/>
      <c r="MAR393" s="472"/>
      <c r="MBA393" s="472"/>
      <c r="MBJ393" s="472"/>
      <c r="MBS393" s="472"/>
      <c r="MCB393" s="472"/>
      <c r="MCK393" s="472"/>
      <c r="MCT393" s="472"/>
      <c r="MDC393" s="472"/>
      <c r="MDL393" s="472"/>
      <c r="MDU393" s="472"/>
      <c r="MED393" s="472"/>
      <c r="MEM393" s="472"/>
      <c r="MEV393" s="472"/>
      <c r="MFE393" s="472"/>
      <c r="MFN393" s="472"/>
      <c r="MFW393" s="472"/>
      <c r="MGF393" s="472"/>
      <c r="MGO393" s="472"/>
      <c r="MGX393" s="472"/>
      <c r="MHG393" s="472"/>
      <c r="MHP393" s="472"/>
      <c r="MHY393" s="472"/>
      <c r="MIH393" s="472"/>
      <c r="MIQ393" s="472"/>
      <c r="MIZ393" s="472"/>
      <c r="MJI393" s="472"/>
      <c r="MJR393" s="472"/>
      <c r="MKA393" s="472"/>
      <c r="MKJ393" s="472"/>
      <c r="MKS393" s="472"/>
      <c r="MLB393" s="472"/>
      <c r="MLK393" s="472"/>
      <c r="MLT393" s="472"/>
      <c r="MMC393" s="472"/>
      <c r="MML393" s="472"/>
      <c r="MMU393" s="472"/>
      <c r="MND393" s="472"/>
      <c r="MNM393" s="472"/>
      <c r="MNV393" s="472"/>
      <c r="MOE393" s="472"/>
      <c r="MON393" s="472"/>
      <c r="MOW393" s="472"/>
      <c r="MPF393" s="472"/>
      <c r="MPO393" s="472"/>
      <c r="MPX393" s="472"/>
      <c r="MQG393" s="472"/>
      <c r="MQP393" s="472"/>
      <c r="MQY393" s="472"/>
      <c r="MRH393" s="472"/>
      <c r="MRQ393" s="472"/>
      <c r="MRZ393" s="472"/>
      <c r="MSI393" s="472"/>
      <c r="MSR393" s="472"/>
      <c r="MTA393" s="472"/>
      <c r="MTJ393" s="472"/>
      <c r="MTS393" s="472"/>
      <c r="MUB393" s="472"/>
      <c r="MUK393" s="472"/>
      <c r="MUT393" s="472"/>
      <c r="MVC393" s="472"/>
      <c r="MVL393" s="472"/>
      <c r="MVU393" s="472"/>
      <c r="MWD393" s="472"/>
      <c r="MWM393" s="472"/>
      <c r="MWV393" s="472"/>
      <c r="MXE393" s="472"/>
      <c r="MXN393" s="472"/>
      <c r="MXW393" s="472"/>
      <c r="MYF393" s="472"/>
      <c r="MYO393" s="472"/>
      <c r="MYX393" s="472"/>
      <c r="MZG393" s="472"/>
      <c r="MZP393" s="472"/>
      <c r="MZY393" s="472"/>
      <c r="NAH393" s="472"/>
      <c r="NAQ393" s="472"/>
      <c r="NAZ393" s="472"/>
      <c r="NBI393" s="472"/>
      <c r="NBR393" s="472"/>
      <c r="NCA393" s="472"/>
      <c r="NCJ393" s="472"/>
      <c r="NCS393" s="472"/>
      <c r="NDB393" s="472"/>
      <c r="NDK393" s="472"/>
      <c r="NDT393" s="472"/>
      <c r="NEC393" s="472"/>
      <c r="NEL393" s="472"/>
      <c r="NEU393" s="472"/>
      <c r="NFD393" s="472"/>
      <c r="NFM393" s="472"/>
      <c r="NFV393" s="472"/>
      <c r="NGE393" s="472"/>
      <c r="NGN393" s="472"/>
      <c r="NGW393" s="472"/>
      <c r="NHF393" s="472"/>
      <c r="NHO393" s="472"/>
      <c r="NHX393" s="472"/>
      <c r="NIG393" s="472"/>
      <c r="NIP393" s="472"/>
      <c r="NIY393" s="472"/>
      <c r="NJH393" s="472"/>
      <c r="NJQ393" s="472"/>
      <c r="NJZ393" s="472"/>
      <c r="NKI393" s="472"/>
      <c r="NKR393" s="472"/>
      <c r="NLA393" s="472"/>
      <c r="NLJ393" s="472"/>
      <c r="NLS393" s="472"/>
      <c r="NMB393" s="472"/>
      <c r="NMK393" s="472"/>
      <c r="NMT393" s="472"/>
      <c r="NNC393" s="472"/>
      <c r="NNL393" s="472"/>
      <c r="NNU393" s="472"/>
      <c r="NOD393" s="472"/>
      <c r="NOM393" s="472"/>
      <c r="NOV393" s="472"/>
      <c r="NPE393" s="472"/>
      <c r="NPN393" s="472"/>
      <c r="NPW393" s="472"/>
      <c r="NQF393" s="472"/>
      <c r="NQO393" s="472"/>
      <c r="NQX393" s="472"/>
      <c r="NRG393" s="472"/>
      <c r="NRP393" s="472"/>
      <c r="NRY393" s="472"/>
      <c r="NSH393" s="472"/>
      <c r="NSQ393" s="472"/>
      <c r="NSZ393" s="472"/>
      <c r="NTI393" s="472"/>
      <c r="NTR393" s="472"/>
      <c r="NUA393" s="472"/>
      <c r="NUJ393" s="472"/>
      <c r="NUS393" s="472"/>
      <c r="NVB393" s="472"/>
      <c r="NVK393" s="472"/>
      <c r="NVT393" s="472"/>
      <c r="NWC393" s="472"/>
      <c r="NWL393" s="472"/>
      <c r="NWU393" s="472"/>
      <c r="NXD393" s="472"/>
      <c r="NXM393" s="472"/>
      <c r="NXV393" s="472"/>
      <c r="NYE393" s="472"/>
      <c r="NYN393" s="472"/>
      <c r="NYW393" s="472"/>
      <c r="NZF393" s="472"/>
      <c r="NZO393" s="472"/>
      <c r="NZX393" s="472"/>
      <c r="OAG393" s="472"/>
      <c r="OAP393" s="472"/>
      <c r="OAY393" s="472"/>
      <c r="OBH393" s="472"/>
      <c r="OBQ393" s="472"/>
      <c r="OBZ393" s="472"/>
      <c r="OCI393" s="472"/>
      <c r="OCR393" s="472"/>
      <c r="ODA393" s="472"/>
      <c r="ODJ393" s="472"/>
      <c r="ODS393" s="472"/>
      <c r="OEB393" s="472"/>
      <c r="OEK393" s="472"/>
      <c r="OET393" s="472"/>
      <c r="OFC393" s="472"/>
      <c r="OFL393" s="472"/>
      <c r="OFU393" s="472"/>
      <c r="OGD393" s="472"/>
      <c r="OGM393" s="472"/>
      <c r="OGV393" s="472"/>
      <c r="OHE393" s="472"/>
      <c r="OHN393" s="472"/>
      <c r="OHW393" s="472"/>
      <c r="OIF393" s="472"/>
      <c r="OIO393" s="472"/>
      <c r="OIX393" s="472"/>
      <c r="OJG393" s="472"/>
      <c r="OJP393" s="472"/>
      <c r="OJY393" s="472"/>
      <c r="OKH393" s="472"/>
      <c r="OKQ393" s="472"/>
      <c r="OKZ393" s="472"/>
      <c r="OLI393" s="472"/>
      <c r="OLR393" s="472"/>
      <c r="OMA393" s="472"/>
      <c r="OMJ393" s="472"/>
      <c r="OMS393" s="472"/>
      <c r="ONB393" s="472"/>
      <c r="ONK393" s="472"/>
      <c r="ONT393" s="472"/>
      <c r="OOC393" s="472"/>
      <c r="OOL393" s="472"/>
      <c r="OOU393" s="472"/>
      <c r="OPD393" s="472"/>
      <c r="OPM393" s="472"/>
      <c r="OPV393" s="472"/>
      <c r="OQE393" s="472"/>
      <c r="OQN393" s="472"/>
      <c r="OQW393" s="472"/>
      <c r="ORF393" s="472"/>
      <c r="ORO393" s="472"/>
      <c r="ORX393" s="472"/>
      <c r="OSG393" s="472"/>
      <c r="OSP393" s="472"/>
      <c r="OSY393" s="472"/>
      <c r="OTH393" s="472"/>
      <c r="OTQ393" s="472"/>
      <c r="OTZ393" s="472"/>
      <c r="OUI393" s="472"/>
      <c r="OUR393" s="472"/>
      <c r="OVA393" s="472"/>
      <c r="OVJ393" s="472"/>
      <c r="OVS393" s="472"/>
      <c r="OWB393" s="472"/>
      <c r="OWK393" s="472"/>
      <c r="OWT393" s="472"/>
      <c r="OXC393" s="472"/>
      <c r="OXL393" s="472"/>
      <c r="OXU393" s="472"/>
      <c r="OYD393" s="472"/>
      <c r="OYM393" s="472"/>
      <c r="OYV393" s="472"/>
      <c r="OZE393" s="472"/>
      <c r="OZN393" s="472"/>
      <c r="OZW393" s="472"/>
      <c r="PAF393" s="472"/>
      <c r="PAO393" s="472"/>
      <c r="PAX393" s="472"/>
      <c r="PBG393" s="472"/>
      <c r="PBP393" s="472"/>
      <c r="PBY393" s="472"/>
      <c r="PCH393" s="472"/>
      <c r="PCQ393" s="472"/>
      <c r="PCZ393" s="472"/>
      <c r="PDI393" s="472"/>
      <c r="PDR393" s="472"/>
      <c r="PEA393" s="472"/>
      <c r="PEJ393" s="472"/>
      <c r="PES393" s="472"/>
      <c r="PFB393" s="472"/>
      <c r="PFK393" s="472"/>
      <c r="PFT393" s="472"/>
      <c r="PGC393" s="472"/>
      <c r="PGL393" s="472"/>
      <c r="PGU393" s="472"/>
      <c r="PHD393" s="472"/>
      <c r="PHM393" s="472"/>
      <c r="PHV393" s="472"/>
      <c r="PIE393" s="472"/>
      <c r="PIN393" s="472"/>
      <c r="PIW393" s="472"/>
      <c r="PJF393" s="472"/>
      <c r="PJO393" s="472"/>
      <c r="PJX393" s="472"/>
      <c r="PKG393" s="472"/>
      <c r="PKP393" s="472"/>
      <c r="PKY393" s="472"/>
      <c r="PLH393" s="472"/>
      <c r="PLQ393" s="472"/>
      <c r="PLZ393" s="472"/>
      <c r="PMI393" s="472"/>
      <c r="PMR393" s="472"/>
      <c r="PNA393" s="472"/>
      <c r="PNJ393" s="472"/>
      <c r="PNS393" s="472"/>
      <c r="POB393" s="472"/>
      <c r="POK393" s="472"/>
      <c r="POT393" s="472"/>
      <c r="PPC393" s="472"/>
      <c r="PPL393" s="472"/>
      <c r="PPU393" s="472"/>
      <c r="PQD393" s="472"/>
      <c r="PQM393" s="472"/>
      <c r="PQV393" s="472"/>
      <c r="PRE393" s="472"/>
      <c r="PRN393" s="472"/>
      <c r="PRW393" s="472"/>
      <c r="PSF393" s="472"/>
      <c r="PSO393" s="472"/>
      <c r="PSX393" s="472"/>
      <c r="PTG393" s="472"/>
      <c r="PTP393" s="472"/>
      <c r="PTY393" s="472"/>
      <c r="PUH393" s="472"/>
      <c r="PUQ393" s="472"/>
      <c r="PUZ393" s="472"/>
      <c r="PVI393" s="472"/>
      <c r="PVR393" s="472"/>
      <c r="PWA393" s="472"/>
      <c r="PWJ393" s="472"/>
      <c r="PWS393" s="472"/>
      <c r="PXB393" s="472"/>
      <c r="PXK393" s="472"/>
      <c r="PXT393" s="472"/>
      <c r="PYC393" s="472"/>
      <c r="PYL393" s="472"/>
      <c r="PYU393" s="472"/>
      <c r="PZD393" s="472"/>
      <c r="PZM393" s="472"/>
      <c r="PZV393" s="472"/>
      <c r="QAE393" s="472"/>
      <c r="QAN393" s="472"/>
      <c r="QAW393" s="472"/>
      <c r="QBF393" s="472"/>
      <c r="QBO393" s="472"/>
      <c r="QBX393" s="472"/>
      <c r="QCG393" s="472"/>
      <c r="QCP393" s="472"/>
      <c r="QCY393" s="472"/>
      <c r="QDH393" s="472"/>
      <c r="QDQ393" s="472"/>
      <c r="QDZ393" s="472"/>
      <c r="QEI393" s="472"/>
      <c r="QER393" s="472"/>
      <c r="QFA393" s="472"/>
      <c r="QFJ393" s="472"/>
      <c r="QFS393" s="472"/>
      <c r="QGB393" s="472"/>
      <c r="QGK393" s="472"/>
      <c r="QGT393" s="472"/>
      <c r="QHC393" s="472"/>
      <c r="QHL393" s="472"/>
      <c r="QHU393" s="472"/>
      <c r="QID393" s="472"/>
      <c r="QIM393" s="472"/>
      <c r="QIV393" s="472"/>
      <c r="QJE393" s="472"/>
      <c r="QJN393" s="472"/>
      <c r="QJW393" s="472"/>
      <c r="QKF393" s="472"/>
      <c r="QKO393" s="472"/>
      <c r="QKX393" s="472"/>
      <c r="QLG393" s="472"/>
      <c r="QLP393" s="472"/>
      <c r="QLY393" s="472"/>
      <c r="QMH393" s="472"/>
      <c r="QMQ393" s="472"/>
      <c r="QMZ393" s="472"/>
      <c r="QNI393" s="472"/>
      <c r="QNR393" s="472"/>
      <c r="QOA393" s="472"/>
      <c r="QOJ393" s="472"/>
      <c r="QOS393" s="472"/>
      <c r="QPB393" s="472"/>
      <c r="QPK393" s="472"/>
      <c r="QPT393" s="472"/>
      <c r="QQC393" s="472"/>
      <c r="QQL393" s="472"/>
      <c r="QQU393" s="472"/>
      <c r="QRD393" s="472"/>
      <c r="QRM393" s="472"/>
      <c r="QRV393" s="472"/>
      <c r="QSE393" s="472"/>
      <c r="QSN393" s="472"/>
      <c r="QSW393" s="472"/>
      <c r="QTF393" s="472"/>
      <c r="QTO393" s="472"/>
      <c r="QTX393" s="472"/>
      <c r="QUG393" s="472"/>
      <c r="QUP393" s="472"/>
      <c r="QUY393" s="472"/>
      <c r="QVH393" s="472"/>
      <c r="QVQ393" s="472"/>
      <c r="QVZ393" s="472"/>
      <c r="QWI393" s="472"/>
      <c r="QWR393" s="472"/>
      <c r="QXA393" s="472"/>
      <c r="QXJ393" s="472"/>
      <c r="QXS393" s="472"/>
      <c r="QYB393" s="472"/>
      <c r="QYK393" s="472"/>
      <c r="QYT393" s="472"/>
      <c r="QZC393" s="472"/>
      <c r="QZL393" s="472"/>
      <c r="QZU393" s="472"/>
      <c r="RAD393" s="472"/>
      <c r="RAM393" s="472"/>
      <c r="RAV393" s="472"/>
      <c r="RBE393" s="472"/>
      <c r="RBN393" s="472"/>
      <c r="RBW393" s="472"/>
      <c r="RCF393" s="472"/>
      <c r="RCO393" s="472"/>
      <c r="RCX393" s="472"/>
      <c r="RDG393" s="472"/>
      <c r="RDP393" s="472"/>
      <c r="RDY393" s="472"/>
      <c r="REH393" s="472"/>
      <c r="REQ393" s="472"/>
      <c r="REZ393" s="472"/>
      <c r="RFI393" s="472"/>
      <c r="RFR393" s="472"/>
      <c r="RGA393" s="472"/>
      <c r="RGJ393" s="472"/>
      <c r="RGS393" s="472"/>
      <c r="RHB393" s="472"/>
      <c r="RHK393" s="472"/>
      <c r="RHT393" s="472"/>
      <c r="RIC393" s="472"/>
      <c r="RIL393" s="472"/>
      <c r="RIU393" s="472"/>
      <c r="RJD393" s="472"/>
      <c r="RJM393" s="472"/>
      <c r="RJV393" s="472"/>
      <c r="RKE393" s="472"/>
      <c r="RKN393" s="472"/>
      <c r="RKW393" s="472"/>
      <c r="RLF393" s="472"/>
      <c r="RLO393" s="472"/>
      <c r="RLX393" s="472"/>
      <c r="RMG393" s="472"/>
      <c r="RMP393" s="472"/>
      <c r="RMY393" s="472"/>
      <c r="RNH393" s="472"/>
      <c r="RNQ393" s="472"/>
      <c r="RNZ393" s="472"/>
      <c r="ROI393" s="472"/>
      <c r="ROR393" s="472"/>
      <c r="RPA393" s="472"/>
      <c r="RPJ393" s="472"/>
      <c r="RPS393" s="472"/>
      <c r="RQB393" s="472"/>
      <c r="RQK393" s="472"/>
      <c r="RQT393" s="472"/>
      <c r="RRC393" s="472"/>
      <c r="RRL393" s="472"/>
      <c r="RRU393" s="472"/>
      <c r="RSD393" s="472"/>
      <c r="RSM393" s="472"/>
      <c r="RSV393" s="472"/>
      <c r="RTE393" s="472"/>
      <c r="RTN393" s="472"/>
      <c r="RTW393" s="472"/>
      <c r="RUF393" s="472"/>
      <c r="RUO393" s="472"/>
      <c r="RUX393" s="472"/>
      <c r="RVG393" s="472"/>
      <c r="RVP393" s="472"/>
      <c r="RVY393" s="472"/>
      <c r="RWH393" s="472"/>
      <c r="RWQ393" s="472"/>
      <c r="RWZ393" s="472"/>
      <c r="RXI393" s="472"/>
      <c r="RXR393" s="472"/>
      <c r="RYA393" s="472"/>
      <c r="RYJ393" s="472"/>
      <c r="RYS393" s="472"/>
      <c r="RZB393" s="472"/>
      <c r="RZK393" s="472"/>
      <c r="RZT393" s="472"/>
      <c r="SAC393" s="472"/>
      <c r="SAL393" s="472"/>
      <c r="SAU393" s="472"/>
      <c r="SBD393" s="472"/>
      <c r="SBM393" s="472"/>
      <c r="SBV393" s="472"/>
      <c r="SCE393" s="472"/>
      <c r="SCN393" s="472"/>
      <c r="SCW393" s="472"/>
      <c r="SDF393" s="472"/>
      <c r="SDO393" s="472"/>
      <c r="SDX393" s="472"/>
      <c r="SEG393" s="472"/>
      <c r="SEP393" s="472"/>
      <c r="SEY393" s="472"/>
      <c r="SFH393" s="472"/>
      <c r="SFQ393" s="472"/>
      <c r="SFZ393" s="472"/>
      <c r="SGI393" s="472"/>
      <c r="SGR393" s="472"/>
      <c r="SHA393" s="472"/>
      <c r="SHJ393" s="472"/>
      <c r="SHS393" s="472"/>
      <c r="SIB393" s="472"/>
      <c r="SIK393" s="472"/>
      <c r="SIT393" s="472"/>
      <c r="SJC393" s="472"/>
      <c r="SJL393" s="472"/>
      <c r="SJU393" s="472"/>
      <c r="SKD393" s="472"/>
      <c r="SKM393" s="472"/>
      <c r="SKV393" s="472"/>
      <c r="SLE393" s="472"/>
      <c r="SLN393" s="472"/>
      <c r="SLW393" s="472"/>
      <c r="SMF393" s="472"/>
      <c r="SMO393" s="472"/>
      <c r="SMX393" s="472"/>
      <c r="SNG393" s="472"/>
      <c r="SNP393" s="472"/>
      <c r="SNY393" s="472"/>
      <c r="SOH393" s="472"/>
      <c r="SOQ393" s="472"/>
      <c r="SOZ393" s="472"/>
      <c r="SPI393" s="472"/>
      <c r="SPR393" s="472"/>
      <c r="SQA393" s="472"/>
      <c r="SQJ393" s="472"/>
      <c r="SQS393" s="472"/>
      <c r="SRB393" s="472"/>
      <c r="SRK393" s="472"/>
      <c r="SRT393" s="472"/>
      <c r="SSC393" s="472"/>
      <c r="SSL393" s="472"/>
      <c r="SSU393" s="472"/>
      <c r="STD393" s="472"/>
      <c r="STM393" s="472"/>
      <c r="STV393" s="472"/>
      <c r="SUE393" s="472"/>
      <c r="SUN393" s="472"/>
      <c r="SUW393" s="472"/>
      <c r="SVF393" s="472"/>
      <c r="SVO393" s="472"/>
      <c r="SVX393" s="472"/>
      <c r="SWG393" s="472"/>
      <c r="SWP393" s="472"/>
      <c r="SWY393" s="472"/>
      <c r="SXH393" s="472"/>
      <c r="SXQ393" s="472"/>
      <c r="SXZ393" s="472"/>
      <c r="SYI393" s="472"/>
      <c r="SYR393" s="472"/>
      <c r="SZA393" s="472"/>
      <c r="SZJ393" s="472"/>
      <c r="SZS393" s="472"/>
      <c r="TAB393" s="472"/>
      <c r="TAK393" s="472"/>
      <c r="TAT393" s="472"/>
      <c r="TBC393" s="472"/>
      <c r="TBL393" s="472"/>
      <c r="TBU393" s="472"/>
      <c r="TCD393" s="472"/>
      <c r="TCM393" s="472"/>
      <c r="TCV393" s="472"/>
      <c r="TDE393" s="472"/>
      <c r="TDN393" s="472"/>
      <c r="TDW393" s="472"/>
      <c r="TEF393" s="472"/>
      <c r="TEO393" s="472"/>
      <c r="TEX393" s="472"/>
      <c r="TFG393" s="472"/>
      <c r="TFP393" s="472"/>
      <c r="TFY393" s="472"/>
      <c r="TGH393" s="472"/>
      <c r="TGQ393" s="472"/>
      <c r="TGZ393" s="472"/>
      <c r="THI393" s="472"/>
      <c r="THR393" s="472"/>
      <c r="TIA393" s="472"/>
      <c r="TIJ393" s="472"/>
      <c r="TIS393" s="472"/>
      <c r="TJB393" s="472"/>
      <c r="TJK393" s="472"/>
      <c r="TJT393" s="472"/>
      <c r="TKC393" s="472"/>
      <c r="TKL393" s="472"/>
      <c r="TKU393" s="472"/>
      <c r="TLD393" s="472"/>
      <c r="TLM393" s="472"/>
      <c r="TLV393" s="472"/>
      <c r="TME393" s="472"/>
      <c r="TMN393" s="472"/>
      <c r="TMW393" s="472"/>
      <c r="TNF393" s="472"/>
      <c r="TNO393" s="472"/>
      <c r="TNX393" s="472"/>
      <c r="TOG393" s="472"/>
      <c r="TOP393" s="472"/>
      <c r="TOY393" s="472"/>
      <c r="TPH393" s="472"/>
      <c r="TPQ393" s="472"/>
      <c r="TPZ393" s="472"/>
      <c r="TQI393" s="472"/>
      <c r="TQR393" s="472"/>
      <c r="TRA393" s="472"/>
      <c r="TRJ393" s="472"/>
      <c r="TRS393" s="472"/>
      <c r="TSB393" s="472"/>
      <c r="TSK393" s="472"/>
      <c r="TST393" s="472"/>
      <c r="TTC393" s="472"/>
      <c r="TTL393" s="472"/>
      <c r="TTU393" s="472"/>
      <c r="TUD393" s="472"/>
      <c r="TUM393" s="472"/>
      <c r="TUV393" s="472"/>
      <c r="TVE393" s="472"/>
      <c r="TVN393" s="472"/>
      <c r="TVW393" s="472"/>
      <c r="TWF393" s="472"/>
      <c r="TWO393" s="472"/>
      <c r="TWX393" s="472"/>
      <c r="TXG393" s="472"/>
      <c r="TXP393" s="472"/>
      <c r="TXY393" s="472"/>
      <c r="TYH393" s="472"/>
      <c r="TYQ393" s="472"/>
      <c r="TYZ393" s="472"/>
      <c r="TZI393" s="472"/>
      <c r="TZR393" s="472"/>
      <c r="UAA393" s="472"/>
      <c r="UAJ393" s="472"/>
      <c r="UAS393" s="472"/>
      <c r="UBB393" s="472"/>
      <c r="UBK393" s="472"/>
      <c r="UBT393" s="472"/>
      <c r="UCC393" s="472"/>
      <c r="UCL393" s="472"/>
      <c r="UCU393" s="472"/>
      <c r="UDD393" s="472"/>
      <c r="UDM393" s="472"/>
      <c r="UDV393" s="472"/>
      <c r="UEE393" s="472"/>
      <c r="UEN393" s="472"/>
      <c r="UEW393" s="472"/>
      <c r="UFF393" s="472"/>
      <c r="UFO393" s="472"/>
      <c r="UFX393" s="472"/>
      <c r="UGG393" s="472"/>
      <c r="UGP393" s="472"/>
      <c r="UGY393" s="472"/>
      <c r="UHH393" s="472"/>
      <c r="UHQ393" s="472"/>
      <c r="UHZ393" s="472"/>
      <c r="UII393" s="472"/>
      <c r="UIR393" s="472"/>
      <c r="UJA393" s="472"/>
      <c r="UJJ393" s="472"/>
      <c r="UJS393" s="472"/>
      <c r="UKB393" s="472"/>
      <c r="UKK393" s="472"/>
      <c r="UKT393" s="472"/>
      <c r="ULC393" s="472"/>
      <c r="ULL393" s="472"/>
      <c r="ULU393" s="472"/>
      <c r="UMD393" s="472"/>
      <c r="UMM393" s="472"/>
      <c r="UMV393" s="472"/>
      <c r="UNE393" s="472"/>
      <c r="UNN393" s="472"/>
      <c r="UNW393" s="472"/>
      <c r="UOF393" s="472"/>
      <c r="UOO393" s="472"/>
      <c r="UOX393" s="472"/>
      <c r="UPG393" s="472"/>
      <c r="UPP393" s="472"/>
      <c r="UPY393" s="472"/>
      <c r="UQH393" s="472"/>
      <c r="UQQ393" s="472"/>
      <c r="UQZ393" s="472"/>
      <c r="URI393" s="472"/>
      <c r="URR393" s="472"/>
      <c r="USA393" s="472"/>
      <c r="USJ393" s="472"/>
      <c r="USS393" s="472"/>
      <c r="UTB393" s="472"/>
      <c r="UTK393" s="472"/>
      <c r="UTT393" s="472"/>
      <c r="UUC393" s="472"/>
      <c r="UUL393" s="472"/>
      <c r="UUU393" s="472"/>
      <c r="UVD393" s="472"/>
      <c r="UVM393" s="472"/>
      <c r="UVV393" s="472"/>
      <c r="UWE393" s="472"/>
      <c r="UWN393" s="472"/>
      <c r="UWW393" s="472"/>
      <c r="UXF393" s="472"/>
      <c r="UXO393" s="472"/>
      <c r="UXX393" s="472"/>
      <c r="UYG393" s="472"/>
      <c r="UYP393" s="472"/>
      <c r="UYY393" s="472"/>
      <c r="UZH393" s="472"/>
      <c r="UZQ393" s="472"/>
      <c r="UZZ393" s="472"/>
      <c r="VAI393" s="472"/>
      <c r="VAR393" s="472"/>
      <c r="VBA393" s="472"/>
      <c r="VBJ393" s="472"/>
      <c r="VBS393" s="472"/>
      <c r="VCB393" s="472"/>
      <c r="VCK393" s="472"/>
      <c r="VCT393" s="472"/>
      <c r="VDC393" s="472"/>
      <c r="VDL393" s="472"/>
      <c r="VDU393" s="472"/>
      <c r="VED393" s="472"/>
      <c r="VEM393" s="472"/>
      <c r="VEV393" s="472"/>
      <c r="VFE393" s="472"/>
      <c r="VFN393" s="472"/>
      <c r="VFW393" s="472"/>
      <c r="VGF393" s="472"/>
      <c r="VGO393" s="472"/>
      <c r="VGX393" s="472"/>
      <c r="VHG393" s="472"/>
      <c r="VHP393" s="472"/>
      <c r="VHY393" s="472"/>
      <c r="VIH393" s="472"/>
      <c r="VIQ393" s="472"/>
      <c r="VIZ393" s="472"/>
      <c r="VJI393" s="472"/>
      <c r="VJR393" s="472"/>
      <c r="VKA393" s="472"/>
      <c r="VKJ393" s="472"/>
      <c r="VKS393" s="472"/>
      <c r="VLB393" s="472"/>
      <c r="VLK393" s="472"/>
      <c r="VLT393" s="472"/>
      <c r="VMC393" s="472"/>
      <c r="VML393" s="472"/>
      <c r="VMU393" s="472"/>
      <c r="VND393" s="472"/>
      <c r="VNM393" s="472"/>
      <c r="VNV393" s="472"/>
      <c r="VOE393" s="472"/>
      <c r="VON393" s="472"/>
      <c r="VOW393" s="472"/>
      <c r="VPF393" s="472"/>
      <c r="VPO393" s="472"/>
      <c r="VPX393" s="472"/>
      <c r="VQG393" s="472"/>
      <c r="VQP393" s="472"/>
      <c r="VQY393" s="472"/>
      <c r="VRH393" s="472"/>
      <c r="VRQ393" s="472"/>
      <c r="VRZ393" s="472"/>
      <c r="VSI393" s="472"/>
      <c r="VSR393" s="472"/>
      <c r="VTA393" s="472"/>
      <c r="VTJ393" s="472"/>
      <c r="VTS393" s="472"/>
      <c r="VUB393" s="472"/>
      <c r="VUK393" s="472"/>
      <c r="VUT393" s="472"/>
      <c r="VVC393" s="472"/>
      <c r="VVL393" s="472"/>
      <c r="VVU393" s="472"/>
      <c r="VWD393" s="472"/>
      <c r="VWM393" s="472"/>
      <c r="VWV393" s="472"/>
      <c r="VXE393" s="472"/>
      <c r="VXN393" s="472"/>
      <c r="VXW393" s="472"/>
      <c r="VYF393" s="472"/>
      <c r="VYO393" s="472"/>
      <c r="VYX393" s="472"/>
      <c r="VZG393" s="472"/>
      <c r="VZP393" s="472"/>
      <c r="VZY393" s="472"/>
      <c r="WAH393" s="472"/>
      <c r="WAQ393" s="472"/>
      <c r="WAZ393" s="472"/>
      <c r="WBI393" s="472"/>
      <c r="WBR393" s="472"/>
      <c r="WCA393" s="472"/>
      <c r="WCJ393" s="472"/>
      <c r="WCS393" s="472"/>
      <c r="WDB393" s="472"/>
      <c r="WDK393" s="472"/>
      <c r="WDT393" s="472"/>
      <c r="WEC393" s="472"/>
      <c r="WEL393" s="472"/>
      <c r="WEU393" s="472"/>
      <c r="WFD393" s="472"/>
      <c r="WFM393" s="472"/>
      <c r="WFV393" s="472"/>
      <c r="WGE393" s="472"/>
      <c r="WGN393" s="472"/>
      <c r="WGW393" s="472"/>
      <c r="WHF393" s="472"/>
      <c r="WHO393" s="472"/>
      <c r="WHX393" s="472"/>
      <c r="WIG393" s="472"/>
      <c r="WIP393" s="472"/>
      <c r="WIY393" s="472"/>
      <c r="WJH393" s="472"/>
      <c r="WJQ393" s="472"/>
      <c r="WJZ393" s="472"/>
      <c r="WKI393" s="472"/>
      <c r="WKR393" s="472"/>
      <c r="WLA393" s="472"/>
      <c r="WLJ393" s="472"/>
      <c r="WLS393" s="472"/>
      <c r="WMB393" s="472"/>
      <c r="WMK393" s="472"/>
      <c r="WMT393" s="472"/>
      <c r="WNC393" s="472"/>
      <c r="WNL393" s="472"/>
      <c r="WNU393" s="472"/>
      <c r="WOD393" s="472"/>
      <c r="WOM393" s="472"/>
      <c r="WOV393" s="472"/>
      <c r="WPE393" s="472"/>
      <c r="WPN393" s="472"/>
      <c r="WPW393" s="472"/>
      <c r="WQF393" s="472"/>
      <c r="WQO393" s="472"/>
      <c r="WQX393" s="472"/>
      <c r="WRG393" s="472"/>
      <c r="WRP393" s="472"/>
      <c r="WRY393" s="472"/>
      <c r="WSH393" s="472"/>
      <c r="WSQ393" s="472"/>
      <c r="WSZ393" s="472"/>
      <c r="WTI393" s="472"/>
      <c r="WTR393" s="472"/>
      <c r="WUA393" s="472"/>
      <c r="WUJ393" s="472"/>
      <c r="WUS393" s="472"/>
      <c r="WVB393" s="472"/>
      <c r="WVK393" s="472"/>
      <c r="WVT393" s="472"/>
      <c r="WWC393" s="472"/>
      <c r="WWL393" s="472"/>
      <c r="WWU393" s="472"/>
      <c r="WXD393" s="472"/>
      <c r="WXM393" s="472"/>
      <c r="WXV393" s="472"/>
      <c r="WYE393" s="472"/>
      <c r="WYN393" s="472"/>
      <c r="WYW393" s="472"/>
      <c r="WZF393" s="472"/>
      <c r="WZO393" s="472"/>
      <c r="WZX393" s="472"/>
      <c r="XAG393" s="472"/>
      <c r="XAP393" s="472"/>
      <c r="XAY393" s="472"/>
      <c r="XBH393" s="472"/>
      <c r="XBQ393" s="472"/>
      <c r="XBZ393" s="472"/>
      <c r="XCI393" s="472"/>
      <c r="XCR393" s="472"/>
      <c r="XDA393" s="472"/>
      <c r="XDJ393" s="472"/>
      <c r="XDS393" s="472"/>
      <c r="XEB393" s="472"/>
      <c r="XEK393" s="472"/>
      <c r="XET393" s="472"/>
      <c r="XFC393" s="472"/>
    </row>
    <row r="394" spans="1:1020 1029:2046 2055:3072 3081:4089 4098:5115 5124:6141 6150:7167 7176:8184 8193:9210 9219:10236 10245:11262 11271:12288 12297:13305 13314:14331 14340:15357 15366:16383" ht="19" customHeight="1" x14ac:dyDescent="0.8">
      <c r="A394" s="405">
        <v>8</v>
      </c>
      <c r="B394" s="406"/>
      <c r="C394" s="407"/>
      <c r="D394" s="407"/>
      <c r="E394" s="407"/>
      <c r="F394" s="408"/>
      <c r="G394" s="409" t="str">
        <f>IFERROR(IF(B394="","",IF($A392&lt;តម្លៃទំនិញ!$G$6,VLOOKUP(B394,តម្លៃទំនិញ!$B$8:$G$68,5,FALSE),VLOOKUP(B394,តម្លៃទំនិញ!$B$8:$G$68,6,FALSE))),"")</f>
        <v/>
      </c>
      <c r="H394" s="409" t="str">
        <f t="shared" si="21"/>
        <v/>
      </c>
      <c r="I394" s="437"/>
      <c r="R394" s="469"/>
      <c r="AB394" s="470"/>
      <c r="AL394" s="471"/>
      <c r="AV394" s="472"/>
      <c r="BE394" s="472"/>
      <c r="BN394" s="472"/>
      <c r="BW394" s="472"/>
      <c r="CF394" s="472"/>
      <c r="CO394" s="472"/>
      <c r="CX394" s="472"/>
      <c r="DG394" s="472"/>
      <c r="DP394" s="472"/>
      <c r="DY394" s="472"/>
      <c r="EH394" s="472"/>
      <c r="EQ394" s="472"/>
      <c r="EZ394" s="472"/>
      <c r="FI394" s="472"/>
      <c r="FR394" s="472"/>
      <c r="GA394" s="472"/>
      <c r="GJ394" s="472"/>
      <c r="GS394" s="472"/>
      <c r="HB394" s="472"/>
      <c r="HK394" s="472"/>
      <c r="HT394" s="472"/>
      <c r="IC394" s="472"/>
      <c r="IL394" s="472"/>
      <c r="IU394" s="472"/>
      <c r="JD394" s="472"/>
      <c r="JM394" s="472"/>
      <c r="JV394" s="472"/>
      <c r="KE394" s="472"/>
      <c r="KN394" s="472"/>
      <c r="KW394" s="472"/>
      <c r="LF394" s="472"/>
      <c r="LO394" s="472"/>
      <c r="LX394" s="472"/>
      <c r="MG394" s="472"/>
      <c r="MP394" s="472"/>
      <c r="MY394" s="472"/>
      <c r="NH394" s="472"/>
      <c r="NQ394" s="472"/>
      <c r="NZ394" s="472"/>
      <c r="OI394" s="472"/>
      <c r="OR394" s="472"/>
      <c r="PA394" s="472"/>
      <c r="PJ394" s="472"/>
      <c r="PS394" s="472"/>
      <c r="QB394" s="472"/>
      <c r="QK394" s="472"/>
      <c r="QT394" s="472"/>
      <c r="RC394" s="472"/>
      <c r="RL394" s="472"/>
      <c r="RU394" s="472"/>
      <c r="SD394" s="472"/>
      <c r="SM394" s="472"/>
      <c r="SV394" s="472"/>
      <c r="TE394" s="472"/>
      <c r="TN394" s="472"/>
      <c r="TW394" s="472"/>
      <c r="UF394" s="472"/>
      <c r="UO394" s="472"/>
      <c r="UX394" s="472"/>
      <c r="VG394" s="472"/>
      <c r="VP394" s="472"/>
      <c r="VY394" s="472"/>
      <c r="WH394" s="472"/>
      <c r="WQ394" s="472"/>
      <c r="WZ394" s="472"/>
      <c r="XI394" s="472"/>
      <c r="XR394" s="472"/>
      <c r="YA394" s="472"/>
      <c r="YJ394" s="472"/>
      <c r="YS394" s="472"/>
      <c r="ZB394" s="472"/>
      <c r="ZK394" s="472"/>
      <c r="ZT394" s="472"/>
      <c r="AAC394" s="472"/>
      <c r="AAL394" s="472"/>
      <c r="AAU394" s="472"/>
      <c r="ABD394" s="472"/>
      <c r="ABM394" s="472"/>
      <c r="ABV394" s="472"/>
      <c r="ACE394" s="472"/>
      <c r="ACN394" s="472"/>
      <c r="ACW394" s="472"/>
      <c r="ADF394" s="472"/>
      <c r="ADO394" s="472"/>
      <c r="ADX394" s="472"/>
      <c r="AEG394" s="472"/>
      <c r="AEP394" s="472"/>
      <c r="AEY394" s="472"/>
      <c r="AFH394" s="472"/>
      <c r="AFQ394" s="472"/>
      <c r="AFZ394" s="472"/>
      <c r="AGI394" s="472"/>
      <c r="AGR394" s="472"/>
      <c r="AHA394" s="472"/>
      <c r="AHJ394" s="472"/>
      <c r="AHS394" s="472"/>
      <c r="AIB394" s="472"/>
      <c r="AIK394" s="472"/>
      <c r="AIT394" s="472"/>
      <c r="AJC394" s="472"/>
      <c r="AJL394" s="472"/>
      <c r="AJU394" s="472"/>
      <c r="AKD394" s="472"/>
      <c r="AKM394" s="472"/>
      <c r="AKV394" s="472"/>
      <c r="ALE394" s="472"/>
      <c r="ALN394" s="472"/>
      <c r="ALW394" s="472"/>
      <c r="AMF394" s="472"/>
      <c r="AMO394" s="472"/>
      <c r="AMX394" s="472"/>
      <c r="ANG394" s="472"/>
      <c r="ANP394" s="472"/>
      <c r="ANY394" s="472"/>
      <c r="AOH394" s="472"/>
      <c r="AOQ394" s="472"/>
      <c r="AOZ394" s="472"/>
      <c r="API394" s="472"/>
      <c r="APR394" s="472"/>
      <c r="AQA394" s="472"/>
      <c r="AQJ394" s="472"/>
      <c r="AQS394" s="472"/>
      <c r="ARB394" s="472"/>
      <c r="ARK394" s="472"/>
      <c r="ART394" s="472"/>
      <c r="ASC394" s="472"/>
      <c r="ASL394" s="472"/>
      <c r="ASU394" s="472"/>
      <c r="ATD394" s="472"/>
      <c r="ATM394" s="472"/>
      <c r="ATV394" s="472"/>
      <c r="AUE394" s="472"/>
      <c r="AUN394" s="472"/>
      <c r="AUW394" s="472"/>
      <c r="AVF394" s="472"/>
      <c r="AVO394" s="472"/>
      <c r="AVX394" s="472"/>
      <c r="AWG394" s="472"/>
      <c r="AWP394" s="472"/>
      <c r="AWY394" s="472"/>
      <c r="AXH394" s="472"/>
      <c r="AXQ394" s="472"/>
      <c r="AXZ394" s="472"/>
      <c r="AYI394" s="472"/>
      <c r="AYR394" s="472"/>
      <c r="AZA394" s="472"/>
      <c r="AZJ394" s="472"/>
      <c r="AZS394" s="472"/>
      <c r="BAB394" s="472"/>
      <c r="BAK394" s="472"/>
      <c r="BAT394" s="472"/>
      <c r="BBC394" s="472"/>
      <c r="BBL394" s="472"/>
      <c r="BBU394" s="472"/>
      <c r="BCD394" s="472"/>
      <c r="BCM394" s="472"/>
      <c r="BCV394" s="472"/>
      <c r="BDE394" s="472"/>
      <c r="BDN394" s="472"/>
      <c r="BDW394" s="472"/>
      <c r="BEF394" s="472"/>
      <c r="BEO394" s="472"/>
      <c r="BEX394" s="472"/>
      <c r="BFG394" s="472"/>
      <c r="BFP394" s="472"/>
      <c r="BFY394" s="472"/>
      <c r="BGH394" s="472"/>
      <c r="BGQ394" s="472"/>
      <c r="BGZ394" s="472"/>
      <c r="BHI394" s="472"/>
      <c r="BHR394" s="472"/>
      <c r="BIA394" s="472"/>
      <c r="BIJ394" s="472"/>
      <c r="BIS394" s="472"/>
      <c r="BJB394" s="472"/>
      <c r="BJK394" s="472"/>
      <c r="BJT394" s="472"/>
      <c r="BKC394" s="472"/>
      <c r="BKL394" s="472"/>
      <c r="BKU394" s="472"/>
      <c r="BLD394" s="472"/>
      <c r="BLM394" s="472"/>
      <c r="BLV394" s="472"/>
      <c r="BME394" s="472"/>
      <c r="BMN394" s="472"/>
      <c r="BMW394" s="472"/>
      <c r="BNF394" s="472"/>
      <c r="BNO394" s="472"/>
      <c r="BNX394" s="472"/>
      <c r="BOG394" s="472"/>
      <c r="BOP394" s="472"/>
      <c r="BOY394" s="472"/>
      <c r="BPH394" s="472"/>
      <c r="BPQ394" s="472"/>
      <c r="BPZ394" s="472"/>
      <c r="BQI394" s="472"/>
      <c r="BQR394" s="472"/>
      <c r="BRA394" s="472"/>
      <c r="BRJ394" s="472"/>
      <c r="BRS394" s="472"/>
      <c r="BSB394" s="472"/>
      <c r="BSK394" s="472"/>
      <c r="BST394" s="472"/>
      <c r="BTC394" s="472"/>
      <c r="BTL394" s="472"/>
      <c r="BTU394" s="472"/>
      <c r="BUD394" s="472"/>
      <c r="BUM394" s="472"/>
      <c r="BUV394" s="472"/>
      <c r="BVE394" s="472"/>
      <c r="BVN394" s="472"/>
      <c r="BVW394" s="472"/>
      <c r="BWF394" s="472"/>
      <c r="BWO394" s="472"/>
      <c r="BWX394" s="472"/>
      <c r="BXG394" s="472"/>
      <c r="BXP394" s="472"/>
      <c r="BXY394" s="472"/>
      <c r="BYH394" s="472"/>
      <c r="BYQ394" s="472"/>
      <c r="BYZ394" s="472"/>
      <c r="BZI394" s="472"/>
      <c r="BZR394" s="472"/>
      <c r="CAA394" s="472"/>
      <c r="CAJ394" s="472"/>
      <c r="CAS394" s="472"/>
      <c r="CBB394" s="472"/>
      <c r="CBK394" s="472"/>
      <c r="CBT394" s="472"/>
      <c r="CCC394" s="472"/>
      <c r="CCL394" s="472"/>
      <c r="CCU394" s="472"/>
      <c r="CDD394" s="472"/>
      <c r="CDM394" s="472"/>
      <c r="CDV394" s="472"/>
      <c r="CEE394" s="472"/>
      <c r="CEN394" s="472"/>
      <c r="CEW394" s="472"/>
      <c r="CFF394" s="472"/>
      <c r="CFO394" s="472"/>
      <c r="CFX394" s="472"/>
      <c r="CGG394" s="472"/>
      <c r="CGP394" s="472"/>
      <c r="CGY394" s="472"/>
      <c r="CHH394" s="472"/>
      <c r="CHQ394" s="472"/>
      <c r="CHZ394" s="472"/>
      <c r="CII394" s="472"/>
      <c r="CIR394" s="472"/>
      <c r="CJA394" s="472"/>
      <c r="CJJ394" s="472"/>
      <c r="CJS394" s="472"/>
      <c r="CKB394" s="472"/>
      <c r="CKK394" s="472"/>
      <c r="CKT394" s="472"/>
      <c r="CLC394" s="472"/>
      <c r="CLL394" s="472"/>
      <c r="CLU394" s="472"/>
      <c r="CMD394" s="472"/>
      <c r="CMM394" s="472"/>
      <c r="CMV394" s="472"/>
      <c r="CNE394" s="472"/>
      <c r="CNN394" s="472"/>
      <c r="CNW394" s="472"/>
      <c r="COF394" s="472"/>
      <c r="COO394" s="472"/>
      <c r="COX394" s="472"/>
      <c r="CPG394" s="472"/>
      <c r="CPP394" s="472"/>
      <c r="CPY394" s="472"/>
      <c r="CQH394" s="472"/>
      <c r="CQQ394" s="472"/>
      <c r="CQZ394" s="472"/>
      <c r="CRI394" s="472"/>
      <c r="CRR394" s="472"/>
      <c r="CSA394" s="472"/>
      <c r="CSJ394" s="472"/>
      <c r="CSS394" s="472"/>
      <c r="CTB394" s="472"/>
      <c r="CTK394" s="472"/>
      <c r="CTT394" s="472"/>
      <c r="CUC394" s="472"/>
      <c r="CUL394" s="472"/>
      <c r="CUU394" s="472"/>
      <c r="CVD394" s="472"/>
      <c r="CVM394" s="472"/>
      <c r="CVV394" s="472"/>
      <c r="CWE394" s="472"/>
      <c r="CWN394" s="472"/>
      <c r="CWW394" s="472"/>
      <c r="CXF394" s="472"/>
      <c r="CXO394" s="472"/>
      <c r="CXX394" s="472"/>
      <c r="CYG394" s="472"/>
      <c r="CYP394" s="472"/>
      <c r="CYY394" s="472"/>
      <c r="CZH394" s="472"/>
      <c r="CZQ394" s="472"/>
      <c r="CZZ394" s="472"/>
      <c r="DAI394" s="472"/>
      <c r="DAR394" s="472"/>
      <c r="DBA394" s="472"/>
      <c r="DBJ394" s="472"/>
      <c r="DBS394" s="472"/>
      <c r="DCB394" s="472"/>
      <c r="DCK394" s="472"/>
      <c r="DCT394" s="472"/>
      <c r="DDC394" s="472"/>
      <c r="DDL394" s="472"/>
      <c r="DDU394" s="472"/>
      <c r="DED394" s="472"/>
      <c r="DEM394" s="472"/>
      <c r="DEV394" s="472"/>
      <c r="DFE394" s="472"/>
      <c r="DFN394" s="472"/>
      <c r="DFW394" s="472"/>
      <c r="DGF394" s="472"/>
      <c r="DGO394" s="472"/>
      <c r="DGX394" s="472"/>
      <c r="DHG394" s="472"/>
      <c r="DHP394" s="472"/>
      <c r="DHY394" s="472"/>
      <c r="DIH394" s="472"/>
      <c r="DIQ394" s="472"/>
      <c r="DIZ394" s="472"/>
      <c r="DJI394" s="472"/>
      <c r="DJR394" s="472"/>
      <c r="DKA394" s="472"/>
      <c r="DKJ394" s="472"/>
      <c r="DKS394" s="472"/>
      <c r="DLB394" s="472"/>
      <c r="DLK394" s="472"/>
      <c r="DLT394" s="472"/>
      <c r="DMC394" s="472"/>
      <c r="DML394" s="472"/>
      <c r="DMU394" s="472"/>
      <c r="DND394" s="472"/>
      <c r="DNM394" s="472"/>
      <c r="DNV394" s="472"/>
      <c r="DOE394" s="472"/>
      <c r="DON394" s="472"/>
      <c r="DOW394" s="472"/>
      <c r="DPF394" s="472"/>
      <c r="DPO394" s="472"/>
      <c r="DPX394" s="472"/>
      <c r="DQG394" s="472"/>
      <c r="DQP394" s="472"/>
      <c r="DQY394" s="472"/>
      <c r="DRH394" s="472"/>
      <c r="DRQ394" s="472"/>
      <c r="DRZ394" s="472"/>
      <c r="DSI394" s="472"/>
      <c r="DSR394" s="472"/>
      <c r="DTA394" s="472"/>
      <c r="DTJ394" s="472"/>
      <c r="DTS394" s="472"/>
      <c r="DUB394" s="472"/>
      <c r="DUK394" s="472"/>
      <c r="DUT394" s="472"/>
      <c r="DVC394" s="472"/>
      <c r="DVL394" s="472"/>
      <c r="DVU394" s="472"/>
      <c r="DWD394" s="472"/>
      <c r="DWM394" s="472"/>
      <c r="DWV394" s="472"/>
      <c r="DXE394" s="472"/>
      <c r="DXN394" s="472"/>
      <c r="DXW394" s="472"/>
      <c r="DYF394" s="472"/>
      <c r="DYO394" s="472"/>
      <c r="DYX394" s="472"/>
      <c r="DZG394" s="472"/>
      <c r="DZP394" s="472"/>
      <c r="DZY394" s="472"/>
      <c r="EAH394" s="472"/>
      <c r="EAQ394" s="472"/>
      <c r="EAZ394" s="472"/>
      <c r="EBI394" s="472"/>
      <c r="EBR394" s="472"/>
      <c r="ECA394" s="472"/>
      <c r="ECJ394" s="472"/>
      <c r="ECS394" s="472"/>
      <c r="EDB394" s="472"/>
      <c r="EDK394" s="472"/>
      <c r="EDT394" s="472"/>
      <c r="EEC394" s="472"/>
      <c r="EEL394" s="472"/>
      <c r="EEU394" s="472"/>
      <c r="EFD394" s="472"/>
      <c r="EFM394" s="472"/>
      <c r="EFV394" s="472"/>
      <c r="EGE394" s="472"/>
      <c r="EGN394" s="472"/>
      <c r="EGW394" s="472"/>
      <c r="EHF394" s="472"/>
      <c r="EHO394" s="472"/>
      <c r="EHX394" s="472"/>
      <c r="EIG394" s="472"/>
      <c r="EIP394" s="472"/>
      <c r="EIY394" s="472"/>
      <c r="EJH394" s="472"/>
      <c r="EJQ394" s="472"/>
      <c r="EJZ394" s="472"/>
      <c r="EKI394" s="472"/>
      <c r="EKR394" s="472"/>
      <c r="ELA394" s="472"/>
      <c r="ELJ394" s="472"/>
      <c r="ELS394" s="472"/>
      <c r="EMB394" s="472"/>
      <c r="EMK394" s="472"/>
      <c r="EMT394" s="472"/>
      <c r="ENC394" s="472"/>
      <c r="ENL394" s="472"/>
      <c r="ENU394" s="472"/>
      <c r="EOD394" s="472"/>
      <c r="EOM394" s="472"/>
      <c r="EOV394" s="472"/>
      <c r="EPE394" s="472"/>
      <c r="EPN394" s="472"/>
      <c r="EPW394" s="472"/>
      <c r="EQF394" s="472"/>
      <c r="EQO394" s="472"/>
      <c r="EQX394" s="472"/>
      <c r="ERG394" s="472"/>
      <c r="ERP394" s="472"/>
      <c r="ERY394" s="472"/>
      <c r="ESH394" s="472"/>
      <c r="ESQ394" s="472"/>
      <c r="ESZ394" s="472"/>
      <c r="ETI394" s="472"/>
      <c r="ETR394" s="472"/>
      <c r="EUA394" s="472"/>
      <c r="EUJ394" s="472"/>
      <c r="EUS394" s="472"/>
      <c r="EVB394" s="472"/>
      <c r="EVK394" s="472"/>
      <c r="EVT394" s="472"/>
      <c r="EWC394" s="472"/>
      <c r="EWL394" s="472"/>
      <c r="EWU394" s="472"/>
      <c r="EXD394" s="472"/>
      <c r="EXM394" s="472"/>
      <c r="EXV394" s="472"/>
      <c r="EYE394" s="472"/>
      <c r="EYN394" s="472"/>
      <c r="EYW394" s="472"/>
      <c r="EZF394" s="472"/>
      <c r="EZO394" s="472"/>
      <c r="EZX394" s="472"/>
      <c r="FAG394" s="472"/>
      <c r="FAP394" s="472"/>
      <c r="FAY394" s="472"/>
      <c r="FBH394" s="472"/>
      <c r="FBQ394" s="472"/>
      <c r="FBZ394" s="472"/>
      <c r="FCI394" s="472"/>
      <c r="FCR394" s="472"/>
      <c r="FDA394" s="472"/>
      <c r="FDJ394" s="472"/>
      <c r="FDS394" s="472"/>
      <c r="FEB394" s="472"/>
      <c r="FEK394" s="472"/>
      <c r="FET394" s="472"/>
      <c r="FFC394" s="472"/>
      <c r="FFL394" s="472"/>
      <c r="FFU394" s="472"/>
      <c r="FGD394" s="472"/>
      <c r="FGM394" s="472"/>
      <c r="FGV394" s="472"/>
      <c r="FHE394" s="472"/>
      <c r="FHN394" s="472"/>
      <c r="FHW394" s="472"/>
      <c r="FIF394" s="472"/>
      <c r="FIO394" s="472"/>
      <c r="FIX394" s="472"/>
      <c r="FJG394" s="472"/>
      <c r="FJP394" s="472"/>
      <c r="FJY394" s="472"/>
      <c r="FKH394" s="472"/>
      <c r="FKQ394" s="472"/>
      <c r="FKZ394" s="472"/>
      <c r="FLI394" s="472"/>
      <c r="FLR394" s="472"/>
      <c r="FMA394" s="472"/>
      <c r="FMJ394" s="472"/>
      <c r="FMS394" s="472"/>
      <c r="FNB394" s="472"/>
      <c r="FNK394" s="472"/>
      <c r="FNT394" s="472"/>
      <c r="FOC394" s="472"/>
      <c r="FOL394" s="472"/>
      <c r="FOU394" s="472"/>
      <c r="FPD394" s="472"/>
      <c r="FPM394" s="472"/>
      <c r="FPV394" s="472"/>
      <c r="FQE394" s="472"/>
      <c r="FQN394" s="472"/>
      <c r="FQW394" s="472"/>
      <c r="FRF394" s="472"/>
      <c r="FRO394" s="472"/>
      <c r="FRX394" s="472"/>
      <c r="FSG394" s="472"/>
      <c r="FSP394" s="472"/>
      <c r="FSY394" s="472"/>
      <c r="FTH394" s="472"/>
      <c r="FTQ394" s="472"/>
      <c r="FTZ394" s="472"/>
      <c r="FUI394" s="472"/>
      <c r="FUR394" s="472"/>
      <c r="FVA394" s="472"/>
      <c r="FVJ394" s="472"/>
      <c r="FVS394" s="472"/>
      <c r="FWB394" s="472"/>
      <c r="FWK394" s="472"/>
      <c r="FWT394" s="472"/>
      <c r="FXC394" s="472"/>
      <c r="FXL394" s="472"/>
      <c r="FXU394" s="472"/>
      <c r="FYD394" s="472"/>
      <c r="FYM394" s="472"/>
      <c r="FYV394" s="472"/>
      <c r="FZE394" s="472"/>
      <c r="FZN394" s="472"/>
      <c r="FZW394" s="472"/>
      <c r="GAF394" s="472"/>
      <c r="GAO394" s="472"/>
      <c r="GAX394" s="472"/>
      <c r="GBG394" s="472"/>
      <c r="GBP394" s="472"/>
      <c r="GBY394" s="472"/>
      <c r="GCH394" s="472"/>
      <c r="GCQ394" s="472"/>
      <c r="GCZ394" s="472"/>
      <c r="GDI394" s="472"/>
      <c r="GDR394" s="472"/>
      <c r="GEA394" s="472"/>
      <c r="GEJ394" s="472"/>
      <c r="GES394" s="472"/>
      <c r="GFB394" s="472"/>
      <c r="GFK394" s="472"/>
      <c r="GFT394" s="472"/>
      <c r="GGC394" s="472"/>
      <c r="GGL394" s="472"/>
      <c r="GGU394" s="472"/>
      <c r="GHD394" s="472"/>
      <c r="GHM394" s="472"/>
      <c r="GHV394" s="472"/>
      <c r="GIE394" s="472"/>
      <c r="GIN394" s="472"/>
      <c r="GIW394" s="472"/>
      <c r="GJF394" s="472"/>
      <c r="GJO394" s="472"/>
      <c r="GJX394" s="472"/>
      <c r="GKG394" s="472"/>
      <c r="GKP394" s="472"/>
      <c r="GKY394" s="472"/>
      <c r="GLH394" s="472"/>
      <c r="GLQ394" s="472"/>
      <c r="GLZ394" s="472"/>
      <c r="GMI394" s="472"/>
      <c r="GMR394" s="472"/>
      <c r="GNA394" s="472"/>
      <c r="GNJ394" s="472"/>
      <c r="GNS394" s="472"/>
      <c r="GOB394" s="472"/>
      <c r="GOK394" s="472"/>
      <c r="GOT394" s="472"/>
      <c r="GPC394" s="472"/>
      <c r="GPL394" s="472"/>
      <c r="GPU394" s="472"/>
      <c r="GQD394" s="472"/>
      <c r="GQM394" s="472"/>
      <c r="GQV394" s="472"/>
      <c r="GRE394" s="472"/>
      <c r="GRN394" s="472"/>
      <c r="GRW394" s="472"/>
      <c r="GSF394" s="472"/>
      <c r="GSO394" s="472"/>
      <c r="GSX394" s="472"/>
      <c r="GTG394" s="472"/>
      <c r="GTP394" s="472"/>
      <c r="GTY394" s="472"/>
      <c r="GUH394" s="472"/>
      <c r="GUQ394" s="472"/>
      <c r="GUZ394" s="472"/>
      <c r="GVI394" s="472"/>
      <c r="GVR394" s="472"/>
      <c r="GWA394" s="472"/>
      <c r="GWJ394" s="472"/>
      <c r="GWS394" s="472"/>
      <c r="GXB394" s="472"/>
      <c r="GXK394" s="472"/>
      <c r="GXT394" s="472"/>
      <c r="GYC394" s="472"/>
      <c r="GYL394" s="472"/>
      <c r="GYU394" s="472"/>
      <c r="GZD394" s="472"/>
      <c r="GZM394" s="472"/>
      <c r="GZV394" s="472"/>
      <c r="HAE394" s="472"/>
      <c r="HAN394" s="472"/>
      <c r="HAW394" s="472"/>
      <c r="HBF394" s="472"/>
      <c r="HBO394" s="472"/>
      <c r="HBX394" s="472"/>
      <c r="HCG394" s="472"/>
      <c r="HCP394" s="472"/>
      <c r="HCY394" s="472"/>
      <c r="HDH394" s="472"/>
      <c r="HDQ394" s="472"/>
      <c r="HDZ394" s="472"/>
      <c r="HEI394" s="472"/>
      <c r="HER394" s="472"/>
      <c r="HFA394" s="472"/>
      <c r="HFJ394" s="472"/>
      <c r="HFS394" s="472"/>
      <c r="HGB394" s="472"/>
      <c r="HGK394" s="472"/>
      <c r="HGT394" s="472"/>
      <c r="HHC394" s="472"/>
      <c r="HHL394" s="472"/>
      <c r="HHU394" s="472"/>
      <c r="HID394" s="472"/>
      <c r="HIM394" s="472"/>
      <c r="HIV394" s="472"/>
      <c r="HJE394" s="472"/>
      <c r="HJN394" s="472"/>
      <c r="HJW394" s="472"/>
      <c r="HKF394" s="472"/>
      <c r="HKO394" s="472"/>
      <c r="HKX394" s="472"/>
      <c r="HLG394" s="472"/>
      <c r="HLP394" s="472"/>
      <c r="HLY394" s="472"/>
      <c r="HMH394" s="472"/>
      <c r="HMQ394" s="472"/>
      <c r="HMZ394" s="472"/>
      <c r="HNI394" s="472"/>
      <c r="HNR394" s="472"/>
      <c r="HOA394" s="472"/>
      <c r="HOJ394" s="472"/>
      <c r="HOS394" s="472"/>
      <c r="HPB394" s="472"/>
      <c r="HPK394" s="472"/>
      <c r="HPT394" s="472"/>
      <c r="HQC394" s="472"/>
      <c r="HQL394" s="472"/>
      <c r="HQU394" s="472"/>
      <c r="HRD394" s="472"/>
      <c r="HRM394" s="472"/>
      <c r="HRV394" s="472"/>
      <c r="HSE394" s="472"/>
      <c r="HSN394" s="472"/>
      <c r="HSW394" s="472"/>
      <c r="HTF394" s="472"/>
      <c r="HTO394" s="472"/>
      <c r="HTX394" s="472"/>
      <c r="HUG394" s="472"/>
      <c r="HUP394" s="472"/>
      <c r="HUY394" s="472"/>
      <c r="HVH394" s="472"/>
      <c r="HVQ394" s="472"/>
      <c r="HVZ394" s="472"/>
      <c r="HWI394" s="472"/>
      <c r="HWR394" s="472"/>
      <c r="HXA394" s="472"/>
      <c r="HXJ394" s="472"/>
      <c r="HXS394" s="472"/>
      <c r="HYB394" s="472"/>
      <c r="HYK394" s="472"/>
      <c r="HYT394" s="472"/>
      <c r="HZC394" s="472"/>
      <c r="HZL394" s="472"/>
      <c r="HZU394" s="472"/>
      <c r="IAD394" s="472"/>
      <c r="IAM394" s="472"/>
      <c r="IAV394" s="472"/>
      <c r="IBE394" s="472"/>
      <c r="IBN394" s="472"/>
      <c r="IBW394" s="472"/>
      <c r="ICF394" s="472"/>
      <c r="ICO394" s="472"/>
      <c r="ICX394" s="472"/>
      <c r="IDG394" s="472"/>
      <c r="IDP394" s="472"/>
      <c r="IDY394" s="472"/>
      <c r="IEH394" s="472"/>
      <c r="IEQ394" s="472"/>
      <c r="IEZ394" s="472"/>
      <c r="IFI394" s="472"/>
      <c r="IFR394" s="472"/>
      <c r="IGA394" s="472"/>
      <c r="IGJ394" s="472"/>
      <c r="IGS394" s="472"/>
      <c r="IHB394" s="472"/>
      <c r="IHK394" s="472"/>
      <c r="IHT394" s="472"/>
      <c r="IIC394" s="472"/>
      <c r="IIL394" s="472"/>
      <c r="IIU394" s="472"/>
      <c r="IJD394" s="472"/>
      <c r="IJM394" s="472"/>
      <c r="IJV394" s="472"/>
      <c r="IKE394" s="472"/>
      <c r="IKN394" s="472"/>
      <c r="IKW394" s="472"/>
      <c r="ILF394" s="472"/>
      <c r="ILO394" s="472"/>
      <c r="ILX394" s="472"/>
      <c r="IMG394" s="472"/>
      <c r="IMP394" s="472"/>
      <c r="IMY394" s="472"/>
      <c r="INH394" s="472"/>
      <c r="INQ394" s="472"/>
      <c r="INZ394" s="472"/>
      <c r="IOI394" s="472"/>
      <c r="IOR394" s="472"/>
      <c r="IPA394" s="472"/>
      <c r="IPJ394" s="472"/>
      <c r="IPS394" s="472"/>
      <c r="IQB394" s="472"/>
      <c r="IQK394" s="472"/>
      <c r="IQT394" s="472"/>
      <c r="IRC394" s="472"/>
      <c r="IRL394" s="472"/>
      <c r="IRU394" s="472"/>
      <c r="ISD394" s="472"/>
      <c r="ISM394" s="472"/>
      <c r="ISV394" s="472"/>
      <c r="ITE394" s="472"/>
      <c r="ITN394" s="472"/>
      <c r="ITW394" s="472"/>
      <c r="IUF394" s="472"/>
      <c r="IUO394" s="472"/>
      <c r="IUX394" s="472"/>
      <c r="IVG394" s="472"/>
      <c r="IVP394" s="472"/>
      <c r="IVY394" s="472"/>
      <c r="IWH394" s="472"/>
      <c r="IWQ394" s="472"/>
      <c r="IWZ394" s="472"/>
      <c r="IXI394" s="472"/>
      <c r="IXR394" s="472"/>
      <c r="IYA394" s="472"/>
      <c r="IYJ394" s="472"/>
      <c r="IYS394" s="472"/>
      <c r="IZB394" s="472"/>
      <c r="IZK394" s="472"/>
      <c r="IZT394" s="472"/>
      <c r="JAC394" s="472"/>
      <c r="JAL394" s="472"/>
      <c r="JAU394" s="472"/>
      <c r="JBD394" s="472"/>
      <c r="JBM394" s="472"/>
      <c r="JBV394" s="472"/>
      <c r="JCE394" s="472"/>
      <c r="JCN394" s="472"/>
      <c r="JCW394" s="472"/>
      <c r="JDF394" s="472"/>
      <c r="JDO394" s="472"/>
      <c r="JDX394" s="472"/>
      <c r="JEG394" s="472"/>
      <c r="JEP394" s="472"/>
      <c r="JEY394" s="472"/>
      <c r="JFH394" s="472"/>
      <c r="JFQ394" s="472"/>
      <c r="JFZ394" s="472"/>
      <c r="JGI394" s="472"/>
      <c r="JGR394" s="472"/>
      <c r="JHA394" s="472"/>
      <c r="JHJ394" s="472"/>
      <c r="JHS394" s="472"/>
      <c r="JIB394" s="472"/>
      <c r="JIK394" s="472"/>
      <c r="JIT394" s="472"/>
      <c r="JJC394" s="472"/>
      <c r="JJL394" s="472"/>
      <c r="JJU394" s="472"/>
      <c r="JKD394" s="472"/>
      <c r="JKM394" s="472"/>
      <c r="JKV394" s="472"/>
      <c r="JLE394" s="472"/>
      <c r="JLN394" s="472"/>
      <c r="JLW394" s="472"/>
      <c r="JMF394" s="472"/>
      <c r="JMO394" s="472"/>
      <c r="JMX394" s="472"/>
      <c r="JNG394" s="472"/>
      <c r="JNP394" s="472"/>
      <c r="JNY394" s="472"/>
      <c r="JOH394" s="472"/>
      <c r="JOQ394" s="472"/>
      <c r="JOZ394" s="472"/>
      <c r="JPI394" s="472"/>
      <c r="JPR394" s="472"/>
      <c r="JQA394" s="472"/>
      <c r="JQJ394" s="472"/>
      <c r="JQS394" s="472"/>
      <c r="JRB394" s="472"/>
      <c r="JRK394" s="472"/>
      <c r="JRT394" s="472"/>
      <c r="JSC394" s="472"/>
      <c r="JSL394" s="472"/>
      <c r="JSU394" s="472"/>
      <c r="JTD394" s="472"/>
      <c r="JTM394" s="472"/>
      <c r="JTV394" s="472"/>
      <c r="JUE394" s="472"/>
      <c r="JUN394" s="472"/>
      <c r="JUW394" s="472"/>
      <c r="JVF394" s="472"/>
      <c r="JVO394" s="472"/>
      <c r="JVX394" s="472"/>
      <c r="JWG394" s="472"/>
      <c r="JWP394" s="472"/>
      <c r="JWY394" s="472"/>
      <c r="JXH394" s="472"/>
      <c r="JXQ394" s="472"/>
      <c r="JXZ394" s="472"/>
      <c r="JYI394" s="472"/>
      <c r="JYR394" s="472"/>
      <c r="JZA394" s="472"/>
      <c r="JZJ394" s="472"/>
      <c r="JZS394" s="472"/>
      <c r="KAB394" s="472"/>
      <c r="KAK394" s="472"/>
      <c r="KAT394" s="472"/>
      <c r="KBC394" s="472"/>
      <c r="KBL394" s="472"/>
      <c r="KBU394" s="472"/>
      <c r="KCD394" s="472"/>
      <c r="KCM394" s="472"/>
      <c r="KCV394" s="472"/>
      <c r="KDE394" s="472"/>
      <c r="KDN394" s="472"/>
      <c r="KDW394" s="472"/>
      <c r="KEF394" s="472"/>
      <c r="KEO394" s="472"/>
      <c r="KEX394" s="472"/>
      <c r="KFG394" s="472"/>
      <c r="KFP394" s="472"/>
      <c r="KFY394" s="472"/>
      <c r="KGH394" s="472"/>
      <c r="KGQ394" s="472"/>
      <c r="KGZ394" s="472"/>
      <c r="KHI394" s="472"/>
      <c r="KHR394" s="472"/>
      <c r="KIA394" s="472"/>
      <c r="KIJ394" s="472"/>
      <c r="KIS394" s="472"/>
      <c r="KJB394" s="472"/>
      <c r="KJK394" s="472"/>
      <c r="KJT394" s="472"/>
      <c r="KKC394" s="472"/>
      <c r="KKL394" s="472"/>
      <c r="KKU394" s="472"/>
      <c r="KLD394" s="472"/>
      <c r="KLM394" s="472"/>
      <c r="KLV394" s="472"/>
      <c r="KME394" s="472"/>
      <c r="KMN394" s="472"/>
      <c r="KMW394" s="472"/>
      <c r="KNF394" s="472"/>
      <c r="KNO394" s="472"/>
      <c r="KNX394" s="472"/>
      <c r="KOG394" s="472"/>
      <c r="KOP394" s="472"/>
      <c r="KOY394" s="472"/>
      <c r="KPH394" s="472"/>
      <c r="KPQ394" s="472"/>
      <c r="KPZ394" s="472"/>
      <c r="KQI394" s="472"/>
      <c r="KQR394" s="472"/>
      <c r="KRA394" s="472"/>
      <c r="KRJ394" s="472"/>
      <c r="KRS394" s="472"/>
      <c r="KSB394" s="472"/>
      <c r="KSK394" s="472"/>
      <c r="KST394" s="472"/>
      <c r="KTC394" s="472"/>
      <c r="KTL394" s="472"/>
      <c r="KTU394" s="472"/>
      <c r="KUD394" s="472"/>
      <c r="KUM394" s="472"/>
      <c r="KUV394" s="472"/>
      <c r="KVE394" s="472"/>
      <c r="KVN394" s="472"/>
      <c r="KVW394" s="472"/>
      <c r="KWF394" s="472"/>
      <c r="KWO394" s="472"/>
      <c r="KWX394" s="472"/>
      <c r="KXG394" s="472"/>
      <c r="KXP394" s="472"/>
      <c r="KXY394" s="472"/>
      <c r="KYH394" s="472"/>
      <c r="KYQ394" s="472"/>
      <c r="KYZ394" s="472"/>
      <c r="KZI394" s="472"/>
      <c r="KZR394" s="472"/>
      <c r="LAA394" s="472"/>
      <c r="LAJ394" s="472"/>
      <c r="LAS394" s="472"/>
      <c r="LBB394" s="472"/>
      <c r="LBK394" s="472"/>
      <c r="LBT394" s="472"/>
      <c r="LCC394" s="472"/>
      <c r="LCL394" s="472"/>
      <c r="LCU394" s="472"/>
      <c r="LDD394" s="472"/>
      <c r="LDM394" s="472"/>
      <c r="LDV394" s="472"/>
      <c r="LEE394" s="472"/>
      <c r="LEN394" s="472"/>
      <c r="LEW394" s="472"/>
      <c r="LFF394" s="472"/>
      <c r="LFO394" s="472"/>
      <c r="LFX394" s="472"/>
      <c r="LGG394" s="472"/>
      <c r="LGP394" s="472"/>
      <c r="LGY394" s="472"/>
      <c r="LHH394" s="472"/>
      <c r="LHQ394" s="472"/>
      <c r="LHZ394" s="472"/>
      <c r="LII394" s="472"/>
      <c r="LIR394" s="472"/>
      <c r="LJA394" s="472"/>
      <c r="LJJ394" s="472"/>
      <c r="LJS394" s="472"/>
      <c r="LKB394" s="472"/>
      <c r="LKK394" s="472"/>
      <c r="LKT394" s="472"/>
      <c r="LLC394" s="472"/>
      <c r="LLL394" s="472"/>
      <c r="LLU394" s="472"/>
      <c r="LMD394" s="472"/>
      <c r="LMM394" s="472"/>
      <c r="LMV394" s="472"/>
      <c r="LNE394" s="472"/>
      <c r="LNN394" s="472"/>
      <c r="LNW394" s="472"/>
      <c r="LOF394" s="472"/>
      <c r="LOO394" s="472"/>
      <c r="LOX394" s="472"/>
      <c r="LPG394" s="472"/>
      <c r="LPP394" s="472"/>
      <c r="LPY394" s="472"/>
      <c r="LQH394" s="472"/>
      <c r="LQQ394" s="472"/>
      <c r="LQZ394" s="472"/>
      <c r="LRI394" s="472"/>
      <c r="LRR394" s="472"/>
      <c r="LSA394" s="472"/>
      <c r="LSJ394" s="472"/>
      <c r="LSS394" s="472"/>
      <c r="LTB394" s="472"/>
      <c r="LTK394" s="472"/>
      <c r="LTT394" s="472"/>
      <c r="LUC394" s="472"/>
      <c r="LUL394" s="472"/>
      <c r="LUU394" s="472"/>
      <c r="LVD394" s="472"/>
      <c r="LVM394" s="472"/>
      <c r="LVV394" s="472"/>
      <c r="LWE394" s="472"/>
      <c r="LWN394" s="472"/>
      <c r="LWW394" s="472"/>
      <c r="LXF394" s="472"/>
      <c r="LXO394" s="472"/>
      <c r="LXX394" s="472"/>
      <c r="LYG394" s="472"/>
      <c r="LYP394" s="472"/>
      <c r="LYY394" s="472"/>
      <c r="LZH394" s="472"/>
      <c r="LZQ394" s="472"/>
      <c r="LZZ394" s="472"/>
      <c r="MAI394" s="472"/>
      <c r="MAR394" s="472"/>
      <c r="MBA394" s="472"/>
      <c r="MBJ394" s="472"/>
      <c r="MBS394" s="472"/>
      <c r="MCB394" s="472"/>
      <c r="MCK394" s="472"/>
      <c r="MCT394" s="472"/>
      <c r="MDC394" s="472"/>
      <c r="MDL394" s="472"/>
      <c r="MDU394" s="472"/>
      <c r="MED394" s="472"/>
      <c r="MEM394" s="472"/>
      <c r="MEV394" s="472"/>
      <c r="MFE394" s="472"/>
      <c r="MFN394" s="472"/>
      <c r="MFW394" s="472"/>
      <c r="MGF394" s="472"/>
      <c r="MGO394" s="472"/>
      <c r="MGX394" s="472"/>
      <c r="MHG394" s="472"/>
      <c r="MHP394" s="472"/>
      <c r="MHY394" s="472"/>
      <c r="MIH394" s="472"/>
      <c r="MIQ394" s="472"/>
      <c r="MIZ394" s="472"/>
      <c r="MJI394" s="472"/>
      <c r="MJR394" s="472"/>
      <c r="MKA394" s="472"/>
      <c r="MKJ394" s="472"/>
      <c r="MKS394" s="472"/>
      <c r="MLB394" s="472"/>
      <c r="MLK394" s="472"/>
      <c r="MLT394" s="472"/>
      <c r="MMC394" s="472"/>
      <c r="MML394" s="472"/>
      <c r="MMU394" s="472"/>
      <c r="MND394" s="472"/>
      <c r="MNM394" s="472"/>
      <c r="MNV394" s="472"/>
      <c r="MOE394" s="472"/>
      <c r="MON394" s="472"/>
      <c r="MOW394" s="472"/>
      <c r="MPF394" s="472"/>
      <c r="MPO394" s="472"/>
      <c r="MPX394" s="472"/>
      <c r="MQG394" s="472"/>
      <c r="MQP394" s="472"/>
      <c r="MQY394" s="472"/>
      <c r="MRH394" s="472"/>
      <c r="MRQ394" s="472"/>
      <c r="MRZ394" s="472"/>
      <c r="MSI394" s="472"/>
      <c r="MSR394" s="472"/>
      <c r="MTA394" s="472"/>
      <c r="MTJ394" s="472"/>
      <c r="MTS394" s="472"/>
      <c r="MUB394" s="472"/>
      <c r="MUK394" s="472"/>
      <c r="MUT394" s="472"/>
      <c r="MVC394" s="472"/>
      <c r="MVL394" s="472"/>
      <c r="MVU394" s="472"/>
      <c r="MWD394" s="472"/>
      <c r="MWM394" s="472"/>
      <c r="MWV394" s="472"/>
      <c r="MXE394" s="472"/>
      <c r="MXN394" s="472"/>
      <c r="MXW394" s="472"/>
      <c r="MYF394" s="472"/>
      <c r="MYO394" s="472"/>
      <c r="MYX394" s="472"/>
      <c r="MZG394" s="472"/>
      <c r="MZP394" s="472"/>
      <c r="MZY394" s="472"/>
      <c r="NAH394" s="472"/>
      <c r="NAQ394" s="472"/>
      <c r="NAZ394" s="472"/>
      <c r="NBI394" s="472"/>
      <c r="NBR394" s="472"/>
      <c r="NCA394" s="472"/>
      <c r="NCJ394" s="472"/>
      <c r="NCS394" s="472"/>
      <c r="NDB394" s="472"/>
      <c r="NDK394" s="472"/>
      <c r="NDT394" s="472"/>
      <c r="NEC394" s="472"/>
      <c r="NEL394" s="472"/>
      <c r="NEU394" s="472"/>
      <c r="NFD394" s="472"/>
      <c r="NFM394" s="472"/>
      <c r="NFV394" s="472"/>
      <c r="NGE394" s="472"/>
      <c r="NGN394" s="472"/>
      <c r="NGW394" s="472"/>
      <c r="NHF394" s="472"/>
      <c r="NHO394" s="472"/>
      <c r="NHX394" s="472"/>
      <c r="NIG394" s="472"/>
      <c r="NIP394" s="472"/>
      <c r="NIY394" s="472"/>
      <c r="NJH394" s="472"/>
      <c r="NJQ394" s="472"/>
      <c r="NJZ394" s="472"/>
      <c r="NKI394" s="472"/>
      <c r="NKR394" s="472"/>
      <c r="NLA394" s="472"/>
      <c r="NLJ394" s="472"/>
      <c r="NLS394" s="472"/>
      <c r="NMB394" s="472"/>
      <c r="NMK394" s="472"/>
      <c r="NMT394" s="472"/>
      <c r="NNC394" s="472"/>
      <c r="NNL394" s="472"/>
      <c r="NNU394" s="472"/>
      <c r="NOD394" s="472"/>
      <c r="NOM394" s="472"/>
      <c r="NOV394" s="472"/>
      <c r="NPE394" s="472"/>
      <c r="NPN394" s="472"/>
      <c r="NPW394" s="472"/>
      <c r="NQF394" s="472"/>
      <c r="NQO394" s="472"/>
      <c r="NQX394" s="472"/>
      <c r="NRG394" s="472"/>
      <c r="NRP394" s="472"/>
      <c r="NRY394" s="472"/>
      <c r="NSH394" s="472"/>
      <c r="NSQ394" s="472"/>
      <c r="NSZ394" s="472"/>
      <c r="NTI394" s="472"/>
      <c r="NTR394" s="472"/>
      <c r="NUA394" s="472"/>
      <c r="NUJ394" s="472"/>
      <c r="NUS394" s="472"/>
      <c r="NVB394" s="472"/>
      <c r="NVK394" s="472"/>
      <c r="NVT394" s="472"/>
      <c r="NWC394" s="472"/>
      <c r="NWL394" s="472"/>
      <c r="NWU394" s="472"/>
      <c r="NXD394" s="472"/>
      <c r="NXM394" s="472"/>
      <c r="NXV394" s="472"/>
      <c r="NYE394" s="472"/>
      <c r="NYN394" s="472"/>
      <c r="NYW394" s="472"/>
      <c r="NZF394" s="472"/>
      <c r="NZO394" s="472"/>
      <c r="NZX394" s="472"/>
      <c r="OAG394" s="472"/>
      <c r="OAP394" s="472"/>
      <c r="OAY394" s="472"/>
      <c r="OBH394" s="472"/>
      <c r="OBQ394" s="472"/>
      <c r="OBZ394" s="472"/>
      <c r="OCI394" s="472"/>
      <c r="OCR394" s="472"/>
      <c r="ODA394" s="472"/>
      <c r="ODJ394" s="472"/>
      <c r="ODS394" s="472"/>
      <c r="OEB394" s="472"/>
      <c r="OEK394" s="472"/>
      <c r="OET394" s="472"/>
      <c r="OFC394" s="472"/>
      <c r="OFL394" s="472"/>
      <c r="OFU394" s="472"/>
      <c r="OGD394" s="472"/>
      <c r="OGM394" s="472"/>
      <c r="OGV394" s="472"/>
      <c r="OHE394" s="472"/>
      <c r="OHN394" s="472"/>
      <c r="OHW394" s="472"/>
      <c r="OIF394" s="472"/>
      <c r="OIO394" s="472"/>
      <c r="OIX394" s="472"/>
      <c r="OJG394" s="472"/>
      <c r="OJP394" s="472"/>
      <c r="OJY394" s="472"/>
      <c r="OKH394" s="472"/>
      <c r="OKQ394" s="472"/>
      <c r="OKZ394" s="472"/>
      <c r="OLI394" s="472"/>
      <c r="OLR394" s="472"/>
      <c r="OMA394" s="472"/>
      <c r="OMJ394" s="472"/>
      <c r="OMS394" s="472"/>
      <c r="ONB394" s="472"/>
      <c r="ONK394" s="472"/>
      <c r="ONT394" s="472"/>
      <c r="OOC394" s="472"/>
      <c r="OOL394" s="472"/>
      <c r="OOU394" s="472"/>
      <c r="OPD394" s="472"/>
      <c r="OPM394" s="472"/>
      <c r="OPV394" s="472"/>
      <c r="OQE394" s="472"/>
      <c r="OQN394" s="472"/>
      <c r="OQW394" s="472"/>
      <c r="ORF394" s="472"/>
      <c r="ORO394" s="472"/>
      <c r="ORX394" s="472"/>
      <c r="OSG394" s="472"/>
      <c r="OSP394" s="472"/>
      <c r="OSY394" s="472"/>
      <c r="OTH394" s="472"/>
      <c r="OTQ394" s="472"/>
      <c r="OTZ394" s="472"/>
      <c r="OUI394" s="472"/>
      <c r="OUR394" s="472"/>
      <c r="OVA394" s="472"/>
      <c r="OVJ394" s="472"/>
      <c r="OVS394" s="472"/>
      <c r="OWB394" s="472"/>
      <c r="OWK394" s="472"/>
      <c r="OWT394" s="472"/>
      <c r="OXC394" s="472"/>
      <c r="OXL394" s="472"/>
      <c r="OXU394" s="472"/>
      <c r="OYD394" s="472"/>
      <c r="OYM394" s="472"/>
      <c r="OYV394" s="472"/>
      <c r="OZE394" s="472"/>
      <c r="OZN394" s="472"/>
      <c r="OZW394" s="472"/>
      <c r="PAF394" s="472"/>
      <c r="PAO394" s="472"/>
      <c r="PAX394" s="472"/>
      <c r="PBG394" s="472"/>
      <c r="PBP394" s="472"/>
      <c r="PBY394" s="472"/>
      <c r="PCH394" s="472"/>
      <c r="PCQ394" s="472"/>
      <c r="PCZ394" s="472"/>
      <c r="PDI394" s="472"/>
      <c r="PDR394" s="472"/>
      <c r="PEA394" s="472"/>
      <c r="PEJ394" s="472"/>
      <c r="PES394" s="472"/>
      <c r="PFB394" s="472"/>
      <c r="PFK394" s="472"/>
      <c r="PFT394" s="472"/>
      <c r="PGC394" s="472"/>
      <c r="PGL394" s="472"/>
      <c r="PGU394" s="472"/>
      <c r="PHD394" s="472"/>
      <c r="PHM394" s="472"/>
      <c r="PHV394" s="472"/>
      <c r="PIE394" s="472"/>
      <c r="PIN394" s="472"/>
      <c r="PIW394" s="472"/>
      <c r="PJF394" s="472"/>
      <c r="PJO394" s="472"/>
      <c r="PJX394" s="472"/>
      <c r="PKG394" s="472"/>
      <c r="PKP394" s="472"/>
      <c r="PKY394" s="472"/>
      <c r="PLH394" s="472"/>
      <c r="PLQ394" s="472"/>
      <c r="PLZ394" s="472"/>
      <c r="PMI394" s="472"/>
      <c r="PMR394" s="472"/>
      <c r="PNA394" s="472"/>
      <c r="PNJ394" s="472"/>
      <c r="PNS394" s="472"/>
      <c r="POB394" s="472"/>
      <c r="POK394" s="472"/>
      <c r="POT394" s="472"/>
      <c r="PPC394" s="472"/>
      <c r="PPL394" s="472"/>
      <c r="PPU394" s="472"/>
      <c r="PQD394" s="472"/>
      <c r="PQM394" s="472"/>
      <c r="PQV394" s="472"/>
      <c r="PRE394" s="472"/>
      <c r="PRN394" s="472"/>
      <c r="PRW394" s="472"/>
      <c r="PSF394" s="472"/>
      <c r="PSO394" s="472"/>
      <c r="PSX394" s="472"/>
      <c r="PTG394" s="472"/>
      <c r="PTP394" s="472"/>
      <c r="PTY394" s="472"/>
      <c r="PUH394" s="472"/>
      <c r="PUQ394" s="472"/>
      <c r="PUZ394" s="472"/>
      <c r="PVI394" s="472"/>
      <c r="PVR394" s="472"/>
      <c r="PWA394" s="472"/>
      <c r="PWJ394" s="472"/>
      <c r="PWS394" s="472"/>
      <c r="PXB394" s="472"/>
      <c r="PXK394" s="472"/>
      <c r="PXT394" s="472"/>
      <c r="PYC394" s="472"/>
      <c r="PYL394" s="472"/>
      <c r="PYU394" s="472"/>
      <c r="PZD394" s="472"/>
      <c r="PZM394" s="472"/>
      <c r="PZV394" s="472"/>
      <c r="QAE394" s="472"/>
      <c r="QAN394" s="472"/>
      <c r="QAW394" s="472"/>
      <c r="QBF394" s="472"/>
      <c r="QBO394" s="472"/>
      <c r="QBX394" s="472"/>
      <c r="QCG394" s="472"/>
      <c r="QCP394" s="472"/>
      <c r="QCY394" s="472"/>
      <c r="QDH394" s="472"/>
      <c r="QDQ394" s="472"/>
      <c r="QDZ394" s="472"/>
      <c r="QEI394" s="472"/>
      <c r="QER394" s="472"/>
      <c r="QFA394" s="472"/>
      <c r="QFJ394" s="472"/>
      <c r="QFS394" s="472"/>
      <c r="QGB394" s="472"/>
      <c r="QGK394" s="472"/>
      <c r="QGT394" s="472"/>
      <c r="QHC394" s="472"/>
      <c r="QHL394" s="472"/>
      <c r="QHU394" s="472"/>
      <c r="QID394" s="472"/>
      <c r="QIM394" s="472"/>
      <c r="QIV394" s="472"/>
      <c r="QJE394" s="472"/>
      <c r="QJN394" s="472"/>
      <c r="QJW394" s="472"/>
      <c r="QKF394" s="472"/>
      <c r="QKO394" s="472"/>
      <c r="QKX394" s="472"/>
      <c r="QLG394" s="472"/>
      <c r="QLP394" s="472"/>
      <c r="QLY394" s="472"/>
      <c r="QMH394" s="472"/>
      <c r="QMQ394" s="472"/>
      <c r="QMZ394" s="472"/>
      <c r="QNI394" s="472"/>
      <c r="QNR394" s="472"/>
      <c r="QOA394" s="472"/>
      <c r="QOJ394" s="472"/>
      <c r="QOS394" s="472"/>
      <c r="QPB394" s="472"/>
      <c r="QPK394" s="472"/>
      <c r="QPT394" s="472"/>
      <c r="QQC394" s="472"/>
      <c r="QQL394" s="472"/>
      <c r="QQU394" s="472"/>
      <c r="QRD394" s="472"/>
      <c r="QRM394" s="472"/>
      <c r="QRV394" s="472"/>
      <c r="QSE394" s="472"/>
      <c r="QSN394" s="472"/>
      <c r="QSW394" s="472"/>
      <c r="QTF394" s="472"/>
      <c r="QTO394" s="472"/>
      <c r="QTX394" s="472"/>
      <c r="QUG394" s="472"/>
      <c r="QUP394" s="472"/>
      <c r="QUY394" s="472"/>
      <c r="QVH394" s="472"/>
      <c r="QVQ394" s="472"/>
      <c r="QVZ394" s="472"/>
      <c r="QWI394" s="472"/>
      <c r="QWR394" s="472"/>
      <c r="QXA394" s="472"/>
      <c r="QXJ394" s="472"/>
      <c r="QXS394" s="472"/>
      <c r="QYB394" s="472"/>
      <c r="QYK394" s="472"/>
      <c r="QYT394" s="472"/>
      <c r="QZC394" s="472"/>
      <c r="QZL394" s="472"/>
      <c r="QZU394" s="472"/>
      <c r="RAD394" s="472"/>
      <c r="RAM394" s="472"/>
      <c r="RAV394" s="472"/>
      <c r="RBE394" s="472"/>
      <c r="RBN394" s="472"/>
      <c r="RBW394" s="472"/>
      <c r="RCF394" s="472"/>
      <c r="RCO394" s="472"/>
      <c r="RCX394" s="472"/>
      <c r="RDG394" s="472"/>
      <c r="RDP394" s="472"/>
      <c r="RDY394" s="472"/>
      <c r="REH394" s="472"/>
      <c r="REQ394" s="472"/>
      <c r="REZ394" s="472"/>
      <c r="RFI394" s="472"/>
      <c r="RFR394" s="472"/>
      <c r="RGA394" s="472"/>
      <c r="RGJ394" s="472"/>
      <c r="RGS394" s="472"/>
      <c r="RHB394" s="472"/>
      <c r="RHK394" s="472"/>
      <c r="RHT394" s="472"/>
      <c r="RIC394" s="472"/>
      <c r="RIL394" s="472"/>
      <c r="RIU394" s="472"/>
      <c r="RJD394" s="472"/>
      <c r="RJM394" s="472"/>
      <c r="RJV394" s="472"/>
      <c r="RKE394" s="472"/>
      <c r="RKN394" s="472"/>
      <c r="RKW394" s="472"/>
      <c r="RLF394" s="472"/>
      <c r="RLO394" s="472"/>
      <c r="RLX394" s="472"/>
      <c r="RMG394" s="472"/>
      <c r="RMP394" s="472"/>
      <c r="RMY394" s="472"/>
      <c r="RNH394" s="472"/>
      <c r="RNQ394" s="472"/>
      <c r="RNZ394" s="472"/>
      <c r="ROI394" s="472"/>
      <c r="ROR394" s="472"/>
      <c r="RPA394" s="472"/>
      <c r="RPJ394" s="472"/>
      <c r="RPS394" s="472"/>
      <c r="RQB394" s="472"/>
      <c r="RQK394" s="472"/>
      <c r="RQT394" s="472"/>
      <c r="RRC394" s="472"/>
      <c r="RRL394" s="472"/>
      <c r="RRU394" s="472"/>
      <c r="RSD394" s="472"/>
      <c r="RSM394" s="472"/>
      <c r="RSV394" s="472"/>
      <c r="RTE394" s="472"/>
      <c r="RTN394" s="472"/>
      <c r="RTW394" s="472"/>
      <c r="RUF394" s="472"/>
      <c r="RUO394" s="472"/>
      <c r="RUX394" s="472"/>
      <c r="RVG394" s="472"/>
      <c r="RVP394" s="472"/>
      <c r="RVY394" s="472"/>
      <c r="RWH394" s="472"/>
      <c r="RWQ394" s="472"/>
      <c r="RWZ394" s="472"/>
      <c r="RXI394" s="472"/>
      <c r="RXR394" s="472"/>
      <c r="RYA394" s="472"/>
      <c r="RYJ394" s="472"/>
      <c r="RYS394" s="472"/>
      <c r="RZB394" s="472"/>
      <c r="RZK394" s="472"/>
      <c r="RZT394" s="472"/>
      <c r="SAC394" s="472"/>
      <c r="SAL394" s="472"/>
      <c r="SAU394" s="472"/>
      <c r="SBD394" s="472"/>
      <c r="SBM394" s="472"/>
      <c r="SBV394" s="472"/>
      <c r="SCE394" s="472"/>
      <c r="SCN394" s="472"/>
      <c r="SCW394" s="472"/>
      <c r="SDF394" s="472"/>
      <c r="SDO394" s="472"/>
      <c r="SDX394" s="472"/>
      <c r="SEG394" s="472"/>
      <c r="SEP394" s="472"/>
      <c r="SEY394" s="472"/>
      <c r="SFH394" s="472"/>
      <c r="SFQ394" s="472"/>
      <c r="SFZ394" s="472"/>
      <c r="SGI394" s="472"/>
      <c r="SGR394" s="472"/>
      <c r="SHA394" s="472"/>
      <c r="SHJ394" s="472"/>
      <c r="SHS394" s="472"/>
      <c r="SIB394" s="472"/>
      <c r="SIK394" s="472"/>
      <c r="SIT394" s="472"/>
      <c r="SJC394" s="472"/>
      <c r="SJL394" s="472"/>
      <c r="SJU394" s="472"/>
      <c r="SKD394" s="472"/>
      <c r="SKM394" s="472"/>
      <c r="SKV394" s="472"/>
      <c r="SLE394" s="472"/>
      <c r="SLN394" s="472"/>
      <c r="SLW394" s="472"/>
      <c r="SMF394" s="472"/>
      <c r="SMO394" s="472"/>
      <c r="SMX394" s="472"/>
      <c r="SNG394" s="472"/>
      <c r="SNP394" s="472"/>
      <c r="SNY394" s="472"/>
      <c r="SOH394" s="472"/>
      <c r="SOQ394" s="472"/>
      <c r="SOZ394" s="472"/>
      <c r="SPI394" s="472"/>
      <c r="SPR394" s="472"/>
      <c r="SQA394" s="472"/>
      <c r="SQJ394" s="472"/>
      <c r="SQS394" s="472"/>
      <c r="SRB394" s="472"/>
      <c r="SRK394" s="472"/>
      <c r="SRT394" s="472"/>
      <c r="SSC394" s="472"/>
      <c r="SSL394" s="472"/>
      <c r="SSU394" s="472"/>
      <c r="STD394" s="472"/>
      <c r="STM394" s="472"/>
      <c r="STV394" s="472"/>
      <c r="SUE394" s="472"/>
      <c r="SUN394" s="472"/>
      <c r="SUW394" s="472"/>
      <c r="SVF394" s="472"/>
      <c r="SVO394" s="472"/>
      <c r="SVX394" s="472"/>
      <c r="SWG394" s="472"/>
      <c r="SWP394" s="472"/>
      <c r="SWY394" s="472"/>
      <c r="SXH394" s="472"/>
      <c r="SXQ394" s="472"/>
      <c r="SXZ394" s="472"/>
      <c r="SYI394" s="472"/>
      <c r="SYR394" s="472"/>
      <c r="SZA394" s="472"/>
      <c r="SZJ394" s="472"/>
      <c r="SZS394" s="472"/>
      <c r="TAB394" s="472"/>
      <c r="TAK394" s="472"/>
      <c r="TAT394" s="472"/>
      <c r="TBC394" s="472"/>
      <c r="TBL394" s="472"/>
      <c r="TBU394" s="472"/>
      <c r="TCD394" s="472"/>
      <c r="TCM394" s="472"/>
      <c r="TCV394" s="472"/>
      <c r="TDE394" s="472"/>
      <c r="TDN394" s="472"/>
      <c r="TDW394" s="472"/>
      <c r="TEF394" s="472"/>
      <c r="TEO394" s="472"/>
      <c r="TEX394" s="472"/>
      <c r="TFG394" s="472"/>
      <c r="TFP394" s="472"/>
      <c r="TFY394" s="472"/>
      <c r="TGH394" s="472"/>
      <c r="TGQ394" s="472"/>
      <c r="TGZ394" s="472"/>
      <c r="THI394" s="472"/>
      <c r="THR394" s="472"/>
      <c r="TIA394" s="472"/>
      <c r="TIJ394" s="472"/>
      <c r="TIS394" s="472"/>
      <c r="TJB394" s="472"/>
      <c r="TJK394" s="472"/>
      <c r="TJT394" s="472"/>
      <c r="TKC394" s="472"/>
      <c r="TKL394" s="472"/>
      <c r="TKU394" s="472"/>
      <c r="TLD394" s="472"/>
      <c r="TLM394" s="472"/>
      <c r="TLV394" s="472"/>
      <c r="TME394" s="472"/>
      <c r="TMN394" s="472"/>
      <c r="TMW394" s="472"/>
      <c r="TNF394" s="472"/>
      <c r="TNO394" s="472"/>
      <c r="TNX394" s="472"/>
      <c r="TOG394" s="472"/>
      <c r="TOP394" s="472"/>
      <c r="TOY394" s="472"/>
      <c r="TPH394" s="472"/>
      <c r="TPQ394" s="472"/>
      <c r="TPZ394" s="472"/>
      <c r="TQI394" s="472"/>
      <c r="TQR394" s="472"/>
      <c r="TRA394" s="472"/>
      <c r="TRJ394" s="472"/>
      <c r="TRS394" s="472"/>
      <c r="TSB394" s="472"/>
      <c r="TSK394" s="472"/>
      <c r="TST394" s="472"/>
      <c r="TTC394" s="472"/>
      <c r="TTL394" s="472"/>
      <c r="TTU394" s="472"/>
      <c r="TUD394" s="472"/>
      <c r="TUM394" s="472"/>
      <c r="TUV394" s="472"/>
      <c r="TVE394" s="472"/>
      <c r="TVN394" s="472"/>
      <c r="TVW394" s="472"/>
      <c r="TWF394" s="472"/>
      <c r="TWO394" s="472"/>
      <c r="TWX394" s="472"/>
      <c r="TXG394" s="472"/>
      <c r="TXP394" s="472"/>
      <c r="TXY394" s="472"/>
      <c r="TYH394" s="472"/>
      <c r="TYQ394" s="472"/>
      <c r="TYZ394" s="472"/>
      <c r="TZI394" s="472"/>
      <c r="TZR394" s="472"/>
      <c r="UAA394" s="472"/>
      <c r="UAJ394" s="472"/>
      <c r="UAS394" s="472"/>
      <c r="UBB394" s="472"/>
      <c r="UBK394" s="472"/>
      <c r="UBT394" s="472"/>
      <c r="UCC394" s="472"/>
      <c r="UCL394" s="472"/>
      <c r="UCU394" s="472"/>
      <c r="UDD394" s="472"/>
      <c r="UDM394" s="472"/>
      <c r="UDV394" s="472"/>
      <c r="UEE394" s="472"/>
      <c r="UEN394" s="472"/>
      <c r="UEW394" s="472"/>
      <c r="UFF394" s="472"/>
      <c r="UFO394" s="472"/>
      <c r="UFX394" s="472"/>
      <c r="UGG394" s="472"/>
      <c r="UGP394" s="472"/>
      <c r="UGY394" s="472"/>
      <c r="UHH394" s="472"/>
      <c r="UHQ394" s="472"/>
      <c r="UHZ394" s="472"/>
      <c r="UII394" s="472"/>
      <c r="UIR394" s="472"/>
      <c r="UJA394" s="472"/>
      <c r="UJJ394" s="472"/>
      <c r="UJS394" s="472"/>
      <c r="UKB394" s="472"/>
      <c r="UKK394" s="472"/>
      <c r="UKT394" s="472"/>
      <c r="ULC394" s="472"/>
      <c r="ULL394" s="472"/>
      <c r="ULU394" s="472"/>
      <c r="UMD394" s="472"/>
      <c r="UMM394" s="472"/>
      <c r="UMV394" s="472"/>
      <c r="UNE394" s="472"/>
      <c r="UNN394" s="472"/>
      <c r="UNW394" s="472"/>
      <c r="UOF394" s="472"/>
      <c r="UOO394" s="472"/>
      <c r="UOX394" s="472"/>
      <c r="UPG394" s="472"/>
      <c r="UPP394" s="472"/>
      <c r="UPY394" s="472"/>
      <c r="UQH394" s="472"/>
      <c r="UQQ394" s="472"/>
      <c r="UQZ394" s="472"/>
      <c r="URI394" s="472"/>
      <c r="URR394" s="472"/>
      <c r="USA394" s="472"/>
      <c r="USJ394" s="472"/>
      <c r="USS394" s="472"/>
      <c r="UTB394" s="472"/>
      <c r="UTK394" s="472"/>
      <c r="UTT394" s="472"/>
      <c r="UUC394" s="472"/>
      <c r="UUL394" s="472"/>
      <c r="UUU394" s="472"/>
      <c r="UVD394" s="472"/>
      <c r="UVM394" s="472"/>
      <c r="UVV394" s="472"/>
      <c r="UWE394" s="472"/>
      <c r="UWN394" s="472"/>
      <c r="UWW394" s="472"/>
      <c r="UXF394" s="472"/>
      <c r="UXO394" s="472"/>
      <c r="UXX394" s="472"/>
      <c r="UYG394" s="472"/>
      <c r="UYP394" s="472"/>
      <c r="UYY394" s="472"/>
      <c r="UZH394" s="472"/>
      <c r="UZQ394" s="472"/>
      <c r="UZZ394" s="472"/>
      <c r="VAI394" s="472"/>
      <c r="VAR394" s="472"/>
      <c r="VBA394" s="472"/>
      <c r="VBJ394" s="472"/>
      <c r="VBS394" s="472"/>
      <c r="VCB394" s="472"/>
      <c r="VCK394" s="472"/>
      <c r="VCT394" s="472"/>
      <c r="VDC394" s="472"/>
      <c r="VDL394" s="472"/>
      <c r="VDU394" s="472"/>
      <c r="VED394" s="472"/>
      <c r="VEM394" s="472"/>
      <c r="VEV394" s="472"/>
      <c r="VFE394" s="472"/>
      <c r="VFN394" s="472"/>
      <c r="VFW394" s="472"/>
      <c r="VGF394" s="472"/>
      <c r="VGO394" s="472"/>
      <c r="VGX394" s="472"/>
      <c r="VHG394" s="472"/>
      <c r="VHP394" s="472"/>
      <c r="VHY394" s="472"/>
      <c r="VIH394" s="472"/>
      <c r="VIQ394" s="472"/>
      <c r="VIZ394" s="472"/>
      <c r="VJI394" s="472"/>
      <c r="VJR394" s="472"/>
      <c r="VKA394" s="472"/>
      <c r="VKJ394" s="472"/>
      <c r="VKS394" s="472"/>
      <c r="VLB394" s="472"/>
      <c r="VLK394" s="472"/>
      <c r="VLT394" s="472"/>
      <c r="VMC394" s="472"/>
      <c r="VML394" s="472"/>
      <c r="VMU394" s="472"/>
      <c r="VND394" s="472"/>
      <c r="VNM394" s="472"/>
      <c r="VNV394" s="472"/>
      <c r="VOE394" s="472"/>
      <c r="VON394" s="472"/>
      <c r="VOW394" s="472"/>
      <c r="VPF394" s="472"/>
      <c r="VPO394" s="472"/>
      <c r="VPX394" s="472"/>
      <c r="VQG394" s="472"/>
      <c r="VQP394" s="472"/>
      <c r="VQY394" s="472"/>
      <c r="VRH394" s="472"/>
      <c r="VRQ394" s="472"/>
      <c r="VRZ394" s="472"/>
      <c r="VSI394" s="472"/>
      <c r="VSR394" s="472"/>
      <c r="VTA394" s="472"/>
      <c r="VTJ394" s="472"/>
      <c r="VTS394" s="472"/>
      <c r="VUB394" s="472"/>
      <c r="VUK394" s="472"/>
      <c r="VUT394" s="472"/>
      <c r="VVC394" s="472"/>
      <c r="VVL394" s="472"/>
      <c r="VVU394" s="472"/>
      <c r="VWD394" s="472"/>
      <c r="VWM394" s="472"/>
      <c r="VWV394" s="472"/>
      <c r="VXE394" s="472"/>
      <c r="VXN394" s="472"/>
      <c r="VXW394" s="472"/>
      <c r="VYF394" s="472"/>
      <c r="VYO394" s="472"/>
      <c r="VYX394" s="472"/>
      <c r="VZG394" s="472"/>
      <c r="VZP394" s="472"/>
      <c r="VZY394" s="472"/>
      <c r="WAH394" s="472"/>
      <c r="WAQ394" s="472"/>
      <c r="WAZ394" s="472"/>
      <c r="WBI394" s="472"/>
      <c r="WBR394" s="472"/>
      <c r="WCA394" s="472"/>
      <c r="WCJ394" s="472"/>
      <c r="WCS394" s="472"/>
      <c r="WDB394" s="472"/>
      <c r="WDK394" s="472"/>
      <c r="WDT394" s="472"/>
      <c r="WEC394" s="472"/>
      <c r="WEL394" s="472"/>
      <c r="WEU394" s="472"/>
      <c r="WFD394" s="472"/>
      <c r="WFM394" s="472"/>
      <c r="WFV394" s="472"/>
      <c r="WGE394" s="472"/>
      <c r="WGN394" s="472"/>
      <c r="WGW394" s="472"/>
      <c r="WHF394" s="472"/>
      <c r="WHO394" s="472"/>
      <c r="WHX394" s="472"/>
      <c r="WIG394" s="472"/>
      <c r="WIP394" s="472"/>
      <c r="WIY394" s="472"/>
      <c r="WJH394" s="472"/>
      <c r="WJQ394" s="472"/>
      <c r="WJZ394" s="472"/>
      <c r="WKI394" s="472"/>
      <c r="WKR394" s="472"/>
      <c r="WLA394" s="472"/>
      <c r="WLJ394" s="472"/>
      <c r="WLS394" s="472"/>
      <c r="WMB394" s="472"/>
      <c r="WMK394" s="472"/>
      <c r="WMT394" s="472"/>
      <c r="WNC394" s="472"/>
      <c r="WNL394" s="472"/>
      <c r="WNU394" s="472"/>
      <c r="WOD394" s="472"/>
      <c r="WOM394" s="472"/>
      <c r="WOV394" s="472"/>
      <c r="WPE394" s="472"/>
      <c r="WPN394" s="472"/>
      <c r="WPW394" s="472"/>
      <c r="WQF394" s="472"/>
      <c r="WQO394" s="472"/>
      <c r="WQX394" s="472"/>
      <c r="WRG394" s="472"/>
      <c r="WRP394" s="472"/>
      <c r="WRY394" s="472"/>
      <c r="WSH394" s="472"/>
      <c r="WSQ394" s="472"/>
      <c r="WSZ394" s="472"/>
      <c r="WTI394" s="472"/>
      <c r="WTR394" s="472"/>
      <c r="WUA394" s="472"/>
      <c r="WUJ394" s="472"/>
      <c r="WUS394" s="472"/>
      <c r="WVB394" s="472"/>
      <c r="WVK394" s="472"/>
      <c r="WVT394" s="472"/>
      <c r="WWC394" s="472"/>
      <c r="WWL394" s="472"/>
      <c r="WWU394" s="472"/>
      <c r="WXD394" s="472"/>
      <c r="WXM394" s="472"/>
      <c r="WXV394" s="472"/>
      <c r="WYE394" s="472"/>
      <c r="WYN394" s="472"/>
      <c r="WYW394" s="472"/>
      <c r="WZF394" s="472"/>
      <c r="WZO394" s="472"/>
      <c r="WZX394" s="472"/>
      <c r="XAG394" s="472"/>
      <c r="XAP394" s="472"/>
      <c r="XAY394" s="472"/>
      <c r="XBH394" s="472"/>
      <c r="XBQ394" s="472"/>
      <c r="XBZ394" s="472"/>
      <c r="XCI394" s="472"/>
      <c r="XCR394" s="472"/>
      <c r="XDA394" s="472"/>
      <c r="XDJ394" s="472"/>
      <c r="XDS394" s="472"/>
      <c r="XEB394" s="472"/>
      <c r="XEK394" s="472"/>
      <c r="XET394" s="472"/>
      <c r="XFC394" s="472"/>
    </row>
    <row r="395" spans="1:1020 1029:2046 2055:3072 3081:4089 4098:5115 5124:6141 6150:7167 7176:8184 8193:9210 9219:10236 10245:11262 11271:12288 12297:13305 13314:14331 14340:15357 15366:16383" ht="19" customHeight="1" x14ac:dyDescent="0.8">
      <c r="A395" s="405">
        <v>9</v>
      </c>
      <c r="B395" s="406"/>
      <c r="C395" s="407"/>
      <c r="D395" s="407"/>
      <c r="E395" s="407"/>
      <c r="F395" s="408"/>
      <c r="G395" s="409" t="str">
        <f>IFERROR(IF(B395="","",IF($A393&lt;តម្លៃទំនិញ!$G$6,VLOOKUP(B395,តម្លៃទំនិញ!$B$8:$G$68,5,FALSE),VLOOKUP(B395,តម្លៃទំនិញ!$B$8:$G$68,6,FALSE))),"")</f>
        <v/>
      </c>
      <c r="H395" s="409" t="str">
        <f t="shared" si="21"/>
        <v/>
      </c>
      <c r="I395" s="437"/>
      <c r="R395" s="469"/>
      <c r="AB395" s="470"/>
      <c r="AL395" s="471"/>
      <c r="AV395" s="472"/>
      <c r="BE395" s="472"/>
      <c r="BN395" s="472"/>
      <c r="BW395" s="472"/>
      <c r="CF395" s="472"/>
      <c r="CO395" s="472"/>
      <c r="CX395" s="472"/>
      <c r="DG395" s="472"/>
      <c r="DP395" s="472"/>
      <c r="DY395" s="472"/>
      <c r="EH395" s="472"/>
      <c r="EQ395" s="472"/>
      <c r="EZ395" s="472"/>
      <c r="FI395" s="472"/>
      <c r="FR395" s="472"/>
      <c r="GA395" s="472"/>
      <c r="GJ395" s="472"/>
      <c r="GS395" s="472"/>
      <c r="HB395" s="472"/>
      <c r="HK395" s="472"/>
      <c r="HT395" s="472"/>
      <c r="IC395" s="472"/>
      <c r="IL395" s="472"/>
      <c r="IU395" s="472"/>
      <c r="JD395" s="472"/>
      <c r="JM395" s="472"/>
      <c r="JV395" s="472"/>
      <c r="KE395" s="472"/>
      <c r="KN395" s="472"/>
      <c r="KW395" s="472"/>
      <c r="LF395" s="472"/>
      <c r="LO395" s="472"/>
      <c r="LX395" s="472"/>
      <c r="MG395" s="472"/>
      <c r="MP395" s="472"/>
      <c r="MY395" s="472"/>
      <c r="NH395" s="472"/>
      <c r="NQ395" s="472"/>
      <c r="NZ395" s="472"/>
      <c r="OI395" s="472"/>
      <c r="OR395" s="472"/>
      <c r="PA395" s="472"/>
      <c r="PJ395" s="472"/>
      <c r="PS395" s="472"/>
      <c r="QB395" s="472"/>
      <c r="QK395" s="472"/>
      <c r="QT395" s="472"/>
      <c r="RC395" s="472"/>
      <c r="RL395" s="472"/>
      <c r="RU395" s="472"/>
      <c r="SD395" s="472"/>
      <c r="SM395" s="472"/>
      <c r="SV395" s="472"/>
      <c r="TE395" s="472"/>
      <c r="TN395" s="472"/>
      <c r="TW395" s="472"/>
      <c r="UF395" s="472"/>
      <c r="UO395" s="472"/>
      <c r="UX395" s="472"/>
      <c r="VG395" s="472"/>
      <c r="VP395" s="472"/>
      <c r="VY395" s="472"/>
      <c r="WH395" s="472"/>
      <c r="WQ395" s="472"/>
      <c r="WZ395" s="472"/>
      <c r="XI395" s="472"/>
      <c r="XR395" s="472"/>
      <c r="YA395" s="472"/>
      <c r="YJ395" s="472"/>
      <c r="YS395" s="472"/>
      <c r="ZB395" s="472"/>
      <c r="ZK395" s="472"/>
      <c r="ZT395" s="472"/>
      <c r="AAC395" s="472"/>
      <c r="AAL395" s="472"/>
      <c r="AAU395" s="472"/>
      <c r="ABD395" s="472"/>
      <c r="ABM395" s="472"/>
      <c r="ABV395" s="472"/>
      <c r="ACE395" s="472"/>
      <c r="ACN395" s="472"/>
      <c r="ACW395" s="472"/>
      <c r="ADF395" s="472"/>
      <c r="ADO395" s="472"/>
      <c r="ADX395" s="472"/>
      <c r="AEG395" s="472"/>
      <c r="AEP395" s="472"/>
      <c r="AEY395" s="472"/>
      <c r="AFH395" s="472"/>
      <c r="AFQ395" s="472"/>
      <c r="AFZ395" s="472"/>
      <c r="AGI395" s="472"/>
      <c r="AGR395" s="472"/>
      <c r="AHA395" s="472"/>
      <c r="AHJ395" s="472"/>
      <c r="AHS395" s="472"/>
      <c r="AIB395" s="472"/>
      <c r="AIK395" s="472"/>
      <c r="AIT395" s="472"/>
      <c r="AJC395" s="472"/>
      <c r="AJL395" s="472"/>
      <c r="AJU395" s="472"/>
      <c r="AKD395" s="472"/>
      <c r="AKM395" s="472"/>
      <c r="AKV395" s="472"/>
      <c r="ALE395" s="472"/>
      <c r="ALN395" s="472"/>
      <c r="ALW395" s="472"/>
      <c r="AMF395" s="472"/>
      <c r="AMO395" s="472"/>
      <c r="AMX395" s="472"/>
      <c r="ANG395" s="472"/>
      <c r="ANP395" s="472"/>
      <c r="ANY395" s="472"/>
      <c r="AOH395" s="472"/>
      <c r="AOQ395" s="472"/>
      <c r="AOZ395" s="472"/>
      <c r="API395" s="472"/>
      <c r="APR395" s="472"/>
      <c r="AQA395" s="472"/>
      <c r="AQJ395" s="472"/>
      <c r="AQS395" s="472"/>
      <c r="ARB395" s="472"/>
      <c r="ARK395" s="472"/>
      <c r="ART395" s="472"/>
      <c r="ASC395" s="472"/>
      <c r="ASL395" s="472"/>
      <c r="ASU395" s="472"/>
      <c r="ATD395" s="472"/>
      <c r="ATM395" s="472"/>
      <c r="ATV395" s="472"/>
      <c r="AUE395" s="472"/>
      <c r="AUN395" s="472"/>
      <c r="AUW395" s="472"/>
      <c r="AVF395" s="472"/>
      <c r="AVO395" s="472"/>
      <c r="AVX395" s="472"/>
      <c r="AWG395" s="472"/>
      <c r="AWP395" s="472"/>
      <c r="AWY395" s="472"/>
      <c r="AXH395" s="472"/>
      <c r="AXQ395" s="472"/>
      <c r="AXZ395" s="472"/>
      <c r="AYI395" s="472"/>
      <c r="AYR395" s="472"/>
      <c r="AZA395" s="472"/>
      <c r="AZJ395" s="472"/>
      <c r="AZS395" s="472"/>
      <c r="BAB395" s="472"/>
      <c r="BAK395" s="472"/>
      <c r="BAT395" s="472"/>
      <c r="BBC395" s="472"/>
      <c r="BBL395" s="472"/>
      <c r="BBU395" s="472"/>
      <c r="BCD395" s="472"/>
      <c r="BCM395" s="472"/>
      <c r="BCV395" s="472"/>
      <c r="BDE395" s="472"/>
      <c r="BDN395" s="472"/>
      <c r="BDW395" s="472"/>
      <c r="BEF395" s="472"/>
      <c r="BEO395" s="472"/>
      <c r="BEX395" s="472"/>
      <c r="BFG395" s="472"/>
      <c r="BFP395" s="472"/>
      <c r="BFY395" s="472"/>
      <c r="BGH395" s="472"/>
      <c r="BGQ395" s="472"/>
      <c r="BGZ395" s="472"/>
      <c r="BHI395" s="472"/>
      <c r="BHR395" s="472"/>
      <c r="BIA395" s="472"/>
      <c r="BIJ395" s="472"/>
      <c r="BIS395" s="472"/>
      <c r="BJB395" s="472"/>
      <c r="BJK395" s="472"/>
      <c r="BJT395" s="472"/>
      <c r="BKC395" s="472"/>
      <c r="BKL395" s="472"/>
      <c r="BKU395" s="472"/>
      <c r="BLD395" s="472"/>
      <c r="BLM395" s="472"/>
      <c r="BLV395" s="472"/>
      <c r="BME395" s="472"/>
      <c r="BMN395" s="472"/>
      <c r="BMW395" s="472"/>
      <c r="BNF395" s="472"/>
      <c r="BNO395" s="472"/>
      <c r="BNX395" s="472"/>
      <c r="BOG395" s="472"/>
      <c r="BOP395" s="472"/>
      <c r="BOY395" s="472"/>
      <c r="BPH395" s="472"/>
      <c r="BPQ395" s="472"/>
      <c r="BPZ395" s="472"/>
      <c r="BQI395" s="472"/>
      <c r="BQR395" s="472"/>
      <c r="BRA395" s="472"/>
      <c r="BRJ395" s="472"/>
      <c r="BRS395" s="472"/>
      <c r="BSB395" s="472"/>
      <c r="BSK395" s="472"/>
      <c r="BST395" s="472"/>
      <c r="BTC395" s="472"/>
      <c r="BTL395" s="472"/>
      <c r="BTU395" s="472"/>
      <c r="BUD395" s="472"/>
      <c r="BUM395" s="472"/>
      <c r="BUV395" s="472"/>
      <c r="BVE395" s="472"/>
      <c r="BVN395" s="472"/>
      <c r="BVW395" s="472"/>
      <c r="BWF395" s="472"/>
      <c r="BWO395" s="472"/>
      <c r="BWX395" s="472"/>
      <c r="BXG395" s="472"/>
      <c r="BXP395" s="472"/>
      <c r="BXY395" s="472"/>
      <c r="BYH395" s="472"/>
      <c r="BYQ395" s="472"/>
      <c r="BYZ395" s="472"/>
      <c r="BZI395" s="472"/>
      <c r="BZR395" s="472"/>
      <c r="CAA395" s="472"/>
      <c r="CAJ395" s="472"/>
      <c r="CAS395" s="472"/>
      <c r="CBB395" s="472"/>
      <c r="CBK395" s="472"/>
      <c r="CBT395" s="472"/>
      <c r="CCC395" s="472"/>
      <c r="CCL395" s="472"/>
      <c r="CCU395" s="472"/>
      <c r="CDD395" s="472"/>
      <c r="CDM395" s="472"/>
      <c r="CDV395" s="472"/>
      <c r="CEE395" s="472"/>
      <c r="CEN395" s="472"/>
      <c r="CEW395" s="472"/>
      <c r="CFF395" s="472"/>
      <c r="CFO395" s="472"/>
      <c r="CFX395" s="472"/>
      <c r="CGG395" s="472"/>
      <c r="CGP395" s="472"/>
      <c r="CGY395" s="472"/>
      <c r="CHH395" s="472"/>
      <c r="CHQ395" s="472"/>
      <c r="CHZ395" s="472"/>
      <c r="CII395" s="472"/>
      <c r="CIR395" s="472"/>
      <c r="CJA395" s="472"/>
      <c r="CJJ395" s="472"/>
      <c r="CJS395" s="472"/>
      <c r="CKB395" s="472"/>
      <c r="CKK395" s="472"/>
      <c r="CKT395" s="472"/>
      <c r="CLC395" s="472"/>
      <c r="CLL395" s="472"/>
      <c r="CLU395" s="472"/>
      <c r="CMD395" s="472"/>
      <c r="CMM395" s="472"/>
      <c r="CMV395" s="472"/>
      <c r="CNE395" s="472"/>
      <c r="CNN395" s="472"/>
      <c r="CNW395" s="472"/>
      <c r="COF395" s="472"/>
      <c r="COO395" s="472"/>
      <c r="COX395" s="472"/>
      <c r="CPG395" s="472"/>
      <c r="CPP395" s="472"/>
      <c r="CPY395" s="472"/>
      <c r="CQH395" s="472"/>
      <c r="CQQ395" s="472"/>
      <c r="CQZ395" s="472"/>
      <c r="CRI395" s="472"/>
      <c r="CRR395" s="472"/>
      <c r="CSA395" s="472"/>
      <c r="CSJ395" s="472"/>
      <c r="CSS395" s="472"/>
      <c r="CTB395" s="472"/>
      <c r="CTK395" s="472"/>
      <c r="CTT395" s="472"/>
      <c r="CUC395" s="472"/>
      <c r="CUL395" s="472"/>
      <c r="CUU395" s="472"/>
      <c r="CVD395" s="472"/>
      <c r="CVM395" s="472"/>
      <c r="CVV395" s="472"/>
      <c r="CWE395" s="472"/>
      <c r="CWN395" s="472"/>
      <c r="CWW395" s="472"/>
      <c r="CXF395" s="472"/>
      <c r="CXO395" s="472"/>
      <c r="CXX395" s="472"/>
      <c r="CYG395" s="472"/>
      <c r="CYP395" s="472"/>
      <c r="CYY395" s="472"/>
      <c r="CZH395" s="472"/>
      <c r="CZQ395" s="472"/>
      <c r="CZZ395" s="472"/>
      <c r="DAI395" s="472"/>
      <c r="DAR395" s="472"/>
      <c r="DBA395" s="472"/>
      <c r="DBJ395" s="472"/>
      <c r="DBS395" s="472"/>
      <c r="DCB395" s="472"/>
      <c r="DCK395" s="472"/>
      <c r="DCT395" s="472"/>
      <c r="DDC395" s="472"/>
      <c r="DDL395" s="472"/>
      <c r="DDU395" s="472"/>
      <c r="DED395" s="472"/>
      <c r="DEM395" s="472"/>
      <c r="DEV395" s="472"/>
      <c r="DFE395" s="472"/>
      <c r="DFN395" s="472"/>
      <c r="DFW395" s="472"/>
      <c r="DGF395" s="472"/>
      <c r="DGO395" s="472"/>
      <c r="DGX395" s="472"/>
      <c r="DHG395" s="472"/>
      <c r="DHP395" s="472"/>
      <c r="DHY395" s="472"/>
      <c r="DIH395" s="472"/>
      <c r="DIQ395" s="472"/>
      <c r="DIZ395" s="472"/>
      <c r="DJI395" s="472"/>
      <c r="DJR395" s="472"/>
      <c r="DKA395" s="472"/>
      <c r="DKJ395" s="472"/>
      <c r="DKS395" s="472"/>
      <c r="DLB395" s="472"/>
      <c r="DLK395" s="472"/>
      <c r="DLT395" s="472"/>
      <c r="DMC395" s="472"/>
      <c r="DML395" s="472"/>
      <c r="DMU395" s="472"/>
      <c r="DND395" s="472"/>
      <c r="DNM395" s="472"/>
      <c r="DNV395" s="472"/>
      <c r="DOE395" s="472"/>
      <c r="DON395" s="472"/>
      <c r="DOW395" s="472"/>
      <c r="DPF395" s="472"/>
      <c r="DPO395" s="472"/>
      <c r="DPX395" s="472"/>
      <c r="DQG395" s="472"/>
      <c r="DQP395" s="472"/>
      <c r="DQY395" s="472"/>
      <c r="DRH395" s="472"/>
      <c r="DRQ395" s="472"/>
      <c r="DRZ395" s="472"/>
      <c r="DSI395" s="472"/>
      <c r="DSR395" s="472"/>
      <c r="DTA395" s="472"/>
      <c r="DTJ395" s="472"/>
      <c r="DTS395" s="472"/>
      <c r="DUB395" s="472"/>
      <c r="DUK395" s="472"/>
      <c r="DUT395" s="472"/>
      <c r="DVC395" s="472"/>
      <c r="DVL395" s="472"/>
      <c r="DVU395" s="472"/>
      <c r="DWD395" s="472"/>
      <c r="DWM395" s="472"/>
      <c r="DWV395" s="472"/>
      <c r="DXE395" s="472"/>
      <c r="DXN395" s="472"/>
      <c r="DXW395" s="472"/>
      <c r="DYF395" s="472"/>
      <c r="DYO395" s="472"/>
      <c r="DYX395" s="472"/>
      <c r="DZG395" s="472"/>
      <c r="DZP395" s="472"/>
      <c r="DZY395" s="472"/>
      <c r="EAH395" s="472"/>
      <c r="EAQ395" s="472"/>
      <c r="EAZ395" s="472"/>
      <c r="EBI395" s="472"/>
      <c r="EBR395" s="472"/>
      <c r="ECA395" s="472"/>
      <c r="ECJ395" s="472"/>
      <c r="ECS395" s="472"/>
      <c r="EDB395" s="472"/>
      <c r="EDK395" s="472"/>
      <c r="EDT395" s="472"/>
      <c r="EEC395" s="472"/>
      <c r="EEL395" s="472"/>
      <c r="EEU395" s="472"/>
      <c r="EFD395" s="472"/>
      <c r="EFM395" s="472"/>
      <c r="EFV395" s="472"/>
      <c r="EGE395" s="472"/>
      <c r="EGN395" s="472"/>
      <c r="EGW395" s="472"/>
      <c r="EHF395" s="472"/>
      <c r="EHO395" s="472"/>
      <c r="EHX395" s="472"/>
      <c r="EIG395" s="472"/>
      <c r="EIP395" s="472"/>
      <c r="EIY395" s="472"/>
      <c r="EJH395" s="472"/>
      <c r="EJQ395" s="472"/>
      <c r="EJZ395" s="472"/>
      <c r="EKI395" s="472"/>
      <c r="EKR395" s="472"/>
      <c r="ELA395" s="472"/>
      <c r="ELJ395" s="472"/>
      <c r="ELS395" s="472"/>
      <c r="EMB395" s="472"/>
      <c r="EMK395" s="472"/>
      <c r="EMT395" s="472"/>
      <c r="ENC395" s="472"/>
      <c r="ENL395" s="472"/>
      <c r="ENU395" s="472"/>
      <c r="EOD395" s="472"/>
      <c r="EOM395" s="472"/>
      <c r="EOV395" s="472"/>
      <c r="EPE395" s="472"/>
      <c r="EPN395" s="472"/>
      <c r="EPW395" s="472"/>
      <c r="EQF395" s="472"/>
      <c r="EQO395" s="472"/>
      <c r="EQX395" s="472"/>
      <c r="ERG395" s="472"/>
      <c r="ERP395" s="472"/>
      <c r="ERY395" s="472"/>
      <c r="ESH395" s="472"/>
      <c r="ESQ395" s="472"/>
      <c r="ESZ395" s="472"/>
      <c r="ETI395" s="472"/>
      <c r="ETR395" s="472"/>
      <c r="EUA395" s="472"/>
      <c r="EUJ395" s="472"/>
      <c r="EUS395" s="472"/>
      <c r="EVB395" s="472"/>
      <c r="EVK395" s="472"/>
      <c r="EVT395" s="472"/>
      <c r="EWC395" s="472"/>
      <c r="EWL395" s="472"/>
      <c r="EWU395" s="472"/>
      <c r="EXD395" s="472"/>
      <c r="EXM395" s="472"/>
      <c r="EXV395" s="472"/>
      <c r="EYE395" s="472"/>
      <c r="EYN395" s="472"/>
      <c r="EYW395" s="472"/>
      <c r="EZF395" s="472"/>
      <c r="EZO395" s="472"/>
      <c r="EZX395" s="472"/>
      <c r="FAG395" s="472"/>
      <c r="FAP395" s="472"/>
      <c r="FAY395" s="472"/>
      <c r="FBH395" s="472"/>
      <c r="FBQ395" s="472"/>
      <c r="FBZ395" s="472"/>
      <c r="FCI395" s="472"/>
      <c r="FCR395" s="472"/>
      <c r="FDA395" s="472"/>
      <c r="FDJ395" s="472"/>
      <c r="FDS395" s="472"/>
      <c r="FEB395" s="472"/>
      <c r="FEK395" s="472"/>
      <c r="FET395" s="472"/>
      <c r="FFC395" s="472"/>
      <c r="FFL395" s="472"/>
      <c r="FFU395" s="472"/>
      <c r="FGD395" s="472"/>
      <c r="FGM395" s="472"/>
      <c r="FGV395" s="472"/>
      <c r="FHE395" s="472"/>
      <c r="FHN395" s="472"/>
      <c r="FHW395" s="472"/>
      <c r="FIF395" s="472"/>
      <c r="FIO395" s="472"/>
      <c r="FIX395" s="472"/>
      <c r="FJG395" s="472"/>
      <c r="FJP395" s="472"/>
      <c r="FJY395" s="472"/>
      <c r="FKH395" s="472"/>
      <c r="FKQ395" s="472"/>
      <c r="FKZ395" s="472"/>
      <c r="FLI395" s="472"/>
      <c r="FLR395" s="472"/>
      <c r="FMA395" s="472"/>
      <c r="FMJ395" s="472"/>
      <c r="FMS395" s="472"/>
      <c r="FNB395" s="472"/>
      <c r="FNK395" s="472"/>
      <c r="FNT395" s="472"/>
      <c r="FOC395" s="472"/>
      <c r="FOL395" s="472"/>
      <c r="FOU395" s="472"/>
      <c r="FPD395" s="472"/>
      <c r="FPM395" s="472"/>
      <c r="FPV395" s="472"/>
      <c r="FQE395" s="472"/>
      <c r="FQN395" s="472"/>
      <c r="FQW395" s="472"/>
      <c r="FRF395" s="472"/>
      <c r="FRO395" s="472"/>
      <c r="FRX395" s="472"/>
      <c r="FSG395" s="472"/>
      <c r="FSP395" s="472"/>
      <c r="FSY395" s="472"/>
      <c r="FTH395" s="472"/>
      <c r="FTQ395" s="472"/>
      <c r="FTZ395" s="472"/>
      <c r="FUI395" s="472"/>
      <c r="FUR395" s="472"/>
      <c r="FVA395" s="472"/>
      <c r="FVJ395" s="472"/>
      <c r="FVS395" s="472"/>
      <c r="FWB395" s="472"/>
      <c r="FWK395" s="472"/>
      <c r="FWT395" s="472"/>
      <c r="FXC395" s="472"/>
      <c r="FXL395" s="472"/>
      <c r="FXU395" s="472"/>
      <c r="FYD395" s="472"/>
      <c r="FYM395" s="472"/>
      <c r="FYV395" s="472"/>
      <c r="FZE395" s="472"/>
      <c r="FZN395" s="472"/>
      <c r="FZW395" s="472"/>
      <c r="GAF395" s="472"/>
      <c r="GAO395" s="472"/>
      <c r="GAX395" s="472"/>
      <c r="GBG395" s="472"/>
      <c r="GBP395" s="472"/>
      <c r="GBY395" s="472"/>
      <c r="GCH395" s="472"/>
      <c r="GCQ395" s="472"/>
      <c r="GCZ395" s="472"/>
      <c r="GDI395" s="472"/>
      <c r="GDR395" s="472"/>
      <c r="GEA395" s="472"/>
      <c r="GEJ395" s="472"/>
      <c r="GES395" s="472"/>
      <c r="GFB395" s="472"/>
      <c r="GFK395" s="472"/>
      <c r="GFT395" s="472"/>
      <c r="GGC395" s="472"/>
      <c r="GGL395" s="472"/>
      <c r="GGU395" s="472"/>
      <c r="GHD395" s="472"/>
      <c r="GHM395" s="472"/>
      <c r="GHV395" s="472"/>
      <c r="GIE395" s="472"/>
      <c r="GIN395" s="472"/>
      <c r="GIW395" s="472"/>
      <c r="GJF395" s="472"/>
      <c r="GJO395" s="472"/>
      <c r="GJX395" s="472"/>
      <c r="GKG395" s="472"/>
      <c r="GKP395" s="472"/>
      <c r="GKY395" s="472"/>
      <c r="GLH395" s="472"/>
      <c r="GLQ395" s="472"/>
      <c r="GLZ395" s="472"/>
      <c r="GMI395" s="472"/>
      <c r="GMR395" s="472"/>
      <c r="GNA395" s="472"/>
      <c r="GNJ395" s="472"/>
      <c r="GNS395" s="472"/>
      <c r="GOB395" s="472"/>
      <c r="GOK395" s="472"/>
      <c r="GOT395" s="472"/>
      <c r="GPC395" s="472"/>
      <c r="GPL395" s="472"/>
      <c r="GPU395" s="472"/>
      <c r="GQD395" s="472"/>
      <c r="GQM395" s="472"/>
      <c r="GQV395" s="472"/>
      <c r="GRE395" s="472"/>
      <c r="GRN395" s="472"/>
      <c r="GRW395" s="472"/>
      <c r="GSF395" s="472"/>
      <c r="GSO395" s="472"/>
      <c r="GSX395" s="472"/>
      <c r="GTG395" s="472"/>
      <c r="GTP395" s="472"/>
      <c r="GTY395" s="472"/>
      <c r="GUH395" s="472"/>
      <c r="GUQ395" s="472"/>
      <c r="GUZ395" s="472"/>
      <c r="GVI395" s="472"/>
      <c r="GVR395" s="472"/>
      <c r="GWA395" s="472"/>
      <c r="GWJ395" s="472"/>
      <c r="GWS395" s="472"/>
      <c r="GXB395" s="472"/>
      <c r="GXK395" s="472"/>
      <c r="GXT395" s="472"/>
      <c r="GYC395" s="472"/>
      <c r="GYL395" s="472"/>
      <c r="GYU395" s="472"/>
      <c r="GZD395" s="472"/>
      <c r="GZM395" s="472"/>
      <c r="GZV395" s="472"/>
      <c r="HAE395" s="472"/>
      <c r="HAN395" s="472"/>
      <c r="HAW395" s="472"/>
      <c r="HBF395" s="472"/>
      <c r="HBO395" s="472"/>
      <c r="HBX395" s="472"/>
      <c r="HCG395" s="472"/>
      <c r="HCP395" s="472"/>
      <c r="HCY395" s="472"/>
      <c r="HDH395" s="472"/>
      <c r="HDQ395" s="472"/>
      <c r="HDZ395" s="472"/>
      <c r="HEI395" s="472"/>
      <c r="HER395" s="472"/>
      <c r="HFA395" s="472"/>
      <c r="HFJ395" s="472"/>
      <c r="HFS395" s="472"/>
      <c r="HGB395" s="472"/>
      <c r="HGK395" s="472"/>
      <c r="HGT395" s="472"/>
      <c r="HHC395" s="472"/>
      <c r="HHL395" s="472"/>
      <c r="HHU395" s="472"/>
      <c r="HID395" s="472"/>
      <c r="HIM395" s="472"/>
      <c r="HIV395" s="472"/>
      <c r="HJE395" s="472"/>
      <c r="HJN395" s="472"/>
      <c r="HJW395" s="472"/>
      <c r="HKF395" s="472"/>
      <c r="HKO395" s="472"/>
      <c r="HKX395" s="472"/>
      <c r="HLG395" s="472"/>
      <c r="HLP395" s="472"/>
      <c r="HLY395" s="472"/>
      <c r="HMH395" s="472"/>
      <c r="HMQ395" s="472"/>
      <c r="HMZ395" s="472"/>
      <c r="HNI395" s="472"/>
      <c r="HNR395" s="472"/>
      <c r="HOA395" s="472"/>
      <c r="HOJ395" s="472"/>
      <c r="HOS395" s="472"/>
      <c r="HPB395" s="472"/>
      <c r="HPK395" s="472"/>
      <c r="HPT395" s="472"/>
      <c r="HQC395" s="472"/>
      <c r="HQL395" s="472"/>
      <c r="HQU395" s="472"/>
      <c r="HRD395" s="472"/>
      <c r="HRM395" s="472"/>
      <c r="HRV395" s="472"/>
      <c r="HSE395" s="472"/>
      <c r="HSN395" s="472"/>
      <c r="HSW395" s="472"/>
      <c r="HTF395" s="472"/>
      <c r="HTO395" s="472"/>
      <c r="HTX395" s="472"/>
      <c r="HUG395" s="472"/>
      <c r="HUP395" s="472"/>
      <c r="HUY395" s="472"/>
      <c r="HVH395" s="472"/>
      <c r="HVQ395" s="472"/>
      <c r="HVZ395" s="472"/>
      <c r="HWI395" s="472"/>
      <c r="HWR395" s="472"/>
      <c r="HXA395" s="472"/>
      <c r="HXJ395" s="472"/>
      <c r="HXS395" s="472"/>
      <c r="HYB395" s="472"/>
      <c r="HYK395" s="472"/>
      <c r="HYT395" s="472"/>
      <c r="HZC395" s="472"/>
      <c r="HZL395" s="472"/>
      <c r="HZU395" s="472"/>
      <c r="IAD395" s="472"/>
      <c r="IAM395" s="472"/>
      <c r="IAV395" s="472"/>
      <c r="IBE395" s="472"/>
      <c r="IBN395" s="472"/>
      <c r="IBW395" s="472"/>
      <c r="ICF395" s="472"/>
      <c r="ICO395" s="472"/>
      <c r="ICX395" s="472"/>
      <c r="IDG395" s="472"/>
      <c r="IDP395" s="472"/>
      <c r="IDY395" s="472"/>
      <c r="IEH395" s="472"/>
      <c r="IEQ395" s="472"/>
      <c r="IEZ395" s="472"/>
      <c r="IFI395" s="472"/>
      <c r="IFR395" s="472"/>
      <c r="IGA395" s="472"/>
      <c r="IGJ395" s="472"/>
      <c r="IGS395" s="472"/>
      <c r="IHB395" s="472"/>
      <c r="IHK395" s="472"/>
      <c r="IHT395" s="472"/>
      <c r="IIC395" s="472"/>
      <c r="IIL395" s="472"/>
      <c r="IIU395" s="472"/>
      <c r="IJD395" s="472"/>
      <c r="IJM395" s="472"/>
      <c r="IJV395" s="472"/>
      <c r="IKE395" s="472"/>
      <c r="IKN395" s="472"/>
      <c r="IKW395" s="472"/>
      <c r="ILF395" s="472"/>
      <c r="ILO395" s="472"/>
      <c r="ILX395" s="472"/>
      <c r="IMG395" s="472"/>
      <c r="IMP395" s="472"/>
      <c r="IMY395" s="472"/>
      <c r="INH395" s="472"/>
      <c r="INQ395" s="472"/>
      <c r="INZ395" s="472"/>
      <c r="IOI395" s="472"/>
      <c r="IOR395" s="472"/>
      <c r="IPA395" s="472"/>
      <c r="IPJ395" s="472"/>
      <c r="IPS395" s="472"/>
      <c r="IQB395" s="472"/>
      <c r="IQK395" s="472"/>
      <c r="IQT395" s="472"/>
      <c r="IRC395" s="472"/>
      <c r="IRL395" s="472"/>
      <c r="IRU395" s="472"/>
      <c r="ISD395" s="472"/>
      <c r="ISM395" s="472"/>
      <c r="ISV395" s="472"/>
      <c r="ITE395" s="472"/>
      <c r="ITN395" s="472"/>
      <c r="ITW395" s="472"/>
      <c r="IUF395" s="472"/>
      <c r="IUO395" s="472"/>
      <c r="IUX395" s="472"/>
      <c r="IVG395" s="472"/>
      <c r="IVP395" s="472"/>
      <c r="IVY395" s="472"/>
      <c r="IWH395" s="472"/>
      <c r="IWQ395" s="472"/>
      <c r="IWZ395" s="472"/>
      <c r="IXI395" s="472"/>
      <c r="IXR395" s="472"/>
      <c r="IYA395" s="472"/>
      <c r="IYJ395" s="472"/>
      <c r="IYS395" s="472"/>
      <c r="IZB395" s="472"/>
      <c r="IZK395" s="472"/>
      <c r="IZT395" s="472"/>
      <c r="JAC395" s="472"/>
      <c r="JAL395" s="472"/>
      <c r="JAU395" s="472"/>
      <c r="JBD395" s="472"/>
      <c r="JBM395" s="472"/>
      <c r="JBV395" s="472"/>
      <c r="JCE395" s="472"/>
      <c r="JCN395" s="472"/>
      <c r="JCW395" s="472"/>
      <c r="JDF395" s="472"/>
      <c r="JDO395" s="472"/>
      <c r="JDX395" s="472"/>
      <c r="JEG395" s="472"/>
      <c r="JEP395" s="472"/>
      <c r="JEY395" s="472"/>
      <c r="JFH395" s="472"/>
      <c r="JFQ395" s="472"/>
      <c r="JFZ395" s="472"/>
      <c r="JGI395" s="472"/>
      <c r="JGR395" s="472"/>
      <c r="JHA395" s="472"/>
      <c r="JHJ395" s="472"/>
      <c r="JHS395" s="472"/>
      <c r="JIB395" s="472"/>
      <c r="JIK395" s="472"/>
      <c r="JIT395" s="472"/>
      <c r="JJC395" s="472"/>
      <c r="JJL395" s="472"/>
      <c r="JJU395" s="472"/>
      <c r="JKD395" s="472"/>
      <c r="JKM395" s="472"/>
      <c r="JKV395" s="472"/>
      <c r="JLE395" s="472"/>
      <c r="JLN395" s="472"/>
      <c r="JLW395" s="472"/>
      <c r="JMF395" s="472"/>
      <c r="JMO395" s="472"/>
      <c r="JMX395" s="472"/>
      <c r="JNG395" s="472"/>
      <c r="JNP395" s="472"/>
      <c r="JNY395" s="472"/>
      <c r="JOH395" s="472"/>
      <c r="JOQ395" s="472"/>
      <c r="JOZ395" s="472"/>
      <c r="JPI395" s="472"/>
      <c r="JPR395" s="472"/>
      <c r="JQA395" s="472"/>
      <c r="JQJ395" s="472"/>
      <c r="JQS395" s="472"/>
      <c r="JRB395" s="472"/>
      <c r="JRK395" s="472"/>
      <c r="JRT395" s="472"/>
      <c r="JSC395" s="472"/>
      <c r="JSL395" s="472"/>
      <c r="JSU395" s="472"/>
      <c r="JTD395" s="472"/>
      <c r="JTM395" s="472"/>
      <c r="JTV395" s="472"/>
      <c r="JUE395" s="472"/>
      <c r="JUN395" s="472"/>
      <c r="JUW395" s="472"/>
      <c r="JVF395" s="472"/>
      <c r="JVO395" s="472"/>
      <c r="JVX395" s="472"/>
      <c r="JWG395" s="472"/>
      <c r="JWP395" s="472"/>
      <c r="JWY395" s="472"/>
      <c r="JXH395" s="472"/>
      <c r="JXQ395" s="472"/>
      <c r="JXZ395" s="472"/>
      <c r="JYI395" s="472"/>
      <c r="JYR395" s="472"/>
      <c r="JZA395" s="472"/>
      <c r="JZJ395" s="472"/>
      <c r="JZS395" s="472"/>
      <c r="KAB395" s="472"/>
      <c r="KAK395" s="472"/>
      <c r="KAT395" s="472"/>
      <c r="KBC395" s="472"/>
      <c r="KBL395" s="472"/>
      <c r="KBU395" s="472"/>
      <c r="KCD395" s="472"/>
      <c r="KCM395" s="472"/>
      <c r="KCV395" s="472"/>
      <c r="KDE395" s="472"/>
      <c r="KDN395" s="472"/>
      <c r="KDW395" s="472"/>
      <c r="KEF395" s="472"/>
      <c r="KEO395" s="472"/>
      <c r="KEX395" s="472"/>
      <c r="KFG395" s="472"/>
      <c r="KFP395" s="472"/>
      <c r="KFY395" s="472"/>
      <c r="KGH395" s="472"/>
      <c r="KGQ395" s="472"/>
      <c r="KGZ395" s="472"/>
      <c r="KHI395" s="472"/>
      <c r="KHR395" s="472"/>
      <c r="KIA395" s="472"/>
      <c r="KIJ395" s="472"/>
      <c r="KIS395" s="472"/>
      <c r="KJB395" s="472"/>
      <c r="KJK395" s="472"/>
      <c r="KJT395" s="472"/>
      <c r="KKC395" s="472"/>
      <c r="KKL395" s="472"/>
      <c r="KKU395" s="472"/>
      <c r="KLD395" s="472"/>
      <c r="KLM395" s="472"/>
      <c r="KLV395" s="472"/>
      <c r="KME395" s="472"/>
      <c r="KMN395" s="472"/>
      <c r="KMW395" s="472"/>
      <c r="KNF395" s="472"/>
      <c r="KNO395" s="472"/>
      <c r="KNX395" s="472"/>
      <c r="KOG395" s="472"/>
      <c r="KOP395" s="472"/>
      <c r="KOY395" s="472"/>
      <c r="KPH395" s="472"/>
      <c r="KPQ395" s="472"/>
      <c r="KPZ395" s="472"/>
      <c r="KQI395" s="472"/>
      <c r="KQR395" s="472"/>
      <c r="KRA395" s="472"/>
      <c r="KRJ395" s="472"/>
      <c r="KRS395" s="472"/>
      <c r="KSB395" s="472"/>
      <c r="KSK395" s="472"/>
      <c r="KST395" s="472"/>
      <c r="KTC395" s="472"/>
      <c r="KTL395" s="472"/>
      <c r="KTU395" s="472"/>
      <c r="KUD395" s="472"/>
      <c r="KUM395" s="472"/>
      <c r="KUV395" s="472"/>
      <c r="KVE395" s="472"/>
      <c r="KVN395" s="472"/>
      <c r="KVW395" s="472"/>
      <c r="KWF395" s="472"/>
      <c r="KWO395" s="472"/>
      <c r="KWX395" s="472"/>
      <c r="KXG395" s="472"/>
      <c r="KXP395" s="472"/>
      <c r="KXY395" s="472"/>
      <c r="KYH395" s="472"/>
      <c r="KYQ395" s="472"/>
      <c r="KYZ395" s="472"/>
      <c r="KZI395" s="472"/>
      <c r="KZR395" s="472"/>
      <c r="LAA395" s="472"/>
      <c r="LAJ395" s="472"/>
      <c r="LAS395" s="472"/>
      <c r="LBB395" s="472"/>
      <c r="LBK395" s="472"/>
      <c r="LBT395" s="472"/>
      <c r="LCC395" s="472"/>
      <c r="LCL395" s="472"/>
      <c r="LCU395" s="472"/>
      <c r="LDD395" s="472"/>
      <c r="LDM395" s="472"/>
      <c r="LDV395" s="472"/>
      <c r="LEE395" s="472"/>
      <c r="LEN395" s="472"/>
      <c r="LEW395" s="472"/>
      <c r="LFF395" s="472"/>
      <c r="LFO395" s="472"/>
      <c r="LFX395" s="472"/>
      <c r="LGG395" s="472"/>
      <c r="LGP395" s="472"/>
      <c r="LGY395" s="472"/>
      <c r="LHH395" s="472"/>
      <c r="LHQ395" s="472"/>
      <c r="LHZ395" s="472"/>
      <c r="LII395" s="472"/>
      <c r="LIR395" s="472"/>
      <c r="LJA395" s="472"/>
      <c r="LJJ395" s="472"/>
      <c r="LJS395" s="472"/>
      <c r="LKB395" s="472"/>
      <c r="LKK395" s="472"/>
      <c r="LKT395" s="472"/>
      <c r="LLC395" s="472"/>
      <c r="LLL395" s="472"/>
      <c r="LLU395" s="472"/>
      <c r="LMD395" s="472"/>
      <c r="LMM395" s="472"/>
      <c r="LMV395" s="472"/>
      <c r="LNE395" s="472"/>
      <c r="LNN395" s="472"/>
      <c r="LNW395" s="472"/>
      <c r="LOF395" s="472"/>
      <c r="LOO395" s="472"/>
      <c r="LOX395" s="472"/>
      <c r="LPG395" s="472"/>
      <c r="LPP395" s="472"/>
      <c r="LPY395" s="472"/>
      <c r="LQH395" s="472"/>
      <c r="LQQ395" s="472"/>
      <c r="LQZ395" s="472"/>
      <c r="LRI395" s="472"/>
      <c r="LRR395" s="472"/>
      <c r="LSA395" s="472"/>
      <c r="LSJ395" s="472"/>
      <c r="LSS395" s="472"/>
      <c r="LTB395" s="472"/>
      <c r="LTK395" s="472"/>
      <c r="LTT395" s="472"/>
      <c r="LUC395" s="472"/>
      <c r="LUL395" s="472"/>
      <c r="LUU395" s="472"/>
      <c r="LVD395" s="472"/>
      <c r="LVM395" s="472"/>
      <c r="LVV395" s="472"/>
      <c r="LWE395" s="472"/>
      <c r="LWN395" s="472"/>
      <c r="LWW395" s="472"/>
      <c r="LXF395" s="472"/>
      <c r="LXO395" s="472"/>
      <c r="LXX395" s="472"/>
      <c r="LYG395" s="472"/>
      <c r="LYP395" s="472"/>
      <c r="LYY395" s="472"/>
      <c r="LZH395" s="472"/>
      <c r="LZQ395" s="472"/>
      <c r="LZZ395" s="472"/>
      <c r="MAI395" s="472"/>
      <c r="MAR395" s="472"/>
      <c r="MBA395" s="472"/>
      <c r="MBJ395" s="472"/>
      <c r="MBS395" s="472"/>
      <c r="MCB395" s="472"/>
      <c r="MCK395" s="472"/>
      <c r="MCT395" s="472"/>
      <c r="MDC395" s="472"/>
      <c r="MDL395" s="472"/>
      <c r="MDU395" s="472"/>
      <c r="MED395" s="472"/>
      <c r="MEM395" s="472"/>
      <c r="MEV395" s="472"/>
      <c r="MFE395" s="472"/>
      <c r="MFN395" s="472"/>
      <c r="MFW395" s="472"/>
      <c r="MGF395" s="472"/>
      <c r="MGO395" s="472"/>
      <c r="MGX395" s="472"/>
      <c r="MHG395" s="472"/>
      <c r="MHP395" s="472"/>
      <c r="MHY395" s="472"/>
      <c r="MIH395" s="472"/>
      <c r="MIQ395" s="472"/>
      <c r="MIZ395" s="472"/>
      <c r="MJI395" s="472"/>
      <c r="MJR395" s="472"/>
      <c r="MKA395" s="472"/>
      <c r="MKJ395" s="472"/>
      <c r="MKS395" s="472"/>
      <c r="MLB395" s="472"/>
      <c r="MLK395" s="472"/>
      <c r="MLT395" s="472"/>
      <c r="MMC395" s="472"/>
      <c r="MML395" s="472"/>
      <c r="MMU395" s="472"/>
      <c r="MND395" s="472"/>
      <c r="MNM395" s="472"/>
      <c r="MNV395" s="472"/>
      <c r="MOE395" s="472"/>
      <c r="MON395" s="472"/>
      <c r="MOW395" s="472"/>
      <c r="MPF395" s="472"/>
      <c r="MPO395" s="472"/>
      <c r="MPX395" s="472"/>
      <c r="MQG395" s="472"/>
      <c r="MQP395" s="472"/>
      <c r="MQY395" s="472"/>
      <c r="MRH395" s="472"/>
      <c r="MRQ395" s="472"/>
      <c r="MRZ395" s="472"/>
      <c r="MSI395" s="472"/>
      <c r="MSR395" s="472"/>
      <c r="MTA395" s="472"/>
      <c r="MTJ395" s="472"/>
      <c r="MTS395" s="472"/>
      <c r="MUB395" s="472"/>
      <c r="MUK395" s="472"/>
      <c r="MUT395" s="472"/>
      <c r="MVC395" s="472"/>
      <c r="MVL395" s="472"/>
      <c r="MVU395" s="472"/>
      <c r="MWD395" s="472"/>
      <c r="MWM395" s="472"/>
      <c r="MWV395" s="472"/>
      <c r="MXE395" s="472"/>
      <c r="MXN395" s="472"/>
      <c r="MXW395" s="472"/>
      <c r="MYF395" s="472"/>
      <c r="MYO395" s="472"/>
      <c r="MYX395" s="472"/>
      <c r="MZG395" s="472"/>
      <c r="MZP395" s="472"/>
      <c r="MZY395" s="472"/>
      <c r="NAH395" s="472"/>
      <c r="NAQ395" s="472"/>
      <c r="NAZ395" s="472"/>
      <c r="NBI395" s="472"/>
      <c r="NBR395" s="472"/>
      <c r="NCA395" s="472"/>
      <c r="NCJ395" s="472"/>
      <c r="NCS395" s="472"/>
      <c r="NDB395" s="472"/>
      <c r="NDK395" s="472"/>
      <c r="NDT395" s="472"/>
      <c r="NEC395" s="472"/>
      <c r="NEL395" s="472"/>
      <c r="NEU395" s="472"/>
      <c r="NFD395" s="472"/>
      <c r="NFM395" s="472"/>
      <c r="NFV395" s="472"/>
      <c r="NGE395" s="472"/>
      <c r="NGN395" s="472"/>
      <c r="NGW395" s="472"/>
      <c r="NHF395" s="472"/>
      <c r="NHO395" s="472"/>
      <c r="NHX395" s="472"/>
      <c r="NIG395" s="472"/>
      <c r="NIP395" s="472"/>
      <c r="NIY395" s="472"/>
      <c r="NJH395" s="472"/>
      <c r="NJQ395" s="472"/>
      <c r="NJZ395" s="472"/>
      <c r="NKI395" s="472"/>
      <c r="NKR395" s="472"/>
      <c r="NLA395" s="472"/>
      <c r="NLJ395" s="472"/>
      <c r="NLS395" s="472"/>
      <c r="NMB395" s="472"/>
      <c r="NMK395" s="472"/>
      <c r="NMT395" s="472"/>
      <c r="NNC395" s="472"/>
      <c r="NNL395" s="472"/>
      <c r="NNU395" s="472"/>
      <c r="NOD395" s="472"/>
      <c r="NOM395" s="472"/>
      <c r="NOV395" s="472"/>
      <c r="NPE395" s="472"/>
      <c r="NPN395" s="472"/>
      <c r="NPW395" s="472"/>
      <c r="NQF395" s="472"/>
      <c r="NQO395" s="472"/>
      <c r="NQX395" s="472"/>
      <c r="NRG395" s="472"/>
      <c r="NRP395" s="472"/>
      <c r="NRY395" s="472"/>
      <c r="NSH395" s="472"/>
      <c r="NSQ395" s="472"/>
      <c r="NSZ395" s="472"/>
      <c r="NTI395" s="472"/>
      <c r="NTR395" s="472"/>
      <c r="NUA395" s="472"/>
      <c r="NUJ395" s="472"/>
      <c r="NUS395" s="472"/>
      <c r="NVB395" s="472"/>
      <c r="NVK395" s="472"/>
      <c r="NVT395" s="472"/>
      <c r="NWC395" s="472"/>
      <c r="NWL395" s="472"/>
      <c r="NWU395" s="472"/>
      <c r="NXD395" s="472"/>
      <c r="NXM395" s="472"/>
      <c r="NXV395" s="472"/>
      <c r="NYE395" s="472"/>
      <c r="NYN395" s="472"/>
      <c r="NYW395" s="472"/>
      <c r="NZF395" s="472"/>
      <c r="NZO395" s="472"/>
      <c r="NZX395" s="472"/>
      <c r="OAG395" s="472"/>
      <c r="OAP395" s="472"/>
      <c r="OAY395" s="472"/>
      <c r="OBH395" s="472"/>
      <c r="OBQ395" s="472"/>
      <c r="OBZ395" s="472"/>
      <c r="OCI395" s="472"/>
      <c r="OCR395" s="472"/>
      <c r="ODA395" s="472"/>
      <c r="ODJ395" s="472"/>
      <c r="ODS395" s="472"/>
      <c r="OEB395" s="472"/>
      <c r="OEK395" s="472"/>
      <c r="OET395" s="472"/>
      <c r="OFC395" s="472"/>
      <c r="OFL395" s="472"/>
      <c r="OFU395" s="472"/>
      <c r="OGD395" s="472"/>
      <c r="OGM395" s="472"/>
      <c r="OGV395" s="472"/>
      <c r="OHE395" s="472"/>
      <c r="OHN395" s="472"/>
      <c r="OHW395" s="472"/>
      <c r="OIF395" s="472"/>
      <c r="OIO395" s="472"/>
      <c r="OIX395" s="472"/>
      <c r="OJG395" s="472"/>
      <c r="OJP395" s="472"/>
      <c r="OJY395" s="472"/>
      <c r="OKH395" s="472"/>
      <c r="OKQ395" s="472"/>
      <c r="OKZ395" s="472"/>
      <c r="OLI395" s="472"/>
      <c r="OLR395" s="472"/>
      <c r="OMA395" s="472"/>
      <c r="OMJ395" s="472"/>
      <c r="OMS395" s="472"/>
      <c r="ONB395" s="472"/>
      <c r="ONK395" s="472"/>
      <c r="ONT395" s="472"/>
      <c r="OOC395" s="472"/>
      <c r="OOL395" s="472"/>
      <c r="OOU395" s="472"/>
      <c r="OPD395" s="472"/>
      <c r="OPM395" s="472"/>
      <c r="OPV395" s="472"/>
      <c r="OQE395" s="472"/>
      <c r="OQN395" s="472"/>
      <c r="OQW395" s="472"/>
      <c r="ORF395" s="472"/>
      <c r="ORO395" s="472"/>
      <c r="ORX395" s="472"/>
      <c r="OSG395" s="472"/>
      <c r="OSP395" s="472"/>
      <c r="OSY395" s="472"/>
      <c r="OTH395" s="472"/>
      <c r="OTQ395" s="472"/>
      <c r="OTZ395" s="472"/>
      <c r="OUI395" s="472"/>
      <c r="OUR395" s="472"/>
      <c r="OVA395" s="472"/>
      <c r="OVJ395" s="472"/>
      <c r="OVS395" s="472"/>
      <c r="OWB395" s="472"/>
      <c r="OWK395" s="472"/>
      <c r="OWT395" s="472"/>
      <c r="OXC395" s="472"/>
      <c r="OXL395" s="472"/>
      <c r="OXU395" s="472"/>
      <c r="OYD395" s="472"/>
      <c r="OYM395" s="472"/>
      <c r="OYV395" s="472"/>
      <c r="OZE395" s="472"/>
      <c r="OZN395" s="472"/>
      <c r="OZW395" s="472"/>
      <c r="PAF395" s="472"/>
      <c r="PAO395" s="472"/>
      <c r="PAX395" s="472"/>
      <c r="PBG395" s="472"/>
      <c r="PBP395" s="472"/>
      <c r="PBY395" s="472"/>
      <c r="PCH395" s="472"/>
      <c r="PCQ395" s="472"/>
      <c r="PCZ395" s="472"/>
      <c r="PDI395" s="472"/>
      <c r="PDR395" s="472"/>
      <c r="PEA395" s="472"/>
      <c r="PEJ395" s="472"/>
      <c r="PES395" s="472"/>
      <c r="PFB395" s="472"/>
      <c r="PFK395" s="472"/>
      <c r="PFT395" s="472"/>
      <c r="PGC395" s="472"/>
      <c r="PGL395" s="472"/>
      <c r="PGU395" s="472"/>
      <c r="PHD395" s="472"/>
      <c r="PHM395" s="472"/>
      <c r="PHV395" s="472"/>
      <c r="PIE395" s="472"/>
      <c r="PIN395" s="472"/>
      <c r="PIW395" s="472"/>
      <c r="PJF395" s="472"/>
      <c r="PJO395" s="472"/>
      <c r="PJX395" s="472"/>
      <c r="PKG395" s="472"/>
      <c r="PKP395" s="472"/>
      <c r="PKY395" s="472"/>
      <c r="PLH395" s="472"/>
      <c r="PLQ395" s="472"/>
      <c r="PLZ395" s="472"/>
      <c r="PMI395" s="472"/>
      <c r="PMR395" s="472"/>
      <c r="PNA395" s="472"/>
      <c r="PNJ395" s="472"/>
      <c r="PNS395" s="472"/>
      <c r="POB395" s="472"/>
      <c r="POK395" s="472"/>
      <c r="POT395" s="472"/>
      <c r="PPC395" s="472"/>
      <c r="PPL395" s="472"/>
      <c r="PPU395" s="472"/>
      <c r="PQD395" s="472"/>
      <c r="PQM395" s="472"/>
      <c r="PQV395" s="472"/>
      <c r="PRE395" s="472"/>
      <c r="PRN395" s="472"/>
      <c r="PRW395" s="472"/>
      <c r="PSF395" s="472"/>
      <c r="PSO395" s="472"/>
      <c r="PSX395" s="472"/>
      <c r="PTG395" s="472"/>
      <c r="PTP395" s="472"/>
      <c r="PTY395" s="472"/>
      <c r="PUH395" s="472"/>
      <c r="PUQ395" s="472"/>
      <c r="PUZ395" s="472"/>
      <c r="PVI395" s="472"/>
      <c r="PVR395" s="472"/>
      <c r="PWA395" s="472"/>
      <c r="PWJ395" s="472"/>
      <c r="PWS395" s="472"/>
      <c r="PXB395" s="472"/>
      <c r="PXK395" s="472"/>
      <c r="PXT395" s="472"/>
      <c r="PYC395" s="472"/>
      <c r="PYL395" s="472"/>
      <c r="PYU395" s="472"/>
      <c r="PZD395" s="472"/>
      <c r="PZM395" s="472"/>
      <c r="PZV395" s="472"/>
      <c r="QAE395" s="472"/>
      <c r="QAN395" s="472"/>
      <c r="QAW395" s="472"/>
      <c r="QBF395" s="472"/>
      <c r="QBO395" s="472"/>
      <c r="QBX395" s="472"/>
      <c r="QCG395" s="472"/>
      <c r="QCP395" s="472"/>
      <c r="QCY395" s="472"/>
      <c r="QDH395" s="472"/>
      <c r="QDQ395" s="472"/>
      <c r="QDZ395" s="472"/>
      <c r="QEI395" s="472"/>
      <c r="QER395" s="472"/>
      <c r="QFA395" s="472"/>
      <c r="QFJ395" s="472"/>
      <c r="QFS395" s="472"/>
      <c r="QGB395" s="472"/>
      <c r="QGK395" s="472"/>
      <c r="QGT395" s="472"/>
      <c r="QHC395" s="472"/>
      <c r="QHL395" s="472"/>
      <c r="QHU395" s="472"/>
      <c r="QID395" s="472"/>
      <c r="QIM395" s="472"/>
      <c r="QIV395" s="472"/>
      <c r="QJE395" s="472"/>
      <c r="QJN395" s="472"/>
      <c r="QJW395" s="472"/>
      <c r="QKF395" s="472"/>
      <c r="QKO395" s="472"/>
      <c r="QKX395" s="472"/>
      <c r="QLG395" s="472"/>
      <c r="QLP395" s="472"/>
      <c r="QLY395" s="472"/>
      <c r="QMH395" s="472"/>
      <c r="QMQ395" s="472"/>
      <c r="QMZ395" s="472"/>
      <c r="QNI395" s="472"/>
      <c r="QNR395" s="472"/>
      <c r="QOA395" s="472"/>
      <c r="QOJ395" s="472"/>
      <c r="QOS395" s="472"/>
      <c r="QPB395" s="472"/>
      <c r="QPK395" s="472"/>
      <c r="QPT395" s="472"/>
      <c r="QQC395" s="472"/>
      <c r="QQL395" s="472"/>
      <c r="QQU395" s="472"/>
      <c r="QRD395" s="472"/>
      <c r="QRM395" s="472"/>
      <c r="QRV395" s="472"/>
      <c r="QSE395" s="472"/>
      <c r="QSN395" s="472"/>
      <c r="QSW395" s="472"/>
      <c r="QTF395" s="472"/>
      <c r="QTO395" s="472"/>
      <c r="QTX395" s="472"/>
      <c r="QUG395" s="472"/>
      <c r="QUP395" s="472"/>
      <c r="QUY395" s="472"/>
      <c r="QVH395" s="472"/>
      <c r="QVQ395" s="472"/>
      <c r="QVZ395" s="472"/>
      <c r="QWI395" s="472"/>
      <c r="QWR395" s="472"/>
      <c r="QXA395" s="472"/>
      <c r="QXJ395" s="472"/>
      <c r="QXS395" s="472"/>
      <c r="QYB395" s="472"/>
      <c r="QYK395" s="472"/>
      <c r="QYT395" s="472"/>
      <c r="QZC395" s="472"/>
      <c r="QZL395" s="472"/>
      <c r="QZU395" s="472"/>
      <c r="RAD395" s="472"/>
      <c r="RAM395" s="472"/>
      <c r="RAV395" s="472"/>
      <c r="RBE395" s="472"/>
      <c r="RBN395" s="472"/>
      <c r="RBW395" s="472"/>
      <c r="RCF395" s="472"/>
      <c r="RCO395" s="472"/>
      <c r="RCX395" s="472"/>
      <c r="RDG395" s="472"/>
      <c r="RDP395" s="472"/>
      <c r="RDY395" s="472"/>
      <c r="REH395" s="472"/>
      <c r="REQ395" s="472"/>
      <c r="REZ395" s="472"/>
      <c r="RFI395" s="472"/>
      <c r="RFR395" s="472"/>
      <c r="RGA395" s="472"/>
      <c r="RGJ395" s="472"/>
      <c r="RGS395" s="472"/>
      <c r="RHB395" s="472"/>
      <c r="RHK395" s="472"/>
      <c r="RHT395" s="472"/>
      <c r="RIC395" s="472"/>
      <c r="RIL395" s="472"/>
      <c r="RIU395" s="472"/>
      <c r="RJD395" s="472"/>
      <c r="RJM395" s="472"/>
      <c r="RJV395" s="472"/>
      <c r="RKE395" s="472"/>
      <c r="RKN395" s="472"/>
      <c r="RKW395" s="472"/>
      <c r="RLF395" s="472"/>
      <c r="RLO395" s="472"/>
      <c r="RLX395" s="472"/>
      <c r="RMG395" s="472"/>
      <c r="RMP395" s="472"/>
      <c r="RMY395" s="472"/>
      <c r="RNH395" s="472"/>
      <c r="RNQ395" s="472"/>
      <c r="RNZ395" s="472"/>
      <c r="ROI395" s="472"/>
      <c r="ROR395" s="472"/>
      <c r="RPA395" s="472"/>
      <c r="RPJ395" s="472"/>
      <c r="RPS395" s="472"/>
      <c r="RQB395" s="472"/>
      <c r="RQK395" s="472"/>
      <c r="RQT395" s="472"/>
      <c r="RRC395" s="472"/>
      <c r="RRL395" s="472"/>
      <c r="RRU395" s="472"/>
      <c r="RSD395" s="472"/>
      <c r="RSM395" s="472"/>
      <c r="RSV395" s="472"/>
      <c r="RTE395" s="472"/>
      <c r="RTN395" s="472"/>
      <c r="RTW395" s="472"/>
      <c r="RUF395" s="472"/>
      <c r="RUO395" s="472"/>
      <c r="RUX395" s="472"/>
      <c r="RVG395" s="472"/>
      <c r="RVP395" s="472"/>
      <c r="RVY395" s="472"/>
      <c r="RWH395" s="472"/>
      <c r="RWQ395" s="472"/>
      <c r="RWZ395" s="472"/>
      <c r="RXI395" s="472"/>
      <c r="RXR395" s="472"/>
      <c r="RYA395" s="472"/>
      <c r="RYJ395" s="472"/>
      <c r="RYS395" s="472"/>
      <c r="RZB395" s="472"/>
      <c r="RZK395" s="472"/>
      <c r="RZT395" s="472"/>
      <c r="SAC395" s="472"/>
      <c r="SAL395" s="472"/>
      <c r="SAU395" s="472"/>
      <c r="SBD395" s="472"/>
      <c r="SBM395" s="472"/>
      <c r="SBV395" s="472"/>
      <c r="SCE395" s="472"/>
      <c r="SCN395" s="472"/>
      <c r="SCW395" s="472"/>
      <c r="SDF395" s="472"/>
      <c r="SDO395" s="472"/>
      <c r="SDX395" s="472"/>
      <c r="SEG395" s="472"/>
      <c r="SEP395" s="472"/>
      <c r="SEY395" s="472"/>
      <c r="SFH395" s="472"/>
      <c r="SFQ395" s="472"/>
      <c r="SFZ395" s="472"/>
      <c r="SGI395" s="472"/>
      <c r="SGR395" s="472"/>
      <c r="SHA395" s="472"/>
      <c r="SHJ395" s="472"/>
      <c r="SHS395" s="472"/>
      <c r="SIB395" s="472"/>
      <c r="SIK395" s="472"/>
      <c r="SIT395" s="472"/>
      <c r="SJC395" s="472"/>
      <c r="SJL395" s="472"/>
      <c r="SJU395" s="472"/>
      <c r="SKD395" s="472"/>
      <c r="SKM395" s="472"/>
      <c r="SKV395" s="472"/>
      <c r="SLE395" s="472"/>
      <c r="SLN395" s="472"/>
      <c r="SLW395" s="472"/>
      <c r="SMF395" s="472"/>
      <c r="SMO395" s="472"/>
      <c r="SMX395" s="472"/>
      <c r="SNG395" s="472"/>
      <c r="SNP395" s="472"/>
      <c r="SNY395" s="472"/>
      <c r="SOH395" s="472"/>
      <c r="SOQ395" s="472"/>
      <c r="SOZ395" s="472"/>
      <c r="SPI395" s="472"/>
      <c r="SPR395" s="472"/>
      <c r="SQA395" s="472"/>
      <c r="SQJ395" s="472"/>
      <c r="SQS395" s="472"/>
      <c r="SRB395" s="472"/>
      <c r="SRK395" s="472"/>
      <c r="SRT395" s="472"/>
      <c r="SSC395" s="472"/>
      <c r="SSL395" s="472"/>
      <c r="SSU395" s="472"/>
      <c r="STD395" s="472"/>
      <c r="STM395" s="472"/>
      <c r="STV395" s="472"/>
      <c r="SUE395" s="472"/>
      <c r="SUN395" s="472"/>
      <c r="SUW395" s="472"/>
      <c r="SVF395" s="472"/>
      <c r="SVO395" s="472"/>
      <c r="SVX395" s="472"/>
      <c r="SWG395" s="472"/>
      <c r="SWP395" s="472"/>
      <c r="SWY395" s="472"/>
      <c r="SXH395" s="472"/>
      <c r="SXQ395" s="472"/>
      <c r="SXZ395" s="472"/>
      <c r="SYI395" s="472"/>
      <c r="SYR395" s="472"/>
      <c r="SZA395" s="472"/>
      <c r="SZJ395" s="472"/>
      <c r="SZS395" s="472"/>
      <c r="TAB395" s="472"/>
      <c r="TAK395" s="472"/>
      <c r="TAT395" s="472"/>
      <c r="TBC395" s="472"/>
      <c r="TBL395" s="472"/>
      <c r="TBU395" s="472"/>
      <c r="TCD395" s="472"/>
      <c r="TCM395" s="472"/>
      <c r="TCV395" s="472"/>
      <c r="TDE395" s="472"/>
      <c r="TDN395" s="472"/>
      <c r="TDW395" s="472"/>
      <c r="TEF395" s="472"/>
      <c r="TEO395" s="472"/>
      <c r="TEX395" s="472"/>
      <c r="TFG395" s="472"/>
      <c r="TFP395" s="472"/>
      <c r="TFY395" s="472"/>
      <c r="TGH395" s="472"/>
      <c r="TGQ395" s="472"/>
      <c r="TGZ395" s="472"/>
      <c r="THI395" s="472"/>
      <c r="THR395" s="472"/>
      <c r="TIA395" s="472"/>
      <c r="TIJ395" s="472"/>
      <c r="TIS395" s="472"/>
      <c r="TJB395" s="472"/>
      <c r="TJK395" s="472"/>
      <c r="TJT395" s="472"/>
      <c r="TKC395" s="472"/>
      <c r="TKL395" s="472"/>
      <c r="TKU395" s="472"/>
      <c r="TLD395" s="472"/>
      <c r="TLM395" s="472"/>
      <c r="TLV395" s="472"/>
      <c r="TME395" s="472"/>
      <c r="TMN395" s="472"/>
      <c r="TMW395" s="472"/>
      <c r="TNF395" s="472"/>
      <c r="TNO395" s="472"/>
      <c r="TNX395" s="472"/>
      <c r="TOG395" s="472"/>
      <c r="TOP395" s="472"/>
      <c r="TOY395" s="472"/>
      <c r="TPH395" s="472"/>
      <c r="TPQ395" s="472"/>
      <c r="TPZ395" s="472"/>
      <c r="TQI395" s="472"/>
      <c r="TQR395" s="472"/>
      <c r="TRA395" s="472"/>
      <c r="TRJ395" s="472"/>
      <c r="TRS395" s="472"/>
      <c r="TSB395" s="472"/>
      <c r="TSK395" s="472"/>
      <c r="TST395" s="472"/>
      <c r="TTC395" s="472"/>
      <c r="TTL395" s="472"/>
      <c r="TTU395" s="472"/>
      <c r="TUD395" s="472"/>
      <c r="TUM395" s="472"/>
      <c r="TUV395" s="472"/>
      <c r="TVE395" s="472"/>
      <c r="TVN395" s="472"/>
      <c r="TVW395" s="472"/>
      <c r="TWF395" s="472"/>
      <c r="TWO395" s="472"/>
      <c r="TWX395" s="472"/>
      <c r="TXG395" s="472"/>
      <c r="TXP395" s="472"/>
      <c r="TXY395" s="472"/>
      <c r="TYH395" s="472"/>
      <c r="TYQ395" s="472"/>
      <c r="TYZ395" s="472"/>
      <c r="TZI395" s="472"/>
      <c r="TZR395" s="472"/>
      <c r="UAA395" s="472"/>
      <c r="UAJ395" s="472"/>
      <c r="UAS395" s="472"/>
      <c r="UBB395" s="472"/>
      <c r="UBK395" s="472"/>
      <c r="UBT395" s="472"/>
      <c r="UCC395" s="472"/>
      <c r="UCL395" s="472"/>
      <c r="UCU395" s="472"/>
      <c r="UDD395" s="472"/>
      <c r="UDM395" s="472"/>
      <c r="UDV395" s="472"/>
      <c r="UEE395" s="472"/>
      <c r="UEN395" s="472"/>
      <c r="UEW395" s="472"/>
      <c r="UFF395" s="472"/>
      <c r="UFO395" s="472"/>
      <c r="UFX395" s="472"/>
      <c r="UGG395" s="472"/>
      <c r="UGP395" s="472"/>
      <c r="UGY395" s="472"/>
      <c r="UHH395" s="472"/>
      <c r="UHQ395" s="472"/>
      <c r="UHZ395" s="472"/>
      <c r="UII395" s="472"/>
      <c r="UIR395" s="472"/>
      <c r="UJA395" s="472"/>
      <c r="UJJ395" s="472"/>
      <c r="UJS395" s="472"/>
      <c r="UKB395" s="472"/>
      <c r="UKK395" s="472"/>
      <c r="UKT395" s="472"/>
      <c r="ULC395" s="472"/>
      <c r="ULL395" s="472"/>
      <c r="ULU395" s="472"/>
      <c r="UMD395" s="472"/>
      <c r="UMM395" s="472"/>
      <c r="UMV395" s="472"/>
      <c r="UNE395" s="472"/>
      <c r="UNN395" s="472"/>
      <c r="UNW395" s="472"/>
      <c r="UOF395" s="472"/>
      <c r="UOO395" s="472"/>
      <c r="UOX395" s="472"/>
      <c r="UPG395" s="472"/>
      <c r="UPP395" s="472"/>
      <c r="UPY395" s="472"/>
      <c r="UQH395" s="472"/>
      <c r="UQQ395" s="472"/>
      <c r="UQZ395" s="472"/>
      <c r="URI395" s="472"/>
      <c r="URR395" s="472"/>
      <c r="USA395" s="472"/>
      <c r="USJ395" s="472"/>
      <c r="USS395" s="472"/>
      <c r="UTB395" s="472"/>
      <c r="UTK395" s="472"/>
      <c r="UTT395" s="472"/>
      <c r="UUC395" s="472"/>
      <c r="UUL395" s="472"/>
      <c r="UUU395" s="472"/>
      <c r="UVD395" s="472"/>
      <c r="UVM395" s="472"/>
      <c r="UVV395" s="472"/>
      <c r="UWE395" s="472"/>
      <c r="UWN395" s="472"/>
      <c r="UWW395" s="472"/>
      <c r="UXF395" s="472"/>
      <c r="UXO395" s="472"/>
      <c r="UXX395" s="472"/>
      <c r="UYG395" s="472"/>
      <c r="UYP395" s="472"/>
      <c r="UYY395" s="472"/>
      <c r="UZH395" s="472"/>
      <c r="UZQ395" s="472"/>
      <c r="UZZ395" s="472"/>
      <c r="VAI395" s="472"/>
      <c r="VAR395" s="472"/>
      <c r="VBA395" s="472"/>
      <c r="VBJ395" s="472"/>
      <c r="VBS395" s="472"/>
      <c r="VCB395" s="472"/>
      <c r="VCK395" s="472"/>
      <c r="VCT395" s="472"/>
      <c r="VDC395" s="472"/>
      <c r="VDL395" s="472"/>
      <c r="VDU395" s="472"/>
      <c r="VED395" s="472"/>
      <c r="VEM395" s="472"/>
      <c r="VEV395" s="472"/>
      <c r="VFE395" s="472"/>
      <c r="VFN395" s="472"/>
      <c r="VFW395" s="472"/>
      <c r="VGF395" s="472"/>
      <c r="VGO395" s="472"/>
      <c r="VGX395" s="472"/>
      <c r="VHG395" s="472"/>
      <c r="VHP395" s="472"/>
      <c r="VHY395" s="472"/>
      <c r="VIH395" s="472"/>
      <c r="VIQ395" s="472"/>
      <c r="VIZ395" s="472"/>
      <c r="VJI395" s="472"/>
      <c r="VJR395" s="472"/>
      <c r="VKA395" s="472"/>
      <c r="VKJ395" s="472"/>
      <c r="VKS395" s="472"/>
      <c r="VLB395" s="472"/>
      <c r="VLK395" s="472"/>
      <c r="VLT395" s="472"/>
      <c r="VMC395" s="472"/>
      <c r="VML395" s="472"/>
      <c r="VMU395" s="472"/>
      <c r="VND395" s="472"/>
      <c r="VNM395" s="472"/>
      <c r="VNV395" s="472"/>
      <c r="VOE395" s="472"/>
      <c r="VON395" s="472"/>
      <c r="VOW395" s="472"/>
      <c r="VPF395" s="472"/>
      <c r="VPO395" s="472"/>
      <c r="VPX395" s="472"/>
      <c r="VQG395" s="472"/>
      <c r="VQP395" s="472"/>
      <c r="VQY395" s="472"/>
      <c r="VRH395" s="472"/>
      <c r="VRQ395" s="472"/>
      <c r="VRZ395" s="472"/>
      <c r="VSI395" s="472"/>
      <c r="VSR395" s="472"/>
      <c r="VTA395" s="472"/>
      <c r="VTJ395" s="472"/>
      <c r="VTS395" s="472"/>
      <c r="VUB395" s="472"/>
      <c r="VUK395" s="472"/>
      <c r="VUT395" s="472"/>
      <c r="VVC395" s="472"/>
      <c r="VVL395" s="472"/>
      <c r="VVU395" s="472"/>
      <c r="VWD395" s="472"/>
      <c r="VWM395" s="472"/>
      <c r="VWV395" s="472"/>
      <c r="VXE395" s="472"/>
      <c r="VXN395" s="472"/>
      <c r="VXW395" s="472"/>
      <c r="VYF395" s="472"/>
      <c r="VYO395" s="472"/>
      <c r="VYX395" s="472"/>
      <c r="VZG395" s="472"/>
      <c r="VZP395" s="472"/>
      <c r="VZY395" s="472"/>
      <c r="WAH395" s="472"/>
      <c r="WAQ395" s="472"/>
      <c r="WAZ395" s="472"/>
      <c r="WBI395" s="472"/>
      <c r="WBR395" s="472"/>
      <c r="WCA395" s="472"/>
      <c r="WCJ395" s="472"/>
      <c r="WCS395" s="472"/>
      <c r="WDB395" s="472"/>
      <c r="WDK395" s="472"/>
      <c r="WDT395" s="472"/>
      <c r="WEC395" s="472"/>
      <c r="WEL395" s="472"/>
      <c r="WEU395" s="472"/>
      <c r="WFD395" s="472"/>
      <c r="WFM395" s="472"/>
      <c r="WFV395" s="472"/>
      <c r="WGE395" s="472"/>
      <c r="WGN395" s="472"/>
      <c r="WGW395" s="472"/>
      <c r="WHF395" s="472"/>
      <c r="WHO395" s="472"/>
      <c r="WHX395" s="472"/>
      <c r="WIG395" s="472"/>
      <c r="WIP395" s="472"/>
      <c r="WIY395" s="472"/>
      <c r="WJH395" s="472"/>
      <c r="WJQ395" s="472"/>
      <c r="WJZ395" s="472"/>
      <c r="WKI395" s="472"/>
      <c r="WKR395" s="472"/>
      <c r="WLA395" s="472"/>
      <c r="WLJ395" s="472"/>
      <c r="WLS395" s="472"/>
      <c r="WMB395" s="472"/>
      <c r="WMK395" s="472"/>
      <c r="WMT395" s="472"/>
      <c r="WNC395" s="472"/>
      <c r="WNL395" s="472"/>
      <c r="WNU395" s="472"/>
      <c r="WOD395" s="472"/>
      <c r="WOM395" s="472"/>
      <c r="WOV395" s="472"/>
      <c r="WPE395" s="472"/>
      <c r="WPN395" s="472"/>
      <c r="WPW395" s="472"/>
      <c r="WQF395" s="472"/>
      <c r="WQO395" s="472"/>
      <c r="WQX395" s="472"/>
      <c r="WRG395" s="472"/>
      <c r="WRP395" s="472"/>
      <c r="WRY395" s="472"/>
      <c r="WSH395" s="472"/>
      <c r="WSQ395" s="472"/>
      <c r="WSZ395" s="472"/>
      <c r="WTI395" s="472"/>
      <c r="WTR395" s="472"/>
      <c r="WUA395" s="472"/>
      <c r="WUJ395" s="472"/>
      <c r="WUS395" s="472"/>
      <c r="WVB395" s="472"/>
      <c r="WVK395" s="472"/>
      <c r="WVT395" s="472"/>
      <c r="WWC395" s="472"/>
      <c r="WWL395" s="472"/>
      <c r="WWU395" s="472"/>
      <c r="WXD395" s="472"/>
      <c r="WXM395" s="472"/>
      <c r="WXV395" s="472"/>
      <c r="WYE395" s="472"/>
      <c r="WYN395" s="472"/>
      <c r="WYW395" s="472"/>
      <c r="WZF395" s="472"/>
      <c r="WZO395" s="472"/>
      <c r="WZX395" s="472"/>
      <c r="XAG395" s="472"/>
      <c r="XAP395" s="472"/>
      <c r="XAY395" s="472"/>
      <c r="XBH395" s="472"/>
      <c r="XBQ395" s="472"/>
      <c r="XBZ395" s="472"/>
      <c r="XCI395" s="472"/>
      <c r="XCR395" s="472"/>
      <c r="XDA395" s="472"/>
      <c r="XDJ395" s="472"/>
      <c r="XDS395" s="472"/>
      <c r="XEB395" s="472"/>
      <c r="XEK395" s="472"/>
      <c r="XET395" s="472"/>
      <c r="XFC395" s="472"/>
    </row>
    <row r="396" spans="1:1020 1029:2046 2055:3072 3081:4089 4098:5115 5124:6141 6150:7167 7176:8184 8193:9210 9219:10236 10245:11262 11271:12288 12297:13305 13314:14331 14340:15357 15366:16383" ht="19" customHeight="1" x14ac:dyDescent="0.8">
      <c r="A396" s="405">
        <v>10</v>
      </c>
      <c r="B396" s="406"/>
      <c r="C396" s="407"/>
      <c r="D396" s="407"/>
      <c r="E396" s="407"/>
      <c r="F396" s="408"/>
      <c r="G396" s="409" t="str">
        <f>IFERROR(IF(B396="","",IF($A394&lt;តម្លៃទំនិញ!$G$6,VLOOKUP(B396,តម្លៃទំនិញ!$B$8:$G$68,5,FALSE),VLOOKUP(B396,តម្លៃទំនិញ!$B$8:$G$68,6,FALSE))),"")</f>
        <v/>
      </c>
      <c r="H396" s="409" t="str">
        <f t="shared" si="21"/>
        <v/>
      </c>
      <c r="I396" s="437"/>
      <c r="R396" s="469"/>
      <c r="AB396" s="470"/>
      <c r="AL396" s="471"/>
      <c r="AV396" s="472"/>
      <c r="BE396" s="472"/>
      <c r="BN396" s="472"/>
      <c r="BW396" s="472"/>
      <c r="CF396" s="472"/>
      <c r="CO396" s="472"/>
      <c r="CX396" s="472"/>
      <c r="DG396" s="472"/>
      <c r="DP396" s="472"/>
      <c r="DY396" s="472"/>
      <c r="EH396" s="472"/>
      <c r="EQ396" s="472"/>
      <c r="EZ396" s="472"/>
      <c r="FI396" s="472"/>
      <c r="FR396" s="472"/>
      <c r="GA396" s="472"/>
      <c r="GJ396" s="472"/>
      <c r="GS396" s="472"/>
      <c r="HB396" s="472"/>
      <c r="HK396" s="472"/>
      <c r="HT396" s="472"/>
      <c r="IC396" s="472"/>
      <c r="IL396" s="472"/>
      <c r="IU396" s="472"/>
      <c r="JD396" s="472"/>
      <c r="JM396" s="472"/>
      <c r="JV396" s="472"/>
      <c r="KE396" s="472"/>
      <c r="KN396" s="472"/>
      <c r="KW396" s="472"/>
      <c r="LF396" s="472"/>
      <c r="LO396" s="472"/>
      <c r="LX396" s="472"/>
      <c r="MG396" s="472"/>
      <c r="MP396" s="472"/>
      <c r="MY396" s="472"/>
      <c r="NH396" s="472"/>
      <c r="NQ396" s="472"/>
      <c r="NZ396" s="472"/>
      <c r="OI396" s="472"/>
      <c r="OR396" s="472"/>
      <c r="PA396" s="472"/>
      <c r="PJ396" s="472"/>
      <c r="PS396" s="472"/>
      <c r="QB396" s="472"/>
      <c r="QK396" s="472"/>
      <c r="QT396" s="472"/>
      <c r="RC396" s="472"/>
      <c r="RL396" s="472"/>
      <c r="RU396" s="472"/>
      <c r="SD396" s="472"/>
      <c r="SM396" s="472"/>
      <c r="SV396" s="472"/>
      <c r="TE396" s="472"/>
      <c r="TN396" s="472"/>
      <c r="TW396" s="472"/>
      <c r="UF396" s="472"/>
      <c r="UO396" s="472"/>
      <c r="UX396" s="472"/>
      <c r="VG396" s="472"/>
      <c r="VP396" s="472"/>
      <c r="VY396" s="472"/>
      <c r="WH396" s="472"/>
      <c r="WQ396" s="472"/>
      <c r="WZ396" s="472"/>
      <c r="XI396" s="472"/>
      <c r="XR396" s="472"/>
      <c r="YA396" s="472"/>
      <c r="YJ396" s="472"/>
      <c r="YS396" s="472"/>
      <c r="ZB396" s="472"/>
      <c r="ZK396" s="472"/>
      <c r="ZT396" s="472"/>
      <c r="AAC396" s="472"/>
      <c r="AAL396" s="472"/>
      <c r="AAU396" s="472"/>
      <c r="ABD396" s="472"/>
      <c r="ABM396" s="472"/>
      <c r="ABV396" s="472"/>
      <c r="ACE396" s="472"/>
      <c r="ACN396" s="472"/>
      <c r="ACW396" s="472"/>
      <c r="ADF396" s="472"/>
      <c r="ADO396" s="472"/>
      <c r="ADX396" s="472"/>
      <c r="AEG396" s="472"/>
      <c r="AEP396" s="472"/>
      <c r="AEY396" s="472"/>
      <c r="AFH396" s="472"/>
      <c r="AFQ396" s="472"/>
      <c r="AFZ396" s="472"/>
      <c r="AGI396" s="472"/>
      <c r="AGR396" s="472"/>
      <c r="AHA396" s="472"/>
      <c r="AHJ396" s="472"/>
      <c r="AHS396" s="472"/>
      <c r="AIB396" s="472"/>
      <c r="AIK396" s="472"/>
      <c r="AIT396" s="472"/>
      <c r="AJC396" s="472"/>
      <c r="AJL396" s="472"/>
      <c r="AJU396" s="472"/>
      <c r="AKD396" s="472"/>
      <c r="AKM396" s="472"/>
      <c r="AKV396" s="472"/>
      <c r="ALE396" s="472"/>
      <c r="ALN396" s="472"/>
      <c r="ALW396" s="472"/>
      <c r="AMF396" s="472"/>
      <c r="AMO396" s="472"/>
      <c r="AMX396" s="472"/>
      <c r="ANG396" s="472"/>
      <c r="ANP396" s="472"/>
      <c r="ANY396" s="472"/>
      <c r="AOH396" s="472"/>
      <c r="AOQ396" s="472"/>
      <c r="AOZ396" s="472"/>
      <c r="API396" s="472"/>
      <c r="APR396" s="472"/>
      <c r="AQA396" s="472"/>
      <c r="AQJ396" s="472"/>
      <c r="AQS396" s="472"/>
      <c r="ARB396" s="472"/>
      <c r="ARK396" s="472"/>
      <c r="ART396" s="472"/>
      <c r="ASC396" s="472"/>
      <c r="ASL396" s="472"/>
      <c r="ASU396" s="472"/>
      <c r="ATD396" s="472"/>
      <c r="ATM396" s="472"/>
      <c r="ATV396" s="472"/>
      <c r="AUE396" s="472"/>
      <c r="AUN396" s="472"/>
      <c r="AUW396" s="472"/>
      <c r="AVF396" s="472"/>
      <c r="AVO396" s="472"/>
      <c r="AVX396" s="472"/>
      <c r="AWG396" s="472"/>
      <c r="AWP396" s="472"/>
      <c r="AWY396" s="472"/>
      <c r="AXH396" s="472"/>
      <c r="AXQ396" s="472"/>
      <c r="AXZ396" s="472"/>
      <c r="AYI396" s="472"/>
      <c r="AYR396" s="472"/>
      <c r="AZA396" s="472"/>
      <c r="AZJ396" s="472"/>
      <c r="AZS396" s="472"/>
      <c r="BAB396" s="472"/>
      <c r="BAK396" s="472"/>
      <c r="BAT396" s="472"/>
      <c r="BBC396" s="472"/>
      <c r="BBL396" s="472"/>
      <c r="BBU396" s="472"/>
      <c r="BCD396" s="472"/>
      <c r="BCM396" s="472"/>
      <c r="BCV396" s="472"/>
      <c r="BDE396" s="472"/>
      <c r="BDN396" s="472"/>
      <c r="BDW396" s="472"/>
      <c r="BEF396" s="472"/>
      <c r="BEO396" s="472"/>
      <c r="BEX396" s="472"/>
      <c r="BFG396" s="472"/>
      <c r="BFP396" s="472"/>
      <c r="BFY396" s="472"/>
      <c r="BGH396" s="472"/>
      <c r="BGQ396" s="472"/>
      <c r="BGZ396" s="472"/>
      <c r="BHI396" s="472"/>
      <c r="BHR396" s="472"/>
      <c r="BIA396" s="472"/>
      <c r="BIJ396" s="472"/>
      <c r="BIS396" s="472"/>
      <c r="BJB396" s="472"/>
      <c r="BJK396" s="472"/>
      <c r="BJT396" s="472"/>
      <c r="BKC396" s="472"/>
      <c r="BKL396" s="472"/>
      <c r="BKU396" s="472"/>
      <c r="BLD396" s="472"/>
      <c r="BLM396" s="472"/>
      <c r="BLV396" s="472"/>
      <c r="BME396" s="472"/>
      <c r="BMN396" s="472"/>
      <c r="BMW396" s="472"/>
      <c r="BNF396" s="472"/>
      <c r="BNO396" s="472"/>
      <c r="BNX396" s="472"/>
      <c r="BOG396" s="472"/>
      <c r="BOP396" s="472"/>
      <c r="BOY396" s="472"/>
      <c r="BPH396" s="472"/>
      <c r="BPQ396" s="472"/>
      <c r="BPZ396" s="472"/>
      <c r="BQI396" s="472"/>
      <c r="BQR396" s="472"/>
      <c r="BRA396" s="472"/>
      <c r="BRJ396" s="472"/>
      <c r="BRS396" s="472"/>
      <c r="BSB396" s="472"/>
      <c r="BSK396" s="472"/>
      <c r="BST396" s="472"/>
      <c r="BTC396" s="472"/>
      <c r="BTL396" s="472"/>
      <c r="BTU396" s="472"/>
      <c r="BUD396" s="472"/>
      <c r="BUM396" s="472"/>
      <c r="BUV396" s="472"/>
      <c r="BVE396" s="472"/>
      <c r="BVN396" s="472"/>
      <c r="BVW396" s="472"/>
      <c r="BWF396" s="472"/>
      <c r="BWO396" s="472"/>
      <c r="BWX396" s="472"/>
      <c r="BXG396" s="472"/>
      <c r="BXP396" s="472"/>
      <c r="BXY396" s="472"/>
      <c r="BYH396" s="472"/>
      <c r="BYQ396" s="472"/>
      <c r="BYZ396" s="472"/>
      <c r="BZI396" s="472"/>
      <c r="BZR396" s="472"/>
      <c r="CAA396" s="472"/>
      <c r="CAJ396" s="472"/>
      <c r="CAS396" s="472"/>
      <c r="CBB396" s="472"/>
      <c r="CBK396" s="472"/>
      <c r="CBT396" s="472"/>
      <c r="CCC396" s="472"/>
      <c r="CCL396" s="472"/>
      <c r="CCU396" s="472"/>
      <c r="CDD396" s="472"/>
      <c r="CDM396" s="472"/>
      <c r="CDV396" s="472"/>
      <c r="CEE396" s="472"/>
      <c r="CEN396" s="472"/>
      <c r="CEW396" s="472"/>
      <c r="CFF396" s="472"/>
      <c r="CFO396" s="472"/>
      <c r="CFX396" s="472"/>
      <c r="CGG396" s="472"/>
      <c r="CGP396" s="472"/>
      <c r="CGY396" s="472"/>
      <c r="CHH396" s="472"/>
      <c r="CHQ396" s="472"/>
      <c r="CHZ396" s="472"/>
      <c r="CII396" s="472"/>
      <c r="CIR396" s="472"/>
      <c r="CJA396" s="472"/>
      <c r="CJJ396" s="472"/>
      <c r="CJS396" s="472"/>
      <c r="CKB396" s="472"/>
      <c r="CKK396" s="472"/>
      <c r="CKT396" s="472"/>
      <c r="CLC396" s="472"/>
      <c r="CLL396" s="472"/>
      <c r="CLU396" s="472"/>
      <c r="CMD396" s="472"/>
      <c r="CMM396" s="472"/>
      <c r="CMV396" s="472"/>
      <c r="CNE396" s="472"/>
      <c r="CNN396" s="472"/>
      <c r="CNW396" s="472"/>
      <c r="COF396" s="472"/>
      <c r="COO396" s="472"/>
      <c r="COX396" s="472"/>
      <c r="CPG396" s="472"/>
      <c r="CPP396" s="472"/>
      <c r="CPY396" s="472"/>
      <c r="CQH396" s="472"/>
      <c r="CQQ396" s="472"/>
      <c r="CQZ396" s="472"/>
      <c r="CRI396" s="472"/>
      <c r="CRR396" s="472"/>
      <c r="CSA396" s="472"/>
      <c r="CSJ396" s="472"/>
      <c r="CSS396" s="472"/>
      <c r="CTB396" s="472"/>
      <c r="CTK396" s="472"/>
      <c r="CTT396" s="472"/>
      <c r="CUC396" s="472"/>
      <c r="CUL396" s="472"/>
      <c r="CUU396" s="472"/>
      <c r="CVD396" s="472"/>
      <c r="CVM396" s="472"/>
      <c r="CVV396" s="472"/>
      <c r="CWE396" s="472"/>
      <c r="CWN396" s="472"/>
      <c r="CWW396" s="472"/>
      <c r="CXF396" s="472"/>
      <c r="CXO396" s="472"/>
      <c r="CXX396" s="472"/>
      <c r="CYG396" s="472"/>
      <c r="CYP396" s="472"/>
      <c r="CYY396" s="472"/>
      <c r="CZH396" s="472"/>
      <c r="CZQ396" s="472"/>
      <c r="CZZ396" s="472"/>
      <c r="DAI396" s="472"/>
      <c r="DAR396" s="472"/>
      <c r="DBA396" s="472"/>
      <c r="DBJ396" s="472"/>
      <c r="DBS396" s="472"/>
      <c r="DCB396" s="472"/>
      <c r="DCK396" s="472"/>
      <c r="DCT396" s="472"/>
      <c r="DDC396" s="472"/>
      <c r="DDL396" s="472"/>
      <c r="DDU396" s="472"/>
      <c r="DED396" s="472"/>
      <c r="DEM396" s="472"/>
      <c r="DEV396" s="472"/>
      <c r="DFE396" s="472"/>
      <c r="DFN396" s="472"/>
      <c r="DFW396" s="472"/>
      <c r="DGF396" s="472"/>
      <c r="DGO396" s="472"/>
      <c r="DGX396" s="472"/>
      <c r="DHG396" s="472"/>
      <c r="DHP396" s="472"/>
      <c r="DHY396" s="472"/>
      <c r="DIH396" s="472"/>
      <c r="DIQ396" s="472"/>
      <c r="DIZ396" s="472"/>
      <c r="DJI396" s="472"/>
      <c r="DJR396" s="472"/>
      <c r="DKA396" s="472"/>
      <c r="DKJ396" s="472"/>
      <c r="DKS396" s="472"/>
      <c r="DLB396" s="472"/>
      <c r="DLK396" s="472"/>
      <c r="DLT396" s="472"/>
      <c r="DMC396" s="472"/>
      <c r="DML396" s="472"/>
      <c r="DMU396" s="472"/>
      <c r="DND396" s="472"/>
      <c r="DNM396" s="472"/>
      <c r="DNV396" s="472"/>
      <c r="DOE396" s="472"/>
      <c r="DON396" s="472"/>
      <c r="DOW396" s="472"/>
      <c r="DPF396" s="472"/>
      <c r="DPO396" s="472"/>
      <c r="DPX396" s="472"/>
      <c r="DQG396" s="472"/>
      <c r="DQP396" s="472"/>
      <c r="DQY396" s="472"/>
      <c r="DRH396" s="472"/>
      <c r="DRQ396" s="472"/>
      <c r="DRZ396" s="472"/>
      <c r="DSI396" s="472"/>
      <c r="DSR396" s="472"/>
      <c r="DTA396" s="472"/>
      <c r="DTJ396" s="472"/>
      <c r="DTS396" s="472"/>
      <c r="DUB396" s="472"/>
      <c r="DUK396" s="472"/>
      <c r="DUT396" s="472"/>
      <c r="DVC396" s="472"/>
      <c r="DVL396" s="472"/>
      <c r="DVU396" s="472"/>
      <c r="DWD396" s="472"/>
      <c r="DWM396" s="472"/>
      <c r="DWV396" s="472"/>
      <c r="DXE396" s="472"/>
      <c r="DXN396" s="472"/>
      <c r="DXW396" s="472"/>
      <c r="DYF396" s="472"/>
      <c r="DYO396" s="472"/>
      <c r="DYX396" s="472"/>
      <c r="DZG396" s="472"/>
      <c r="DZP396" s="472"/>
      <c r="DZY396" s="472"/>
      <c r="EAH396" s="472"/>
      <c r="EAQ396" s="472"/>
      <c r="EAZ396" s="472"/>
      <c r="EBI396" s="472"/>
      <c r="EBR396" s="472"/>
      <c r="ECA396" s="472"/>
      <c r="ECJ396" s="472"/>
      <c r="ECS396" s="472"/>
      <c r="EDB396" s="472"/>
      <c r="EDK396" s="472"/>
      <c r="EDT396" s="472"/>
      <c r="EEC396" s="472"/>
      <c r="EEL396" s="472"/>
      <c r="EEU396" s="472"/>
      <c r="EFD396" s="472"/>
      <c r="EFM396" s="472"/>
      <c r="EFV396" s="472"/>
      <c r="EGE396" s="472"/>
      <c r="EGN396" s="472"/>
      <c r="EGW396" s="472"/>
      <c r="EHF396" s="472"/>
      <c r="EHO396" s="472"/>
      <c r="EHX396" s="472"/>
      <c r="EIG396" s="472"/>
      <c r="EIP396" s="472"/>
      <c r="EIY396" s="472"/>
      <c r="EJH396" s="472"/>
      <c r="EJQ396" s="472"/>
      <c r="EJZ396" s="472"/>
      <c r="EKI396" s="472"/>
      <c r="EKR396" s="472"/>
      <c r="ELA396" s="472"/>
      <c r="ELJ396" s="472"/>
      <c r="ELS396" s="472"/>
      <c r="EMB396" s="472"/>
      <c r="EMK396" s="472"/>
      <c r="EMT396" s="472"/>
      <c r="ENC396" s="472"/>
      <c r="ENL396" s="472"/>
      <c r="ENU396" s="472"/>
      <c r="EOD396" s="472"/>
      <c r="EOM396" s="472"/>
      <c r="EOV396" s="472"/>
      <c r="EPE396" s="472"/>
      <c r="EPN396" s="472"/>
      <c r="EPW396" s="472"/>
      <c r="EQF396" s="472"/>
      <c r="EQO396" s="472"/>
      <c r="EQX396" s="472"/>
      <c r="ERG396" s="472"/>
      <c r="ERP396" s="472"/>
      <c r="ERY396" s="472"/>
      <c r="ESH396" s="472"/>
      <c r="ESQ396" s="472"/>
      <c r="ESZ396" s="472"/>
      <c r="ETI396" s="472"/>
      <c r="ETR396" s="472"/>
      <c r="EUA396" s="472"/>
      <c r="EUJ396" s="472"/>
      <c r="EUS396" s="472"/>
      <c r="EVB396" s="472"/>
      <c r="EVK396" s="472"/>
      <c r="EVT396" s="472"/>
      <c r="EWC396" s="472"/>
      <c r="EWL396" s="472"/>
      <c r="EWU396" s="472"/>
      <c r="EXD396" s="472"/>
      <c r="EXM396" s="472"/>
      <c r="EXV396" s="472"/>
      <c r="EYE396" s="472"/>
      <c r="EYN396" s="472"/>
      <c r="EYW396" s="472"/>
      <c r="EZF396" s="472"/>
      <c r="EZO396" s="472"/>
      <c r="EZX396" s="472"/>
      <c r="FAG396" s="472"/>
      <c r="FAP396" s="472"/>
      <c r="FAY396" s="472"/>
      <c r="FBH396" s="472"/>
      <c r="FBQ396" s="472"/>
      <c r="FBZ396" s="472"/>
      <c r="FCI396" s="472"/>
      <c r="FCR396" s="472"/>
      <c r="FDA396" s="472"/>
      <c r="FDJ396" s="472"/>
      <c r="FDS396" s="472"/>
      <c r="FEB396" s="472"/>
      <c r="FEK396" s="472"/>
      <c r="FET396" s="472"/>
      <c r="FFC396" s="472"/>
      <c r="FFL396" s="472"/>
      <c r="FFU396" s="472"/>
      <c r="FGD396" s="472"/>
      <c r="FGM396" s="472"/>
      <c r="FGV396" s="472"/>
      <c r="FHE396" s="472"/>
      <c r="FHN396" s="472"/>
      <c r="FHW396" s="472"/>
      <c r="FIF396" s="472"/>
      <c r="FIO396" s="472"/>
      <c r="FIX396" s="472"/>
      <c r="FJG396" s="472"/>
      <c r="FJP396" s="472"/>
      <c r="FJY396" s="472"/>
      <c r="FKH396" s="472"/>
      <c r="FKQ396" s="472"/>
      <c r="FKZ396" s="472"/>
      <c r="FLI396" s="472"/>
      <c r="FLR396" s="472"/>
      <c r="FMA396" s="472"/>
      <c r="FMJ396" s="472"/>
      <c r="FMS396" s="472"/>
      <c r="FNB396" s="472"/>
      <c r="FNK396" s="472"/>
      <c r="FNT396" s="472"/>
      <c r="FOC396" s="472"/>
      <c r="FOL396" s="472"/>
      <c r="FOU396" s="472"/>
      <c r="FPD396" s="472"/>
      <c r="FPM396" s="472"/>
      <c r="FPV396" s="472"/>
      <c r="FQE396" s="472"/>
      <c r="FQN396" s="472"/>
      <c r="FQW396" s="472"/>
      <c r="FRF396" s="472"/>
      <c r="FRO396" s="472"/>
      <c r="FRX396" s="472"/>
      <c r="FSG396" s="472"/>
      <c r="FSP396" s="472"/>
      <c r="FSY396" s="472"/>
      <c r="FTH396" s="472"/>
      <c r="FTQ396" s="472"/>
      <c r="FTZ396" s="472"/>
      <c r="FUI396" s="472"/>
      <c r="FUR396" s="472"/>
      <c r="FVA396" s="472"/>
      <c r="FVJ396" s="472"/>
      <c r="FVS396" s="472"/>
      <c r="FWB396" s="472"/>
      <c r="FWK396" s="472"/>
      <c r="FWT396" s="472"/>
      <c r="FXC396" s="472"/>
      <c r="FXL396" s="472"/>
      <c r="FXU396" s="472"/>
      <c r="FYD396" s="472"/>
      <c r="FYM396" s="472"/>
      <c r="FYV396" s="472"/>
      <c r="FZE396" s="472"/>
      <c r="FZN396" s="472"/>
      <c r="FZW396" s="472"/>
      <c r="GAF396" s="472"/>
      <c r="GAO396" s="472"/>
      <c r="GAX396" s="472"/>
      <c r="GBG396" s="472"/>
      <c r="GBP396" s="472"/>
      <c r="GBY396" s="472"/>
      <c r="GCH396" s="472"/>
      <c r="GCQ396" s="472"/>
      <c r="GCZ396" s="472"/>
      <c r="GDI396" s="472"/>
      <c r="GDR396" s="472"/>
      <c r="GEA396" s="472"/>
      <c r="GEJ396" s="472"/>
      <c r="GES396" s="472"/>
      <c r="GFB396" s="472"/>
      <c r="GFK396" s="472"/>
      <c r="GFT396" s="472"/>
      <c r="GGC396" s="472"/>
      <c r="GGL396" s="472"/>
      <c r="GGU396" s="472"/>
      <c r="GHD396" s="472"/>
      <c r="GHM396" s="472"/>
      <c r="GHV396" s="472"/>
      <c r="GIE396" s="472"/>
      <c r="GIN396" s="472"/>
      <c r="GIW396" s="472"/>
      <c r="GJF396" s="472"/>
      <c r="GJO396" s="472"/>
      <c r="GJX396" s="472"/>
      <c r="GKG396" s="472"/>
      <c r="GKP396" s="472"/>
      <c r="GKY396" s="472"/>
      <c r="GLH396" s="472"/>
      <c r="GLQ396" s="472"/>
      <c r="GLZ396" s="472"/>
      <c r="GMI396" s="472"/>
      <c r="GMR396" s="472"/>
      <c r="GNA396" s="472"/>
      <c r="GNJ396" s="472"/>
      <c r="GNS396" s="472"/>
      <c r="GOB396" s="472"/>
      <c r="GOK396" s="472"/>
      <c r="GOT396" s="472"/>
      <c r="GPC396" s="472"/>
      <c r="GPL396" s="472"/>
      <c r="GPU396" s="472"/>
      <c r="GQD396" s="472"/>
      <c r="GQM396" s="472"/>
      <c r="GQV396" s="472"/>
      <c r="GRE396" s="472"/>
      <c r="GRN396" s="472"/>
      <c r="GRW396" s="472"/>
      <c r="GSF396" s="472"/>
      <c r="GSO396" s="472"/>
      <c r="GSX396" s="472"/>
      <c r="GTG396" s="472"/>
      <c r="GTP396" s="472"/>
      <c r="GTY396" s="472"/>
      <c r="GUH396" s="472"/>
      <c r="GUQ396" s="472"/>
      <c r="GUZ396" s="472"/>
      <c r="GVI396" s="472"/>
      <c r="GVR396" s="472"/>
      <c r="GWA396" s="472"/>
      <c r="GWJ396" s="472"/>
      <c r="GWS396" s="472"/>
      <c r="GXB396" s="472"/>
      <c r="GXK396" s="472"/>
      <c r="GXT396" s="472"/>
      <c r="GYC396" s="472"/>
      <c r="GYL396" s="472"/>
      <c r="GYU396" s="472"/>
      <c r="GZD396" s="472"/>
      <c r="GZM396" s="472"/>
      <c r="GZV396" s="472"/>
      <c r="HAE396" s="472"/>
      <c r="HAN396" s="472"/>
      <c r="HAW396" s="472"/>
      <c r="HBF396" s="472"/>
      <c r="HBO396" s="472"/>
      <c r="HBX396" s="472"/>
      <c r="HCG396" s="472"/>
      <c r="HCP396" s="472"/>
      <c r="HCY396" s="472"/>
      <c r="HDH396" s="472"/>
      <c r="HDQ396" s="472"/>
      <c r="HDZ396" s="472"/>
      <c r="HEI396" s="472"/>
      <c r="HER396" s="472"/>
      <c r="HFA396" s="472"/>
      <c r="HFJ396" s="472"/>
      <c r="HFS396" s="472"/>
      <c r="HGB396" s="472"/>
      <c r="HGK396" s="472"/>
      <c r="HGT396" s="472"/>
      <c r="HHC396" s="472"/>
      <c r="HHL396" s="472"/>
      <c r="HHU396" s="472"/>
      <c r="HID396" s="472"/>
      <c r="HIM396" s="472"/>
      <c r="HIV396" s="472"/>
      <c r="HJE396" s="472"/>
      <c r="HJN396" s="472"/>
      <c r="HJW396" s="472"/>
      <c r="HKF396" s="472"/>
      <c r="HKO396" s="472"/>
      <c r="HKX396" s="472"/>
      <c r="HLG396" s="472"/>
      <c r="HLP396" s="472"/>
      <c r="HLY396" s="472"/>
      <c r="HMH396" s="472"/>
      <c r="HMQ396" s="472"/>
      <c r="HMZ396" s="472"/>
      <c r="HNI396" s="472"/>
      <c r="HNR396" s="472"/>
      <c r="HOA396" s="472"/>
      <c r="HOJ396" s="472"/>
      <c r="HOS396" s="472"/>
      <c r="HPB396" s="472"/>
      <c r="HPK396" s="472"/>
      <c r="HPT396" s="472"/>
      <c r="HQC396" s="472"/>
      <c r="HQL396" s="472"/>
      <c r="HQU396" s="472"/>
      <c r="HRD396" s="472"/>
      <c r="HRM396" s="472"/>
      <c r="HRV396" s="472"/>
      <c r="HSE396" s="472"/>
      <c r="HSN396" s="472"/>
      <c r="HSW396" s="472"/>
      <c r="HTF396" s="472"/>
      <c r="HTO396" s="472"/>
      <c r="HTX396" s="472"/>
      <c r="HUG396" s="472"/>
      <c r="HUP396" s="472"/>
      <c r="HUY396" s="472"/>
      <c r="HVH396" s="472"/>
      <c r="HVQ396" s="472"/>
      <c r="HVZ396" s="472"/>
      <c r="HWI396" s="472"/>
      <c r="HWR396" s="472"/>
      <c r="HXA396" s="472"/>
      <c r="HXJ396" s="472"/>
      <c r="HXS396" s="472"/>
      <c r="HYB396" s="472"/>
      <c r="HYK396" s="472"/>
      <c r="HYT396" s="472"/>
      <c r="HZC396" s="472"/>
      <c r="HZL396" s="472"/>
      <c r="HZU396" s="472"/>
      <c r="IAD396" s="472"/>
      <c r="IAM396" s="472"/>
      <c r="IAV396" s="472"/>
      <c r="IBE396" s="472"/>
      <c r="IBN396" s="472"/>
      <c r="IBW396" s="472"/>
      <c r="ICF396" s="472"/>
      <c r="ICO396" s="472"/>
      <c r="ICX396" s="472"/>
      <c r="IDG396" s="472"/>
      <c r="IDP396" s="472"/>
      <c r="IDY396" s="472"/>
      <c r="IEH396" s="472"/>
      <c r="IEQ396" s="472"/>
      <c r="IEZ396" s="472"/>
      <c r="IFI396" s="472"/>
      <c r="IFR396" s="472"/>
      <c r="IGA396" s="472"/>
      <c r="IGJ396" s="472"/>
      <c r="IGS396" s="472"/>
      <c r="IHB396" s="472"/>
      <c r="IHK396" s="472"/>
      <c r="IHT396" s="472"/>
      <c r="IIC396" s="472"/>
      <c r="IIL396" s="472"/>
      <c r="IIU396" s="472"/>
      <c r="IJD396" s="472"/>
      <c r="IJM396" s="472"/>
      <c r="IJV396" s="472"/>
      <c r="IKE396" s="472"/>
      <c r="IKN396" s="472"/>
      <c r="IKW396" s="472"/>
      <c r="ILF396" s="472"/>
      <c r="ILO396" s="472"/>
      <c r="ILX396" s="472"/>
      <c r="IMG396" s="472"/>
      <c r="IMP396" s="472"/>
      <c r="IMY396" s="472"/>
      <c r="INH396" s="472"/>
      <c r="INQ396" s="472"/>
      <c r="INZ396" s="472"/>
      <c r="IOI396" s="472"/>
      <c r="IOR396" s="472"/>
      <c r="IPA396" s="472"/>
      <c r="IPJ396" s="472"/>
      <c r="IPS396" s="472"/>
      <c r="IQB396" s="472"/>
      <c r="IQK396" s="472"/>
      <c r="IQT396" s="472"/>
      <c r="IRC396" s="472"/>
      <c r="IRL396" s="472"/>
      <c r="IRU396" s="472"/>
      <c r="ISD396" s="472"/>
      <c r="ISM396" s="472"/>
      <c r="ISV396" s="472"/>
      <c r="ITE396" s="472"/>
      <c r="ITN396" s="472"/>
      <c r="ITW396" s="472"/>
      <c r="IUF396" s="472"/>
      <c r="IUO396" s="472"/>
      <c r="IUX396" s="472"/>
      <c r="IVG396" s="472"/>
      <c r="IVP396" s="472"/>
      <c r="IVY396" s="472"/>
      <c r="IWH396" s="472"/>
      <c r="IWQ396" s="472"/>
      <c r="IWZ396" s="472"/>
      <c r="IXI396" s="472"/>
      <c r="IXR396" s="472"/>
      <c r="IYA396" s="472"/>
      <c r="IYJ396" s="472"/>
      <c r="IYS396" s="472"/>
      <c r="IZB396" s="472"/>
      <c r="IZK396" s="472"/>
      <c r="IZT396" s="472"/>
      <c r="JAC396" s="472"/>
      <c r="JAL396" s="472"/>
      <c r="JAU396" s="472"/>
      <c r="JBD396" s="472"/>
      <c r="JBM396" s="472"/>
      <c r="JBV396" s="472"/>
      <c r="JCE396" s="472"/>
      <c r="JCN396" s="472"/>
      <c r="JCW396" s="472"/>
      <c r="JDF396" s="472"/>
      <c r="JDO396" s="472"/>
      <c r="JDX396" s="472"/>
      <c r="JEG396" s="472"/>
      <c r="JEP396" s="472"/>
      <c r="JEY396" s="472"/>
      <c r="JFH396" s="472"/>
      <c r="JFQ396" s="472"/>
      <c r="JFZ396" s="472"/>
      <c r="JGI396" s="472"/>
      <c r="JGR396" s="472"/>
      <c r="JHA396" s="472"/>
      <c r="JHJ396" s="472"/>
      <c r="JHS396" s="472"/>
      <c r="JIB396" s="472"/>
      <c r="JIK396" s="472"/>
      <c r="JIT396" s="472"/>
      <c r="JJC396" s="472"/>
      <c r="JJL396" s="472"/>
      <c r="JJU396" s="472"/>
      <c r="JKD396" s="472"/>
      <c r="JKM396" s="472"/>
      <c r="JKV396" s="472"/>
      <c r="JLE396" s="472"/>
      <c r="JLN396" s="472"/>
      <c r="JLW396" s="472"/>
      <c r="JMF396" s="472"/>
      <c r="JMO396" s="472"/>
      <c r="JMX396" s="472"/>
      <c r="JNG396" s="472"/>
      <c r="JNP396" s="472"/>
      <c r="JNY396" s="472"/>
      <c r="JOH396" s="472"/>
      <c r="JOQ396" s="472"/>
      <c r="JOZ396" s="472"/>
      <c r="JPI396" s="472"/>
      <c r="JPR396" s="472"/>
      <c r="JQA396" s="472"/>
      <c r="JQJ396" s="472"/>
      <c r="JQS396" s="472"/>
      <c r="JRB396" s="472"/>
      <c r="JRK396" s="472"/>
      <c r="JRT396" s="472"/>
      <c r="JSC396" s="472"/>
      <c r="JSL396" s="472"/>
      <c r="JSU396" s="472"/>
      <c r="JTD396" s="472"/>
      <c r="JTM396" s="472"/>
      <c r="JTV396" s="472"/>
      <c r="JUE396" s="472"/>
      <c r="JUN396" s="472"/>
      <c r="JUW396" s="472"/>
      <c r="JVF396" s="472"/>
      <c r="JVO396" s="472"/>
      <c r="JVX396" s="472"/>
      <c r="JWG396" s="472"/>
      <c r="JWP396" s="472"/>
      <c r="JWY396" s="472"/>
      <c r="JXH396" s="472"/>
      <c r="JXQ396" s="472"/>
      <c r="JXZ396" s="472"/>
      <c r="JYI396" s="472"/>
      <c r="JYR396" s="472"/>
      <c r="JZA396" s="472"/>
      <c r="JZJ396" s="472"/>
      <c r="JZS396" s="472"/>
      <c r="KAB396" s="472"/>
      <c r="KAK396" s="472"/>
      <c r="KAT396" s="472"/>
      <c r="KBC396" s="472"/>
      <c r="KBL396" s="472"/>
      <c r="KBU396" s="472"/>
      <c r="KCD396" s="472"/>
      <c r="KCM396" s="472"/>
      <c r="KCV396" s="472"/>
      <c r="KDE396" s="472"/>
      <c r="KDN396" s="472"/>
      <c r="KDW396" s="472"/>
      <c r="KEF396" s="472"/>
      <c r="KEO396" s="472"/>
      <c r="KEX396" s="472"/>
      <c r="KFG396" s="472"/>
      <c r="KFP396" s="472"/>
      <c r="KFY396" s="472"/>
      <c r="KGH396" s="472"/>
      <c r="KGQ396" s="472"/>
      <c r="KGZ396" s="472"/>
      <c r="KHI396" s="472"/>
      <c r="KHR396" s="472"/>
      <c r="KIA396" s="472"/>
      <c r="KIJ396" s="472"/>
      <c r="KIS396" s="472"/>
      <c r="KJB396" s="472"/>
      <c r="KJK396" s="472"/>
      <c r="KJT396" s="472"/>
      <c r="KKC396" s="472"/>
      <c r="KKL396" s="472"/>
      <c r="KKU396" s="472"/>
      <c r="KLD396" s="472"/>
      <c r="KLM396" s="472"/>
      <c r="KLV396" s="472"/>
      <c r="KME396" s="472"/>
      <c r="KMN396" s="472"/>
      <c r="KMW396" s="472"/>
      <c r="KNF396" s="472"/>
      <c r="KNO396" s="472"/>
      <c r="KNX396" s="472"/>
      <c r="KOG396" s="472"/>
      <c r="KOP396" s="472"/>
      <c r="KOY396" s="472"/>
      <c r="KPH396" s="472"/>
      <c r="KPQ396" s="472"/>
      <c r="KPZ396" s="472"/>
      <c r="KQI396" s="472"/>
      <c r="KQR396" s="472"/>
      <c r="KRA396" s="472"/>
      <c r="KRJ396" s="472"/>
      <c r="KRS396" s="472"/>
      <c r="KSB396" s="472"/>
      <c r="KSK396" s="472"/>
      <c r="KST396" s="472"/>
      <c r="KTC396" s="472"/>
      <c r="KTL396" s="472"/>
      <c r="KTU396" s="472"/>
      <c r="KUD396" s="472"/>
      <c r="KUM396" s="472"/>
      <c r="KUV396" s="472"/>
      <c r="KVE396" s="472"/>
      <c r="KVN396" s="472"/>
      <c r="KVW396" s="472"/>
      <c r="KWF396" s="472"/>
      <c r="KWO396" s="472"/>
      <c r="KWX396" s="472"/>
      <c r="KXG396" s="472"/>
      <c r="KXP396" s="472"/>
      <c r="KXY396" s="472"/>
      <c r="KYH396" s="472"/>
      <c r="KYQ396" s="472"/>
      <c r="KYZ396" s="472"/>
      <c r="KZI396" s="472"/>
      <c r="KZR396" s="472"/>
      <c r="LAA396" s="472"/>
      <c r="LAJ396" s="472"/>
      <c r="LAS396" s="472"/>
      <c r="LBB396" s="472"/>
      <c r="LBK396" s="472"/>
      <c r="LBT396" s="472"/>
      <c r="LCC396" s="472"/>
      <c r="LCL396" s="472"/>
      <c r="LCU396" s="472"/>
      <c r="LDD396" s="472"/>
      <c r="LDM396" s="472"/>
      <c r="LDV396" s="472"/>
      <c r="LEE396" s="472"/>
      <c r="LEN396" s="472"/>
      <c r="LEW396" s="472"/>
      <c r="LFF396" s="472"/>
      <c r="LFO396" s="472"/>
      <c r="LFX396" s="472"/>
      <c r="LGG396" s="472"/>
      <c r="LGP396" s="472"/>
      <c r="LGY396" s="472"/>
      <c r="LHH396" s="472"/>
      <c r="LHQ396" s="472"/>
      <c r="LHZ396" s="472"/>
      <c r="LII396" s="472"/>
      <c r="LIR396" s="472"/>
      <c r="LJA396" s="472"/>
      <c r="LJJ396" s="472"/>
      <c r="LJS396" s="472"/>
      <c r="LKB396" s="472"/>
      <c r="LKK396" s="472"/>
      <c r="LKT396" s="472"/>
      <c r="LLC396" s="472"/>
      <c r="LLL396" s="472"/>
      <c r="LLU396" s="472"/>
      <c r="LMD396" s="472"/>
      <c r="LMM396" s="472"/>
      <c r="LMV396" s="472"/>
      <c r="LNE396" s="472"/>
      <c r="LNN396" s="472"/>
      <c r="LNW396" s="472"/>
      <c r="LOF396" s="472"/>
      <c r="LOO396" s="472"/>
      <c r="LOX396" s="472"/>
      <c r="LPG396" s="472"/>
      <c r="LPP396" s="472"/>
      <c r="LPY396" s="472"/>
      <c r="LQH396" s="472"/>
      <c r="LQQ396" s="472"/>
      <c r="LQZ396" s="472"/>
      <c r="LRI396" s="472"/>
      <c r="LRR396" s="472"/>
      <c r="LSA396" s="472"/>
      <c r="LSJ396" s="472"/>
      <c r="LSS396" s="472"/>
      <c r="LTB396" s="472"/>
      <c r="LTK396" s="472"/>
      <c r="LTT396" s="472"/>
      <c r="LUC396" s="472"/>
      <c r="LUL396" s="472"/>
      <c r="LUU396" s="472"/>
      <c r="LVD396" s="472"/>
      <c r="LVM396" s="472"/>
      <c r="LVV396" s="472"/>
      <c r="LWE396" s="472"/>
      <c r="LWN396" s="472"/>
      <c r="LWW396" s="472"/>
      <c r="LXF396" s="472"/>
      <c r="LXO396" s="472"/>
      <c r="LXX396" s="472"/>
      <c r="LYG396" s="472"/>
      <c r="LYP396" s="472"/>
      <c r="LYY396" s="472"/>
      <c r="LZH396" s="472"/>
      <c r="LZQ396" s="472"/>
      <c r="LZZ396" s="472"/>
      <c r="MAI396" s="472"/>
      <c r="MAR396" s="472"/>
      <c r="MBA396" s="472"/>
      <c r="MBJ396" s="472"/>
      <c r="MBS396" s="472"/>
      <c r="MCB396" s="472"/>
      <c r="MCK396" s="472"/>
      <c r="MCT396" s="472"/>
      <c r="MDC396" s="472"/>
      <c r="MDL396" s="472"/>
      <c r="MDU396" s="472"/>
      <c r="MED396" s="472"/>
      <c r="MEM396" s="472"/>
      <c r="MEV396" s="472"/>
      <c r="MFE396" s="472"/>
      <c r="MFN396" s="472"/>
      <c r="MFW396" s="472"/>
      <c r="MGF396" s="472"/>
      <c r="MGO396" s="472"/>
      <c r="MGX396" s="472"/>
      <c r="MHG396" s="472"/>
      <c r="MHP396" s="472"/>
      <c r="MHY396" s="472"/>
      <c r="MIH396" s="472"/>
      <c r="MIQ396" s="472"/>
      <c r="MIZ396" s="472"/>
      <c r="MJI396" s="472"/>
      <c r="MJR396" s="472"/>
      <c r="MKA396" s="472"/>
      <c r="MKJ396" s="472"/>
      <c r="MKS396" s="472"/>
      <c r="MLB396" s="472"/>
      <c r="MLK396" s="472"/>
      <c r="MLT396" s="472"/>
      <c r="MMC396" s="472"/>
      <c r="MML396" s="472"/>
      <c r="MMU396" s="472"/>
      <c r="MND396" s="472"/>
      <c r="MNM396" s="472"/>
      <c r="MNV396" s="472"/>
      <c r="MOE396" s="472"/>
      <c r="MON396" s="472"/>
      <c r="MOW396" s="472"/>
      <c r="MPF396" s="472"/>
      <c r="MPO396" s="472"/>
      <c r="MPX396" s="472"/>
      <c r="MQG396" s="472"/>
      <c r="MQP396" s="472"/>
      <c r="MQY396" s="472"/>
      <c r="MRH396" s="472"/>
      <c r="MRQ396" s="472"/>
      <c r="MRZ396" s="472"/>
      <c r="MSI396" s="472"/>
      <c r="MSR396" s="472"/>
      <c r="MTA396" s="472"/>
      <c r="MTJ396" s="472"/>
      <c r="MTS396" s="472"/>
      <c r="MUB396" s="472"/>
      <c r="MUK396" s="472"/>
      <c r="MUT396" s="472"/>
      <c r="MVC396" s="472"/>
      <c r="MVL396" s="472"/>
      <c r="MVU396" s="472"/>
      <c r="MWD396" s="472"/>
      <c r="MWM396" s="472"/>
      <c r="MWV396" s="472"/>
      <c r="MXE396" s="472"/>
      <c r="MXN396" s="472"/>
      <c r="MXW396" s="472"/>
      <c r="MYF396" s="472"/>
      <c r="MYO396" s="472"/>
      <c r="MYX396" s="472"/>
      <c r="MZG396" s="472"/>
      <c r="MZP396" s="472"/>
      <c r="MZY396" s="472"/>
      <c r="NAH396" s="472"/>
      <c r="NAQ396" s="472"/>
      <c r="NAZ396" s="472"/>
      <c r="NBI396" s="472"/>
      <c r="NBR396" s="472"/>
      <c r="NCA396" s="472"/>
      <c r="NCJ396" s="472"/>
      <c r="NCS396" s="472"/>
      <c r="NDB396" s="472"/>
      <c r="NDK396" s="472"/>
      <c r="NDT396" s="472"/>
      <c r="NEC396" s="472"/>
      <c r="NEL396" s="472"/>
      <c r="NEU396" s="472"/>
      <c r="NFD396" s="472"/>
      <c r="NFM396" s="472"/>
      <c r="NFV396" s="472"/>
      <c r="NGE396" s="472"/>
      <c r="NGN396" s="472"/>
      <c r="NGW396" s="472"/>
      <c r="NHF396" s="472"/>
      <c r="NHO396" s="472"/>
      <c r="NHX396" s="472"/>
      <c r="NIG396" s="472"/>
      <c r="NIP396" s="472"/>
      <c r="NIY396" s="472"/>
      <c r="NJH396" s="472"/>
      <c r="NJQ396" s="472"/>
      <c r="NJZ396" s="472"/>
      <c r="NKI396" s="472"/>
      <c r="NKR396" s="472"/>
      <c r="NLA396" s="472"/>
      <c r="NLJ396" s="472"/>
      <c r="NLS396" s="472"/>
      <c r="NMB396" s="472"/>
      <c r="NMK396" s="472"/>
      <c r="NMT396" s="472"/>
      <c r="NNC396" s="472"/>
      <c r="NNL396" s="472"/>
      <c r="NNU396" s="472"/>
      <c r="NOD396" s="472"/>
      <c r="NOM396" s="472"/>
      <c r="NOV396" s="472"/>
      <c r="NPE396" s="472"/>
      <c r="NPN396" s="472"/>
      <c r="NPW396" s="472"/>
      <c r="NQF396" s="472"/>
      <c r="NQO396" s="472"/>
      <c r="NQX396" s="472"/>
      <c r="NRG396" s="472"/>
      <c r="NRP396" s="472"/>
      <c r="NRY396" s="472"/>
      <c r="NSH396" s="472"/>
      <c r="NSQ396" s="472"/>
      <c r="NSZ396" s="472"/>
      <c r="NTI396" s="472"/>
      <c r="NTR396" s="472"/>
      <c r="NUA396" s="472"/>
      <c r="NUJ396" s="472"/>
      <c r="NUS396" s="472"/>
      <c r="NVB396" s="472"/>
      <c r="NVK396" s="472"/>
      <c r="NVT396" s="472"/>
      <c r="NWC396" s="472"/>
      <c r="NWL396" s="472"/>
      <c r="NWU396" s="472"/>
      <c r="NXD396" s="472"/>
      <c r="NXM396" s="472"/>
      <c r="NXV396" s="472"/>
      <c r="NYE396" s="472"/>
      <c r="NYN396" s="472"/>
      <c r="NYW396" s="472"/>
      <c r="NZF396" s="472"/>
      <c r="NZO396" s="472"/>
      <c r="NZX396" s="472"/>
      <c r="OAG396" s="472"/>
      <c r="OAP396" s="472"/>
      <c r="OAY396" s="472"/>
      <c r="OBH396" s="472"/>
      <c r="OBQ396" s="472"/>
      <c r="OBZ396" s="472"/>
      <c r="OCI396" s="472"/>
      <c r="OCR396" s="472"/>
      <c r="ODA396" s="472"/>
      <c r="ODJ396" s="472"/>
      <c r="ODS396" s="472"/>
      <c r="OEB396" s="472"/>
      <c r="OEK396" s="472"/>
      <c r="OET396" s="472"/>
      <c r="OFC396" s="472"/>
      <c r="OFL396" s="472"/>
      <c r="OFU396" s="472"/>
      <c r="OGD396" s="472"/>
      <c r="OGM396" s="472"/>
      <c r="OGV396" s="472"/>
      <c r="OHE396" s="472"/>
      <c r="OHN396" s="472"/>
      <c r="OHW396" s="472"/>
      <c r="OIF396" s="472"/>
      <c r="OIO396" s="472"/>
      <c r="OIX396" s="472"/>
      <c r="OJG396" s="472"/>
      <c r="OJP396" s="472"/>
      <c r="OJY396" s="472"/>
      <c r="OKH396" s="472"/>
      <c r="OKQ396" s="472"/>
      <c r="OKZ396" s="472"/>
      <c r="OLI396" s="472"/>
      <c r="OLR396" s="472"/>
      <c r="OMA396" s="472"/>
      <c r="OMJ396" s="472"/>
      <c r="OMS396" s="472"/>
      <c r="ONB396" s="472"/>
      <c r="ONK396" s="472"/>
      <c r="ONT396" s="472"/>
      <c r="OOC396" s="472"/>
      <c r="OOL396" s="472"/>
      <c r="OOU396" s="472"/>
      <c r="OPD396" s="472"/>
      <c r="OPM396" s="472"/>
      <c r="OPV396" s="472"/>
      <c r="OQE396" s="472"/>
      <c r="OQN396" s="472"/>
      <c r="OQW396" s="472"/>
      <c r="ORF396" s="472"/>
      <c r="ORO396" s="472"/>
      <c r="ORX396" s="472"/>
      <c r="OSG396" s="472"/>
      <c r="OSP396" s="472"/>
      <c r="OSY396" s="472"/>
      <c r="OTH396" s="472"/>
      <c r="OTQ396" s="472"/>
      <c r="OTZ396" s="472"/>
      <c r="OUI396" s="472"/>
      <c r="OUR396" s="472"/>
      <c r="OVA396" s="472"/>
      <c r="OVJ396" s="472"/>
      <c r="OVS396" s="472"/>
      <c r="OWB396" s="472"/>
      <c r="OWK396" s="472"/>
      <c r="OWT396" s="472"/>
      <c r="OXC396" s="472"/>
      <c r="OXL396" s="472"/>
      <c r="OXU396" s="472"/>
      <c r="OYD396" s="472"/>
      <c r="OYM396" s="472"/>
      <c r="OYV396" s="472"/>
      <c r="OZE396" s="472"/>
      <c r="OZN396" s="472"/>
      <c r="OZW396" s="472"/>
      <c r="PAF396" s="472"/>
      <c r="PAO396" s="472"/>
      <c r="PAX396" s="472"/>
      <c r="PBG396" s="472"/>
      <c r="PBP396" s="472"/>
      <c r="PBY396" s="472"/>
      <c r="PCH396" s="472"/>
      <c r="PCQ396" s="472"/>
      <c r="PCZ396" s="472"/>
      <c r="PDI396" s="472"/>
      <c r="PDR396" s="472"/>
      <c r="PEA396" s="472"/>
      <c r="PEJ396" s="472"/>
      <c r="PES396" s="472"/>
      <c r="PFB396" s="472"/>
      <c r="PFK396" s="472"/>
      <c r="PFT396" s="472"/>
      <c r="PGC396" s="472"/>
      <c r="PGL396" s="472"/>
      <c r="PGU396" s="472"/>
      <c r="PHD396" s="472"/>
      <c r="PHM396" s="472"/>
      <c r="PHV396" s="472"/>
      <c r="PIE396" s="472"/>
      <c r="PIN396" s="472"/>
      <c r="PIW396" s="472"/>
      <c r="PJF396" s="472"/>
      <c r="PJO396" s="472"/>
      <c r="PJX396" s="472"/>
      <c r="PKG396" s="472"/>
      <c r="PKP396" s="472"/>
      <c r="PKY396" s="472"/>
      <c r="PLH396" s="472"/>
      <c r="PLQ396" s="472"/>
      <c r="PLZ396" s="472"/>
      <c r="PMI396" s="472"/>
      <c r="PMR396" s="472"/>
      <c r="PNA396" s="472"/>
      <c r="PNJ396" s="472"/>
      <c r="PNS396" s="472"/>
      <c r="POB396" s="472"/>
      <c r="POK396" s="472"/>
      <c r="POT396" s="472"/>
      <c r="PPC396" s="472"/>
      <c r="PPL396" s="472"/>
      <c r="PPU396" s="472"/>
      <c r="PQD396" s="472"/>
      <c r="PQM396" s="472"/>
      <c r="PQV396" s="472"/>
      <c r="PRE396" s="472"/>
      <c r="PRN396" s="472"/>
      <c r="PRW396" s="472"/>
      <c r="PSF396" s="472"/>
      <c r="PSO396" s="472"/>
      <c r="PSX396" s="472"/>
      <c r="PTG396" s="472"/>
      <c r="PTP396" s="472"/>
      <c r="PTY396" s="472"/>
      <c r="PUH396" s="472"/>
      <c r="PUQ396" s="472"/>
      <c r="PUZ396" s="472"/>
      <c r="PVI396" s="472"/>
      <c r="PVR396" s="472"/>
      <c r="PWA396" s="472"/>
      <c r="PWJ396" s="472"/>
      <c r="PWS396" s="472"/>
      <c r="PXB396" s="472"/>
      <c r="PXK396" s="472"/>
      <c r="PXT396" s="472"/>
      <c r="PYC396" s="472"/>
      <c r="PYL396" s="472"/>
      <c r="PYU396" s="472"/>
      <c r="PZD396" s="472"/>
      <c r="PZM396" s="472"/>
      <c r="PZV396" s="472"/>
      <c r="QAE396" s="472"/>
      <c r="QAN396" s="472"/>
      <c r="QAW396" s="472"/>
      <c r="QBF396" s="472"/>
      <c r="QBO396" s="472"/>
      <c r="QBX396" s="472"/>
      <c r="QCG396" s="472"/>
      <c r="QCP396" s="472"/>
      <c r="QCY396" s="472"/>
      <c r="QDH396" s="472"/>
      <c r="QDQ396" s="472"/>
      <c r="QDZ396" s="472"/>
      <c r="QEI396" s="472"/>
      <c r="QER396" s="472"/>
      <c r="QFA396" s="472"/>
      <c r="QFJ396" s="472"/>
      <c r="QFS396" s="472"/>
      <c r="QGB396" s="472"/>
      <c r="QGK396" s="472"/>
      <c r="QGT396" s="472"/>
      <c r="QHC396" s="472"/>
      <c r="QHL396" s="472"/>
      <c r="QHU396" s="472"/>
      <c r="QID396" s="472"/>
      <c r="QIM396" s="472"/>
      <c r="QIV396" s="472"/>
      <c r="QJE396" s="472"/>
      <c r="QJN396" s="472"/>
      <c r="QJW396" s="472"/>
      <c r="QKF396" s="472"/>
      <c r="QKO396" s="472"/>
      <c r="QKX396" s="472"/>
      <c r="QLG396" s="472"/>
      <c r="QLP396" s="472"/>
      <c r="QLY396" s="472"/>
      <c r="QMH396" s="472"/>
      <c r="QMQ396" s="472"/>
      <c r="QMZ396" s="472"/>
      <c r="QNI396" s="472"/>
      <c r="QNR396" s="472"/>
      <c r="QOA396" s="472"/>
      <c r="QOJ396" s="472"/>
      <c r="QOS396" s="472"/>
      <c r="QPB396" s="472"/>
      <c r="QPK396" s="472"/>
      <c r="QPT396" s="472"/>
      <c r="QQC396" s="472"/>
      <c r="QQL396" s="472"/>
      <c r="QQU396" s="472"/>
      <c r="QRD396" s="472"/>
      <c r="QRM396" s="472"/>
      <c r="QRV396" s="472"/>
      <c r="QSE396" s="472"/>
      <c r="QSN396" s="472"/>
      <c r="QSW396" s="472"/>
      <c r="QTF396" s="472"/>
      <c r="QTO396" s="472"/>
      <c r="QTX396" s="472"/>
      <c r="QUG396" s="472"/>
      <c r="QUP396" s="472"/>
      <c r="QUY396" s="472"/>
      <c r="QVH396" s="472"/>
      <c r="QVQ396" s="472"/>
      <c r="QVZ396" s="472"/>
      <c r="QWI396" s="472"/>
      <c r="QWR396" s="472"/>
      <c r="QXA396" s="472"/>
      <c r="QXJ396" s="472"/>
      <c r="QXS396" s="472"/>
      <c r="QYB396" s="472"/>
      <c r="QYK396" s="472"/>
      <c r="QYT396" s="472"/>
      <c r="QZC396" s="472"/>
      <c r="QZL396" s="472"/>
      <c r="QZU396" s="472"/>
      <c r="RAD396" s="472"/>
      <c r="RAM396" s="472"/>
      <c r="RAV396" s="472"/>
      <c r="RBE396" s="472"/>
      <c r="RBN396" s="472"/>
      <c r="RBW396" s="472"/>
      <c r="RCF396" s="472"/>
      <c r="RCO396" s="472"/>
      <c r="RCX396" s="472"/>
      <c r="RDG396" s="472"/>
      <c r="RDP396" s="472"/>
      <c r="RDY396" s="472"/>
      <c r="REH396" s="472"/>
      <c r="REQ396" s="472"/>
      <c r="REZ396" s="472"/>
      <c r="RFI396" s="472"/>
      <c r="RFR396" s="472"/>
      <c r="RGA396" s="472"/>
      <c r="RGJ396" s="472"/>
      <c r="RGS396" s="472"/>
      <c r="RHB396" s="472"/>
      <c r="RHK396" s="472"/>
      <c r="RHT396" s="472"/>
      <c r="RIC396" s="472"/>
      <c r="RIL396" s="472"/>
      <c r="RIU396" s="472"/>
      <c r="RJD396" s="472"/>
      <c r="RJM396" s="472"/>
      <c r="RJV396" s="472"/>
      <c r="RKE396" s="472"/>
      <c r="RKN396" s="472"/>
      <c r="RKW396" s="472"/>
      <c r="RLF396" s="472"/>
      <c r="RLO396" s="472"/>
      <c r="RLX396" s="472"/>
      <c r="RMG396" s="472"/>
      <c r="RMP396" s="472"/>
      <c r="RMY396" s="472"/>
      <c r="RNH396" s="472"/>
      <c r="RNQ396" s="472"/>
      <c r="RNZ396" s="472"/>
      <c r="ROI396" s="472"/>
      <c r="ROR396" s="472"/>
      <c r="RPA396" s="472"/>
      <c r="RPJ396" s="472"/>
      <c r="RPS396" s="472"/>
      <c r="RQB396" s="472"/>
      <c r="RQK396" s="472"/>
      <c r="RQT396" s="472"/>
      <c r="RRC396" s="472"/>
      <c r="RRL396" s="472"/>
      <c r="RRU396" s="472"/>
      <c r="RSD396" s="472"/>
      <c r="RSM396" s="472"/>
      <c r="RSV396" s="472"/>
      <c r="RTE396" s="472"/>
      <c r="RTN396" s="472"/>
      <c r="RTW396" s="472"/>
      <c r="RUF396" s="472"/>
      <c r="RUO396" s="472"/>
      <c r="RUX396" s="472"/>
      <c r="RVG396" s="472"/>
      <c r="RVP396" s="472"/>
      <c r="RVY396" s="472"/>
      <c r="RWH396" s="472"/>
      <c r="RWQ396" s="472"/>
      <c r="RWZ396" s="472"/>
      <c r="RXI396" s="472"/>
      <c r="RXR396" s="472"/>
      <c r="RYA396" s="472"/>
      <c r="RYJ396" s="472"/>
      <c r="RYS396" s="472"/>
      <c r="RZB396" s="472"/>
      <c r="RZK396" s="472"/>
      <c r="RZT396" s="472"/>
      <c r="SAC396" s="472"/>
      <c r="SAL396" s="472"/>
      <c r="SAU396" s="472"/>
      <c r="SBD396" s="472"/>
      <c r="SBM396" s="472"/>
      <c r="SBV396" s="472"/>
      <c r="SCE396" s="472"/>
      <c r="SCN396" s="472"/>
      <c r="SCW396" s="472"/>
      <c r="SDF396" s="472"/>
      <c r="SDO396" s="472"/>
      <c r="SDX396" s="472"/>
      <c r="SEG396" s="472"/>
      <c r="SEP396" s="472"/>
      <c r="SEY396" s="472"/>
      <c r="SFH396" s="472"/>
      <c r="SFQ396" s="472"/>
      <c r="SFZ396" s="472"/>
      <c r="SGI396" s="472"/>
      <c r="SGR396" s="472"/>
      <c r="SHA396" s="472"/>
      <c r="SHJ396" s="472"/>
      <c r="SHS396" s="472"/>
      <c r="SIB396" s="472"/>
      <c r="SIK396" s="472"/>
      <c r="SIT396" s="472"/>
      <c r="SJC396" s="472"/>
      <c r="SJL396" s="472"/>
      <c r="SJU396" s="472"/>
      <c r="SKD396" s="472"/>
      <c r="SKM396" s="472"/>
      <c r="SKV396" s="472"/>
      <c r="SLE396" s="472"/>
      <c r="SLN396" s="472"/>
      <c r="SLW396" s="472"/>
      <c r="SMF396" s="472"/>
      <c r="SMO396" s="472"/>
      <c r="SMX396" s="472"/>
      <c r="SNG396" s="472"/>
      <c r="SNP396" s="472"/>
      <c r="SNY396" s="472"/>
      <c r="SOH396" s="472"/>
      <c r="SOQ396" s="472"/>
      <c r="SOZ396" s="472"/>
      <c r="SPI396" s="472"/>
      <c r="SPR396" s="472"/>
      <c r="SQA396" s="472"/>
      <c r="SQJ396" s="472"/>
      <c r="SQS396" s="472"/>
      <c r="SRB396" s="472"/>
      <c r="SRK396" s="472"/>
      <c r="SRT396" s="472"/>
      <c r="SSC396" s="472"/>
      <c r="SSL396" s="472"/>
      <c r="SSU396" s="472"/>
      <c r="STD396" s="472"/>
      <c r="STM396" s="472"/>
      <c r="STV396" s="472"/>
      <c r="SUE396" s="472"/>
      <c r="SUN396" s="472"/>
      <c r="SUW396" s="472"/>
      <c r="SVF396" s="472"/>
      <c r="SVO396" s="472"/>
      <c r="SVX396" s="472"/>
      <c r="SWG396" s="472"/>
      <c r="SWP396" s="472"/>
      <c r="SWY396" s="472"/>
      <c r="SXH396" s="472"/>
      <c r="SXQ396" s="472"/>
      <c r="SXZ396" s="472"/>
      <c r="SYI396" s="472"/>
      <c r="SYR396" s="472"/>
      <c r="SZA396" s="472"/>
      <c r="SZJ396" s="472"/>
      <c r="SZS396" s="472"/>
      <c r="TAB396" s="472"/>
      <c r="TAK396" s="472"/>
      <c r="TAT396" s="472"/>
      <c r="TBC396" s="472"/>
      <c r="TBL396" s="472"/>
      <c r="TBU396" s="472"/>
      <c r="TCD396" s="472"/>
      <c r="TCM396" s="472"/>
      <c r="TCV396" s="472"/>
      <c r="TDE396" s="472"/>
      <c r="TDN396" s="472"/>
      <c r="TDW396" s="472"/>
      <c r="TEF396" s="472"/>
      <c r="TEO396" s="472"/>
      <c r="TEX396" s="472"/>
      <c r="TFG396" s="472"/>
      <c r="TFP396" s="472"/>
      <c r="TFY396" s="472"/>
      <c r="TGH396" s="472"/>
      <c r="TGQ396" s="472"/>
      <c r="TGZ396" s="472"/>
      <c r="THI396" s="472"/>
      <c r="THR396" s="472"/>
      <c r="TIA396" s="472"/>
      <c r="TIJ396" s="472"/>
      <c r="TIS396" s="472"/>
      <c r="TJB396" s="472"/>
      <c r="TJK396" s="472"/>
      <c r="TJT396" s="472"/>
      <c r="TKC396" s="472"/>
      <c r="TKL396" s="472"/>
      <c r="TKU396" s="472"/>
      <c r="TLD396" s="472"/>
      <c r="TLM396" s="472"/>
      <c r="TLV396" s="472"/>
      <c r="TME396" s="472"/>
      <c r="TMN396" s="472"/>
      <c r="TMW396" s="472"/>
      <c r="TNF396" s="472"/>
      <c r="TNO396" s="472"/>
      <c r="TNX396" s="472"/>
      <c r="TOG396" s="472"/>
      <c r="TOP396" s="472"/>
      <c r="TOY396" s="472"/>
      <c r="TPH396" s="472"/>
      <c r="TPQ396" s="472"/>
      <c r="TPZ396" s="472"/>
      <c r="TQI396" s="472"/>
      <c r="TQR396" s="472"/>
      <c r="TRA396" s="472"/>
      <c r="TRJ396" s="472"/>
      <c r="TRS396" s="472"/>
      <c r="TSB396" s="472"/>
      <c r="TSK396" s="472"/>
      <c r="TST396" s="472"/>
      <c r="TTC396" s="472"/>
      <c r="TTL396" s="472"/>
      <c r="TTU396" s="472"/>
      <c r="TUD396" s="472"/>
      <c r="TUM396" s="472"/>
      <c r="TUV396" s="472"/>
      <c r="TVE396" s="472"/>
      <c r="TVN396" s="472"/>
      <c r="TVW396" s="472"/>
      <c r="TWF396" s="472"/>
      <c r="TWO396" s="472"/>
      <c r="TWX396" s="472"/>
      <c r="TXG396" s="472"/>
      <c r="TXP396" s="472"/>
      <c r="TXY396" s="472"/>
      <c r="TYH396" s="472"/>
      <c r="TYQ396" s="472"/>
      <c r="TYZ396" s="472"/>
      <c r="TZI396" s="472"/>
      <c r="TZR396" s="472"/>
      <c r="UAA396" s="472"/>
      <c r="UAJ396" s="472"/>
      <c r="UAS396" s="472"/>
      <c r="UBB396" s="472"/>
      <c r="UBK396" s="472"/>
      <c r="UBT396" s="472"/>
      <c r="UCC396" s="472"/>
      <c r="UCL396" s="472"/>
      <c r="UCU396" s="472"/>
      <c r="UDD396" s="472"/>
      <c r="UDM396" s="472"/>
      <c r="UDV396" s="472"/>
      <c r="UEE396" s="472"/>
      <c r="UEN396" s="472"/>
      <c r="UEW396" s="472"/>
      <c r="UFF396" s="472"/>
      <c r="UFO396" s="472"/>
      <c r="UFX396" s="472"/>
      <c r="UGG396" s="472"/>
      <c r="UGP396" s="472"/>
      <c r="UGY396" s="472"/>
      <c r="UHH396" s="472"/>
      <c r="UHQ396" s="472"/>
      <c r="UHZ396" s="472"/>
      <c r="UII396" s="472"/>
      <c r="UIR396" s="472"/>
      <c r="UJA396" s="472"/>
      <c r="UJJ396" s="472"/>
      <c r="UJS396" s="472"/>
      <c r="UKB396" s="472"/>
      <c r="UKK396" s="472"/>
      <c r="UKT396" s="472"/>
      <c r="ULC396" s="472"/>
      <c r="ULL396" s="472"/>
      <c r="ULU396" s="472"/>
      <c r="UMD396" s="472"/>
      <c r="UMM396" s="472"/>
      <c r="UMV396" s="472"/>
      <c r="UNE396" s="472"/>
      <c r="UNN396" s="472"/>
      <c r="UNW396" s="472"/>
      <c r="UOF396" s="472"/>
      <c r="UOO396" s="472"/>
      <c r="UOX396" s="472"/>
      <c r="UPG396" s="472"/>
      <c r="UPP396" s="472"/>
      <c r="UPY396" s="472"/>
      <c r="UQH396" s="472"/>
      <c r="UQQ396" s="472"/>
      <c r="UQZ396" s="472"/>
      <c r="URI396" s="472"/>
      <c r="URR396" s="472"/>
      <c r="USA396" s="472"/>
      <c r="USJ396" s="472"/>
      <c r="USS396" s="472"/>
      <c r="UTB396" s="472"/>
      <c r="UTK396" s="472"/>
      <c r="UTT396" s="472"/>
      <c r="UUC396" s="472"/>
      <c r="UUL396" s="472"/>
      <c r="UUU396" s="472"/>
      <c r="UVD396" s="472"/>
      <c r="UVM396" s="472"/>
      <c r="UVV396" s="472"/>
      <c r="UWE396" s="472"/>
      <c r="UWN396" s="472"/>
      <c r="UWW396" s="472"/>
      <c r="UXF396" s="472"/>
      <c r="UXO396" s="472"/>
      <c r="UXX396" s="472"/>
      <c r="UYG396" s="472"/>
      <c r="UYP396" s="472"/>
      <c r="UYY396" s="472"/>
      <c r="UZH396" s="472"/>
      <c r="UZQ396" s="472"/>
      <c r="UZZ396" s="472"/>
      <c r="VAI396" s="472"/>
      <c r="VAR396" s="472"/>
      <c r="VBA396" s="472"/>
      <c r="VBJ396" s="472"/>
      <c r="VBS396" s="472"/>
      <c r="VCB396" s="472"/>
      <c r="VCK396" s="472"/>
      <c r="VCT396" s="472"/>
      <c r="VDC396" s="472"/>
      <c r="VDL396" s="472"/>
      <c r="VDU396" s="472"/>
      <c r="VED396" s="472"/>
      <c r="VEM396" s="472"/>
      <c r="VEV396" s="472"/>
      <c r="VFE396" s="472"/>
      <c r="VFN396" s="472"/>
      <c r="VFW396" s="472"/>
      <c r="VGF396" s="472"/>
      <c r="VGO396" s="472"/>
      <c r="VGX396" s="472"/>
      <c r="VHG396" s="472"/>
      <c r="VHP396" s="472"/>
      <c r="VHY396" s="472"/>
      <c r="VIH396" s="472"/>
      <c r="VIQ396" s="472"/>
      <c r="VIZ396" s="472"/>
      <c r="VJI396" s="472"/>
      <c r="VJR396" s="472"/>
      <c r="VKA396" s="472"/>
      <c r="VKJ396" s="472"/>
      <c r="VKS396" s="472"/>
      <c r="VLB396" s="472"/>
      <c r="VLK396" s="472"/>
      <c r="VLT396" s="472"/>
      <c r="VMC396" s="472"/>
      <c r="VML396" s="472"/>
      <c r="VMU396" s="472"/>
      <c r="VND396" s="472"/>
      <c r="VNM396" s="472"/>
      <c r="VNV396" s="472"/>
      <c r="VOE396" s="472"/>
      <c r="VON396" s="472"/>
      <c r="VOW396" s="472"/>
      <c r="VPF396" s="472"/>
      <c r="VPO396" s="472"/>
      <c r="VPX396" s="472"/>
      <c r="VQG396" s="472"/>
      <c r="VQP396" s="472"/>
      <c r="VQY396" s="472"/>
      <c r="VRH396" s="472"/>
      <c r="VRQ396" s="472"/>
      <c r="VRZ396" s="472"/>
      <c r="VSI396" s="472"/>
      <c r="VSR396" s="472"/>
      <c r="VTA396" s="472"/>
      <c r="VTJ396" s="472"/>
      <c r="VTS396" s="472"/>
      <c r="VUB396" s="472"/>
      <c r="VUK396" s="472"/>
      <c r="VUT396" s="472"/>
      <c r="VVC396" s="472"/>
      <c r="VVL396" s="472"/>
      <c r="VVU396" s="472"/>
      <c r="VWD396" s="472"/>
      <c r="VWM396" s="472"/>
      <c r="VWV396" s="472"/>
      <c r="VXE396" s="472"/>
      <c r="VXN396" s="472"/>
      <c r="VXW396" s="472"/>
      <c r="VYF396" s="472"/>
      <c r="VYO396" s="472"/>
      <c r="VYX396" s="472"/>
      <c r="VZG396" s="472"/>
      <c r="VZP396" s="472"/>
      <c r="VZY396" s="472"/>
      <c r="WAH396" s="472"/>
      <c r="WAQ396" s="472"/>
      <c r="WAZ396" s="472"/>
      <c r="WBI396" s="472"/>
      <c r="WBR396" s="472"/>
      <c r="WCA396" s="472"/>
      <c r="WCJ396" s="472"/>
      <c r="WCS396" s="472"/>
      <c r="WDB396" s="472"/>
      <c r="WDK396" s="472"/>
      <c r="WDT396" s="472"/>
      <c r="WEC396" s="472"/>
      <c r="WEL396" s="472"/>
      <c r="WEU396" s="472"/>
      <c r="WFD396" s="472"/>
      <c r="WFM396" s="472"/>
      <c r="WFV396" s="472"/>
      <c r="WGE396" s="472"/>
      <c r="WGN396" s="472"/>
      <c r="WGW396" s="472"/>
      <c r="WHF396" s="472"/>
      <c r="WHO396" s="472"/>
      <c r="WHX396" s="472"/>
      <c r="WIG396" s="472"/>
      <c r="WIP396" s="472"/>
      <c r="WIY396" s="472"/>
      <c r="WJH396" s="472"/>
      <c r="WJQ396" s="472"/>
      <c r="WJZ396" s="472"/>
      <c r="WKI396" s="472"/>
      <c r="WKR396" s="472"/>
      <c r="WLA396" s="472"/>
      <c r="WLJ396" s="472"/>
      <c r="WLS396" s="472"/>
      <c r="WMB396" s="472"/>
      <c r="WMK396" s="472"/>
      <c r="WMT396" s="472"/>
      <c r="WNC396" s="472"/>
      <c r="WNL396" s="472"/>
      <c r="WNU396" s="472"/>
      <c r="WOD396" s="472"/>
      <c r="WOM396" s="472"/>
      <c r="WOV396" s="472"/>
      <c r="WPE396" s="472"/>
      <c r="WPN396" s="472"/>
      <c r="WPW396" s="472"/>
      <c r="WQF396" s="472"/>
      <c r="WQO396" s="472"/>
      <c r="WQX396" s="472"/>
      <c r="WRG396" s="472"/>
      <c r="WRP396" s="472"/>
      <c r="WRY396" s="472"/>
      <c r="WSH396" s="472"/>
      <c r="WSQ396" s="472"/>
      <c r="WSZ396" s="472"/>
      <c r="WTI396" s="472"/>
      <c r="WTR396" s="472"/>
      <c r="WUA396" s="472"/>
      <c r="WUJ396" s="472"/>
      <c r="WUS396" s="472"/>
      <c r="WVB396" s="472"/>
      <c r="WVK396" s="472"/>
      <c r="WVT396" s="472"/>
      <c r="WWC396" s="472"/>
      <c r="WWL396" s="472"/>
      <c r="WWU396" s="472"/>
      <c r="WXD396" s="472"/>
      <c r="WXM396" s="472"/>
      <c r="WXV396" s="472"/>
      <c r="WYE396" s="472"/>
      <c r="WYN396" s="472"/>
      <c r="WYW396" s="472"/>
      <c r="WZF396" s="472"/>
      <c r="WZO396" s="472"/>
      <c r="WZX396" s="472"/>
      <c r="XAG396" s="472"/>
      <c r="XAP396" s="472"/>
      <c r="XAY396" s="472"/>
      <c r="XBH396" s="472"/>
      <c r="XBQ396" s="472"/>
      <c r="XBZ396" s="472"/>
      <c r="XCI396" s="472"/>
      <c r="XCR396" s="472"/>
      <c r="XDA396" s="472"/>
      <c r="XDJ396" s="472"/>
      <c r="XDS396" s="472"/>
      <c r="XEB396" s="472"/>
      <c r="XEK396" s="472"/>
      <c r="XET396" s="472"/>
      <c r="XFC396" s="472"/>
    </row>
    <row r="397" spans="1:1020 1029:2046 2055:3072 3081:4089 4098:5115 5124:6141 6150:7167 7176:8184 8193:9210 9219:10236 10245:11262 11271:12288 12297:13305 13314:14331 14340:15357 15366:16383" ht="19" customHeight="1" x14ac:dyDescent="0.8">
      <c r="A397" s="410" t="s">
        <v>99</v>
      </c>
      <c r="B397" s="410"/>
      <c r="C397" s="410"/>
      <c r="D397" s="410"/>
      <c r="E397" s="410"/>
      <c r="F397" s="425"/>
      <c r="G397" s="412"/>
      <c r="H397" s="426" t="str">
        <f>IF(H387="","",SUM(H387:H396))</f>
        <v/>
      </c>
      <c r="I397" s="437"/>
      <c r="R397" s="469"/>
      <c r="AB397" s="470"/>
      <c r="AL397" s="471"/>
      <c r="AV397" s="472"/>
      <c r="BE397" s="472"/>
      <c r="BN397" s="472"/>
      <c r="BW397" s="472"/>
      <c r="CF397" s="472"/>
      <c r="CO397" s="472"/>
      <c r="CX397" s="472"/>
      <c r="DG397" s="472"/>
      <c r="DP397" s="472"/>
      <c r="DY397" s="472"/>
      <c r="EH397" s="472"/>
      <c r="EQ397" s="472"/>
      <c r="EZ397" s="472"/>
      <c r="FI397" s="472"/>
      <c r="FR397" s="472"/>
      <c r="GA397" s="472"/>
      <c r="GJ397" s="472"/>
      <c r="GS397" s="472"/>
      <c r="HB397" s="472"/>
      <c r="HK397" s="472"/>
      <c r="HT397" s="472"/>
      <c r="IC397" s="472"/>
      <c r="IL397" s="472"/>
      <c r="IU397" s="472"/>
      <c r="JD397" s="472"/>
      <c r="JM397" s="472"/>
      <c r="JV397" s="472"/>
      <c r="KE397" s="472"/>
      <c r="KN397" s="472"/>
      <c r="KW397" s="472"/>
      <c r="LF397" s="472"/>
      <c r="LO397" s="472"/>
      <c r="LX397" s="472"/>
      <c r="MG397" s="472"/>
      <c r="MP397" s="472"/>
      <c r="MY397" s="472"/>
      <c r="NH397" s="472"/>
      <c r="NQ397" s="472"/>
      <c r="NZ397" s="472"/>
      <c r="OI397" s="472"/>
      <c r="OR397" s="472"/>
      <c r="PA397" s="472"/>
      <c r="PJ397" s="472"/>
      <c r="PS397" s="472"/>
      <c r="QB397" s="472"/>
      <c r="QK397" s="472"/>
      <c r="QT397" s="472"/>
      <c r="RC397" s="472"/>
      <c r="RL397" s="472"/>
      <c r="RU397" s="472"/>
      <c r="SD397" s="472"/>
      <c r="SM397" s="472"/>
      <c r="SV397" s="472"/>
      <c r="TE397" s="472"/>
      <c r="TN397" s="472"/>
      <c r="TW397" s="472"/>
      <c r="UF397" s="472"/>
      <c r="UO397" s="472"/>
      <c r="UX397" s="472"/>
      <c r="VG397" s="472"/>
      <c r="VP397" s="472"/>
      <c r="VY397" s="472"/>
      <c r="WH397" s="472"/>
      <c r="WQ397" s="472"/>
      <c r="WZ397" s="472"/>
      <c r="XI397" s="472"/>
      <c r="XR397" s="472"/>
      <c r="YA397" s="472"/>
      <c r="YJ397" s="472"/>
      <c r="YS397" s="472"/>
      <c r="ZB397" s="472"/>
      <c r="ZK397" s="472"/>
      <c r="ZT397" s="472"/>
      <c r="AAC397" s="472"/>
      <c r="AAL397" s="472"/>
      <c r="AAU397" s="472"/>
      <c r="ABD397" s="472"/>
      <c r="ABM397" s="472"/>
      <c r="ABV397" s="472"/>
      <c r="ACE397" s="472"/>
      <c r="ACN397" s="472"/>
      <c r="ACW397" s="472"/>
      <c r="ADF397" s="472"/>
      <c r="ADO397" s="472"/>
      <c r="ADX397" s="472"/>
      <c r="AEG397" s="472"/>
      <c r="AEP397" s="472"/>
      <c r="AEY397" s="472"/>
      <c r="AFH397" s="472"/>
      <c r="AFQ397" s="472"/>
      <c r="AFZ397" s="472"/>
      <c r="AGI397" s="472"/>
      <c r="AGR397" s="472"/>
      <c r="AHA397" s="472"/>
      <c r="AHJ397" s="472"/>
      <c r="AHS397" s="472"/>
      <c r="AIB397" s="472"/>
      <c r="AIK397" s="472"/>
      <c r="AIT397" s="472"/>
      <c r="AJC397" s="472"/>
      <c r="AJL397" s="472"/>
      <c r="AJU397" s="472"/>
      <c r="AKD397" s="472"/>
      <c r="AKM397" s="472"/>
      <c r="AKV397" s="472"/>
      <c r="ALE397" s="472"/>
      <c r="ALN397" s="472"/>
      <c r="ALW397" s="472"/>
      <c r="AMF397" s="472"/>
      <c r="AMO397" s="472"/>
      <c r="AMX397" s="472"/>
      <c r="ANG397" s="472"/>
      <c r="ANP397" s="472"/>
      <c r="ANY397" s="472"/>
      <c r="AOH397" s="472"/>
      <c r="AOQ397" s="472"/>
      <c r="AOZ397" s="472"/>
      <c r="API397" s="472"/>
      <c r="APR397" s="472"/>
      <c r="AQA397" s="472"/>
      <c r="AQJ397" s="472"/>
      <c r="AQS397" s="472"/>
      <c r="ARB397" s="472"/>
      <c r="ARK397" s="472"/>
      <c r="ART397" s="472"/>
      <c r="ASC397" s="472"/>
      <c r="ASL397" s="472"/>
      <c r="ASU397" s="472"/>
      <c r="ATD397" s="472"/>
      <c r="ATM397" s="472"/>
      <c r="ATV397" s="472"/>
      <c r="AUE397" s="472"/>
      <c r="AUN397" s="472"/>
      <c r="AUW397" s="472"/>
      <c r="AVF397" s="472"/>
      <c r="AVO397" s="472"/>
      <c r="AVX397" s="472"/>
      <c r="AWG397" s="472"/>
      <c r="AWP397" s="472"/>
      <c r="AWY397" s="472"/>
      <c r="AXH397" s="472"/>
      <c r="AXQ397" s="472"/>
      <c r="AXZ397" s="472"/>
      <c r="AYI397" s="472"/>
      <c r="AYR397" s="472"/>
      <c r="AZA397" s="472"/>
      <c r="AZJ397" s="472"/>
      <c r="AZS397" s="472"/>
      <c r="BAB397" s="472"/>
      <c r="BAK397" s="472"/>
      <c r="BAT397" s="472"/>
      <c r="BBC397" s="472"/>
      <c r="BBL397" s="472"/>
      <c r="BBU397" s="472"/>
      <c r="BCD397" s="472"/>
      <c r="BCM397" s="472"/>
      <c r="BCV397" s="472"/>
      <c r="BDE397" s="472"/>
      <c r="BDN397" s="472"/>
      <c r="BDW397" s="472"/>
      <c r="BEF397" s="472"/>
      <c r="BEO397" s="472"/>
      <c r="BEX397" s="472"/>
      <c r="BFG397" s="472"/>
      <c r="BFP397" s="472"/>
      <c r="BFY397" s="472"/>
      <c r="BGH397" s="472"/>
      <c r="BGQ397" s="472"/>
      <c r="BGZ397" s="472"/>
      <c r="BHI397" s="472"/>
      <c r="BHR397" s="472"/>
      <c r="BIA397" s="472"/>
      <c r="BIJ397" s="472"/>
      <c r="BIS397" s="472"/>
      <c r="BJB397" s="472"/>
      <c r="BJK397" s="472"/>
      <c r="BJT397" s="472"/>
      <c r="BKC397" s="472"/>
      <c r="BKL397" s="472"/>
      <c r="BKU397" s="472"/>
      <c r="BLD397" s="472"/>
      <c r="BLM397" s="472"/>
      <c r="BLV397" s="472"/>
      <c r="BME397" s="472"/>
      <c r="BMN397" s="472"/>
      <c r="BMW397" s="472"/>
      <c r="BNF397" s="472"/>
      <c r="BNO397" s="472"/>
      <c r="BNX397" s="472"/>
      <c r="BOG397" s="472"/>
      <c r="BOP397" s="472"/>
      <c r="BOY397" s="472"/>
      <c r="BPH397" s="472"/>
      <c r="BPQ397" s="472"/>
      <c r="BPZ397" s="472"/>
      <c r="BQI397" s="472"/>
      <c r="BQR397" s="472"/>
      <c r="BRA397" s="472"/>
      <c r="BRJ397" s="472"/>
      <c r="BRS397" s="472"/>
      <c r="BSB397" s="472"/>
      <c r="BSK397" s="472"/>
      <c r="BST397" s="472"/>
      <c r="BTC397" s="472"/>
      <c r="BTL397" s="472"/>
      <c r="BTU397" s="472"/>
      <c r="BUD397" s="472"/>
      <c r="BUM397" s="472"/>
      <c r="BUV397" s="472"/>
      <c r="BVE397" s="472"/>
      <c r="BVN397" s="472"/>
      <c r="BVW397" s="472"/>
      <c r="BWF397" s="472"/>
      <c r="BWO397" s="472"/>
      <c r="BWX397" s="472"/>
      <c r="BXG397" s="472"/>
      <c r="BXP397" s="472"/>
      <c r="BXY397" s="472"/>
      <c r="BYH397" s="472"/>
      <c r="BYQ397" s="472"/>
      <c r="BYZ397" s="472"/>
      <c r="BZI397" s="472"/>
      <c r="BZR397" s="472"/>
      <c r="CAA397" s="472"/>
      <c r="CAJ397" s="472"/>
      <c r="CAS397" s="472"/>
      <c r="CBB397" s="472"/>
      <c r="CBK397" s="472"/>
      <c r="CBT397" s="472"/>
      <c r="CCC397" s="472"/>
      <c r="CCL397" s="472"/>
      <c r="CCU397" s="472"/>
      <c r="CDD397" s="472"/>
      <c r="CDM397" s="472"/>
      <c r="CDV397" s="472"/>
      <c r="CEE397" s="472"/>
      <c r="CEN397" s="472"/>
      <c r="CEW397" s="472"/>
      <c r="CFF397" s="472"/>
      <c r="CFO397" s="472"/>
      <c r="CFX397" s="472"/>
      <c r="CGG397" s="472"/>
      <c r="CGP397" s="472"/>
      <c r="CGY397" s="472"/>
      <c r="CHH397" s="472"/>
      <c r="CHQ397" s="472"/>
      <c r="CHZ397" s="472"/>
      <c r="CII397" s="472"/>
      <c r="CIR397" s="472"/>
      <c r="CJA397" s="472"/>
      <c r="CJJ397" s="472"/>
      <c r="CJS397" s="472"/>
      <c r="CKB397" s="472"/>
      <c r="CKK397" s="472"/>
      <c r="CKT397" s="472"/>
      <c r="CLC397" s="472"/>
      <c r="CLL397" s="472"/>
      <c r="CLU397" s="472"/>
      <c r="CMD397" s="472"/>
      <c r="CMM397" s="472"/>
      <c r="CMV397" s="472"/>
      <c r="CNE397" s="472"/>
      <c r="CNN397" s="472"/>
      <c r="CNW397" s="472"/>
      <c r="COF397" s="472"/>
      <c r="COO397" s="472"/>
      <c r="COX397" s="472"/>
      <c r="CPG397" s="472"/>
      <c r="CPP397" s="472"/>
      <c r="CPY397" s="472"/>
      <c r="CQH397" s="472"/>
      <c r="CQQ397" s="472"/>
      <c r="CQZ397" s="472"/>
      <c r="CRI397" s="472"/>
      <c r="CRR397" s="472"/>
      <c r="CSA397" s="472"/>
      <c r="CSJ397" s="472"/>
      <c r="CSS397" s="472"/>
      <c r="CTB397" s="472"/>
      <c r="CTK397" s="472"/>
      <c r="CTT397" s="472"/>
      <c r="CUC397" s="472"/>
      <c r="CUL397" s="472"/>
      <c r="CUU397" s="472"/>
      <c r="CVD397" s="472"/>
      <c r="CVM397" s="472"/>
      <c r="CVV397" s="472"/>
      <c r="CWE397" s="472"/>
      <c r="CWN397" s="472"/>
      <c r="CWW397" s="472"/>
      <c r="CXF397" s="472"/>
      <c r="CXO397" s="472"/>
      <c r="CXX397" s="472"/>
      <c r="CYG397" s="472"/>
      <c r="CYP397" s="472"/>
      <c r="CYY397" s="472"/>
      <c r="CZH397" s="472"/>
      <c r="CZQ397" s="472"/>
      <c r="CZZ397" s="472"/>
      <c r="DAI397" s="472"/>
      <c r="DAR397" s="472"/>
      <c r="DBA397" s="472"/>
      <c r="DBJ397" s="472"/>
      <c r="DBS397" s="472"/>
      <c r="DCB397" s="472"/>
      <c r="DCK397" s="472"/>
      <c r="DCT397" s="472"/>
      <c r="DDC397" s="472"/>
      <c r="DDL397" s="472"/>
      <c r="DDU397" s="472"/>
      <c r="DED397" s="472"/>
      <c r="DEM397" s="472"/>
      <c r="DEV397" s="472"/>
      <c r="DFE397" s="472"/>
      <c r="DFN397" s="472"/>
      <c r="DFW397" s="472"/>
      <c r="DGF397" s="472"/>
      <c r="DGO397" s="472"/>
      <c r="DGX397" s="472"/>
      <c r="DHG397" s="472"/>
      <c r="DHP397" s="472"/>
      <c r="DHY397" s="472"/>
      <c r="DIH397" s="472"/>
      <c r="DIQ397" s="472"/>
      <c r="DIZ397" s="472"/>
      <c r="DJI397" s="472"/>
      <c r="DJR397" s="472"/>
      <c r="DKA397" s="472"/>
      <c r="DKJ397" s="472"/>
      <c r="DKS397" s="472"/>
      <c r="DLB397" s="472"/>
      <c r="DLK397" s="472"/>
      <c r="DLT397" s="472"/>
      <c r="DMC397" s="472"/>
      <c r="DML397" s="472"/>
      <c r="DMU397" s="472"/>
      <c r="DND397" s="472"/>
      <c r="DNM397" s="472"/>
      <c r="DNV397" s="472"/>
      <c r="DOE397" s="472"/>
      <c r="DON397" s="472"/>
      <c r="DOW397" s="472"/>
      <c r="DPF397" s="472"/>
      <c r="DPO397" s="472"/>
      <c r="DPX397" s="472"/>
      <c r="DQG397" s="472"/>
      <c r="DQP397" s="472"/>
      <c r="DQY397" s="472"/>
      <c r="DRH397" s="472"/>
      <c r="DRQ397" s="472"/>
      <c r="DRZ397" s="472"/>
      <c r="DSI397" s="472"/>
      <c r="DSR397" s="472"/>
      <c r="DTA397" s="472"/>
      <c r="DTJ397" s="472"/>
      <c r="DTS397" s="472"/>
      <c r="DUB397" s="472"/>
      <c r="DUK397" s="472"/>
      <c r="DUT397" s="472"/>
      <c r="DVC397" s="472"/>
      <c r="DVL397" s="472"/>
      <c r="DVU397" s="472"/>
      <c r="DWD397" s="472"/>
      <c r="DWM397" s="472"/>
      <c r="DWV397" s="472"/>
      <c r="DXE397" s="472"/>
      <c r="DXN397" s="472"/>
      <c r="DXW397" s="472"/>
      <c r="DYF397" s="472"/>
      <c r="DYO397" s="472"/>
      <c r="DYX397" s="472"/>
      <c r="DZG397" s="472"/>
      <c r="DZP397" s="472"/>
      <c r="DZY397" s="472"/>
      <c r="EAH397" s="472"/>
      <c r="EAQ397" s="472"/>
      <c r="EAZ397" s="472"/>
      <c r="EBI397" s="472"/>
      <c r="EBR397" s="472"/>
      <c r="ECA397" s="472"/>
      <c r="ECJ397" s="472"/>
      <c r="ECS397" s="472"/>
      <c r="EDB397" s="472"/>
      <c r="EDK397" s="472"/>
      <c r="EDT397" s="472"/>
      <c r="EEC397" s="472"/>
      <c r="EEL397" s="472"/>
      <c r="EEU397" s="472"/>
      <c r="EFD397" s="472"/>
      <c r="EFM397" s="472"/>
      <c r="EFV397" s="472"/>
      <c r="EGE397" s="472"/>
      <c r="EGN397" s="472"/>
      <c r="EGW397" s="472"/>
      <c r="EHF397" s="472"/>
      <c r="EHO397" s="472"/>
      <c r="EHX397" s="472"/>
      <c r="EIG397" s="472"/>
      <c r="EIP397" s="472"/>
      <c r="EIY397" s="472"/>
      <c r="EJH397" s="472"/>
      <c r="EJQ397" s="472"/>
      <c r="EJZ397" s="472"/>
      <c r="EKI397" s="472"/>
      <c r="EKR397" s="472"/>
      <c r="ELA397" s="472"/>
      <c r="ELJ397" s="472"/>
      <c r="ELS397" s="472"/>
      <c r="EMB397" s="472"/>
      <c r="EMK397" s="472"/>
      <c r="EMT397" s="472"/>
      <c r="ENC397" s="472"/>
      <c r="ENL397" s="472"/>
      <c r="ENU397" s="472"/>
      <c r="EOD397" s="472"/>
      <c r="EOM397" s="472"/>
      <c r="EOV397" s="472"/>
      <c r="EPE397" s="472"/>
      <c r="EPN397" s="472"/>
      <c r="EPW397" s="472"/>
      <c r="EQF397" s="472"/>
      <c r="EQO397" s="472"/>
      <c r="EQX397" s="472"/>
      <c r="ERG397" s="472"/>
      <c r="ERP397" s="472"/>
      <c r="ERY397" s="472"/>
      <c r="ESH397" s="472"/>
      <c r="ESQ397" s="472"/>
      <c r="ESZ397" s="472"/>
      <c r="ETI397" s="472"/>
      <c r="ETR397" s="472"/>
      <c r="EUA397" s="472"/>
      <c r="EUJ397" s="472"/>
      <c r="EUS397" s="472"/>
      <c r="EVB397" s="472"/>
      <c r="EVK397" s="472"/>
      <c r="EVT397" s="472"/>
      <c r="EWC397" s="472"/>
      <c r="EWL397" s="472"/>
      <c r="EWU397" s="472"/>
      <c r="EXD397" s="472"/>
      <c r="EXM397" s="472"/>
      <c r="EXV397" s="472"/>
      <c r="EYE397" s="472"/>
      <c r="EYN397" s="472"/>
      <c r="EYW397" s="472"/>
      <c r="EZF397" s="472"/>
      <c r="EZO397" s="472"/>
      <c r="EZX397" s="472"/>
      <c r="FAG397" s="472"/>
      <c r="FAP397" s="472"/>
      <c r="FAY397" s="472"/>
      <c r="FBH397" s="472"/>
      <c r="FBQ397" s="472"/>
      <c r="FBZ397" s="472"/>
      <c r="FCI397" s="472"/>
      <c r="FCR397" s="472"/>
      <c r="FDA397" s="472"/>
      <c r="FDJ397" s="472"/>
      <c r="FDS397" s="472"/>
      <c r="FEB397" s="472"/>
      <c r="FEK397" s="472"/>
      <c r="FET397" s="472"/>
      <c r="FFC397" s="472"/>
      <c r="FFL397" s="472"/>
      <c r="FFU397" s="472"/>
      <c r="FGD397" s="472"/>
      <c r="FGM397" s="472"/>
      <c r="FGV397" s="472"/>
      <c r="FHE397" s="472"/>
      <c r="FHN397" s="472"/>
      <c r="FHW397" s="472"/>
      <c r="FIF397" s="472"/>
      <c r="FIO397" s="472"/>
      <c r="FIX397" s="472"/>
      <c r="FJG397" s="472"/>
      <c r="FJP397" s="472"/>
      <c r="FJY397" s="472"/>
      <c r="FKH397" s="472"/>
      <c r="FKQ397" s="472"/>
      <c r="FKZ397" s="472"/>
      <c r="FLI397" s="472"/>
      <c r="FLR397" s="472"/>
      <c r="FMA397" s="472"/>
      <c r="FMJ397" s="472"/>
      <c r="FMS397" s="472"/>
      <c r="FNB397" s="472"/>
      <c r="FNK397" s="472"/>
      <c r="FNT397" s="472"/>
      <c r="FOC397" s="472"/>
      <c r="FOL397" s="472"/>
      <c r="FOU397" s="472"/>
      <c r="FPD397" s="472"/>
      <c r="FPM397" s="472"/>
      <c r="FPV397" s="472"/>
      <c r="FQE397" s="472"/>
      <c r="FQN397" s="472"/>
      <c r="FQW397" s="472"/>
      <c r="FRF397" s="472"/>
      <c r="FRO397" s="472"/>
      <c r="FRX397" s="472"/>
      <c r="FSG397" s="472"/>
      <c r="FSP397" s="472"/>
      <c r="FSY397" s="472"/>
      <c r="FTH397" s="472"/>
      <c r="FTQ397" s="472"/>
      <c r="FTZ397" s="472"/>
      <c r="FUI397" s="472"/>
      <c r="FUR397" s="472"/>
      <c r="FVA397" s="472"/>
      <c r="FVJ397" s="472"/>
      <c r="FVS397" s="472"/>
      <c r="FWB397" s="472"/>
      <c r="FWK397" s="472"/>
      <c r="FWT397" s="472"/>
      <c r="FXC397" s="472"/>
      <c r="FXL397" s="472"/>
      <c r="FXU397" s="472"/>
      <c r="FYD397" s="472"/>
      <c r="FYM397" s="472"/>
      <c r="FYV397" s="472"/>
      <c r="FZE397" s="472"/>
      <c r="FZN397" s="472"/>
      <c r="FZW397" s="472"/>
      <c r="GAF397" s="472"/>
      <c r="GAO397" s="472"/>
      <c r="GAX397" s="472"/>
      <c r="GBG397" s="472"/>
      <c r="GBP397" s="472"/>
      <c r="GBY397" s="472"/>
      <c r="GCH397" s="472"/>
      <c r="GCQ397" s="472"/>
      <c r="GCZ397" s="472"/>
      <c r="GDI397" s="472"/>
      <c r="GDR397" s="472"/>
      <c r="GEA397" s="472"/>
      <c r="GEJ397" s="472"/>
      <c r="GES397" s="472"/>
      <c r="GFB397" s="472"/>
      <c r="GFK397" s="472"/>
      <c r="GFT397" s="472"/>
      <c r="GGC397" s="472"/>
      <c r="GGL397" s="472"/>
      <c r="GGU397" s="472"/>
      <c r="GHD397" s="472"/>
      <c r="GHM397" s="472"/>
      <c r="GHV397" s="472"/>
      <c r="GIE397" s="472"/>
      <c r="GIN397" s="472"/>
      <c r="GIW397" s="472"/>
      <c r="GJF397" s="472"/>
      <c r="GJO397" s="472"/>
      <c r="GJX397" s="472"/>
      <c r="GKG397" s="472"/>
      <c r="GKP397" s="472"/>
      <c r="GKY397" s="472"/>
      <c r="GLH397" s="472"/>
      <c r="GLQ397" s="472"/>
      <c r="GLZ397" s="472"/>
      <c r="GMI397" s="472"/>
      <c r="GMR397" s="472"/>
      <c r="GNA397" s="472"/>
      <c r="GNJ397" s="472"/>
      <c r="GNS397" s="472"/>
      <c r="GOB397" s="472"/>
      <c r="GOK397" s="472"/>
      <c r="GOT397" s="472"/>
      <c r="GPC397" s="472"/>
      <c r="GPL397" s="472"/>
      <c r="GPU397" s="472"/>
      <c r="GQD397" s="472"/>
      <c r="GQM397" s="472"/>
      <c r="GQV397" s="472"/>
      <c r="GRE397" s="472"/>
      <c r="GRN397" s="472"/>
      <c r="GRW397" s="472"/>
      <c r="GSF397" s="472"/>
      <c r="GSO397" s="472"/>
      <c r="GSX397" s="472"/>
      <c r="GTG397" s="472"/>
      <c r="GTP397" s="472"/>
      <c r="GTY397" s="472"/>
      <c r="GUH397" s="472"/>
      <c r="GUQ397" s="472"/>
      <c r="GUZ397" s="472"/>
      <c r="GVI397" s="472"/>
      <c r="GVR397" s="472"/>
      <c r="GWA397" s="472"/>
      <c r="GWJ397" s="472"/>
      <c r="GWS397" s="472"/>
      <c r="GXB397" s="472"/>
      <c r="GXK397" s="472"/>
      <c r="GXT397" s="472"/>
      <c r="GYC397" s="472"/>
      <c r="GYL397" s="472"/>
      <c r="GYU397" s="472"/>
      <c r="GZD397" s="472"/>
      <c r="GZM397" s="472"/>
      <c r="GZV397" s="472"/>
      <c r="HAE397" s="472"/>
      <c r="HAN397" s="472"/>
      <c r="HAW397" s="472"/>
      <c r="HBF397" s="472"/>
      <c r="HBO397" s="472"/>
      <c r="HBX397" s="472"/>
      <c r="HCG397" s="472"/>
      <c r="HCP397" s="472"/>
      <c r="HCY397" s="472"/>
      <c r="HDH397" s="472"/>
      <c r="HDQ397" s="472"/>
      <c r="HDZ397" s="472"/>
      <c r="HEI397" s="472"/>
      <c r="HER397" s="472"/>
      <c r="HFA397" s="472"/>
      <c r="HFJ397" s="472"/>
      <c r="HFS397" s="472"/>
      <c r="HGB397" s="472"/>
      <c r="HGK397" s="472"/>
      <c r="HGT397" s="472"/>
      <c r="HHC397" s="472"/>
      <c r="HHL397" s="472"/>
      <c r="HHU397" s="472"/>
      <c r="HID397" s="472"/>
      <c r="HIM397" s="472"/>
      <c r="HIV397" s="472"/>
      <c r="HJE397" s="472"/>
      <c r="HJN397" s="472"/>
      <c r="HJW397" s="472"/>
      <c r="HKF397" s="472"/>
      <c r="HKO397" s="472"/>
      <c r="HKX397" s="472"/>
      <c r="HLG397" s="472"/>
      <c r="HLP397" s="472"/>
      <c r="HLY397" s="472"/>
      <c r="HMH397" s="472"/>
      <c r="HMQ397" s="472"/>
      <c r="HMZ397" s="472"/>
      <c r="HNI397" s="472"/>
      <c r="HNR397" s="472"/>
      <c r="HOA397" s="472"/>
      <c r="HOJ397" s="472"/>
      <c r="HOS397" s="472"/>
      <c r="HPB397" s="472"/>
      <c r="HPK397" s="472"/>
      <c r="HPT397" s="472"/>
      <c r="HQC397" s="472"/>
      <c r="HQL397" s="472"/>
      <c r="HQU397" s="472"/>
      <c r="HRD397" s="472"/>
      <c r="HRM397" s="472"/>
      <c r="HRV397" s="472"/>
      <c r="HSE397" s="472"/>
      <c r="HSN397" s="472"/>
      <c r="HSW397" s="472"/>
      <c r="HTF397" s="472"/>
      <c r="HTO397" s="472"/>
      <c r="HTX397" s="472"/>
      <c r="HUG397" s="472"/>
      <c r="HUP397" s="472"/>
      <c r="HUY397" s="472"/>
      <c r="HVH397" s="472"/>
      <c r="HVQ397" s="472"/>
      <c r="HVZ397" s="472"/>
      <c r="HWI397" s="472"/>
      <c r="HWR397" s="472"/>
      <c r="HXA397" s="472"/>
      <c r="HXJ397" s="472"/>
      <c r="HXS397" s="472"/>
      <c r="HYB397" s="472"/>
      <c r="HYK397" s="472"/>
      <c r="HYT397" s="472"/>
      <c r="HZC397" s="472"/>
      <c r="HZL397" s="472"/>
      <c r="HZU397" s="472"/>
      <c r="IAD397" s="472"/>
      <c r="IAM397" s="472"/>
      <c r="IAV397" s="472"/>
      <c r="IBE397" s="472"/>
      <c r="IBN397" s="472"/>
      <c r="IBW397" s="472"/>
      <c r="ICF397" s="472"/>
      <c r="ICO397" s="472"/>
      <c r="ICX397" s="472"/>
      <c r="IDG397" s="472"/>
      <c r="IDP397" s="472"/>
      <c r="IDY397" s="472"/>
      <c r="IEH397" s="472"/>
      <c r="IEQ397" s="472"/>
      <c r="IEZ397" s="472"/>
      <c r="IFI397" s="472"/>
      <c r="IFR397" s="472"/>
      <c r="IGA397" s="472"/>
      <c r="IGJ397" s="472"/>
      <c r="IGS397" s="472"/>
      <c r="IHB397" s="472"/>
      <c r="IHK397" s="472"/>
      <c r="IHT397" s="472"/>
      <c r="IIC397" s="472"/>
      <c r="IIL397" s="472"/>
      <c r="IIU397" s="472"/>
      <c r="IJD397" s="472"/>
      <c r="IJM397" s="472"/>
      <c r="IJV397" s="472"/>
      <c r="IKE397" s="472"/>
      <c r="IKN397" s="472"/>
      <c r="IKW397" s="472"/>
      <c r="ILF397" s="472"/>
      <c r="ILO397" s="472"/>
      <c r="ILX397" s="472"/>
      <c r="IMG397" s="472"/>
      <c r="IMP397" s="472"/>
      <c r="IMY397" s="472"/>
      <c r="INH397" s="472"/>
      <c r="INQ397" s="472"/>
      <c r="INZ397" s="472"/>
      <c r="IOI397" s="472"/>
      <c r="IOR397" s="472"/>
      <c r="IPA397" s="472"/>
      <c r="IPJ397" s="472"/>
      <c r="IPS397" s="472"/>
      <c r="IQB397" s="472"/>
      <c r="IQK397" s="472"/>
      <c r="IQT397" s="472"/>
      <c r="IRC397" s="472"/>
      <c r="IRL397" s="472"/>
      <c r="IRU397" s="472"/>
      <c r="ISD397" s="472"/>
      <c r="ISM397" s="472"/>
      <c r="ISV397" s="472"/>
      <c r="ITE397" s="472"/>
      <c r="ITN397" s="472"/>
      <c r="ITW397" s="472"/>
      <c r="IUF397" s="472"/>
      <c r="IUO397" s="472"/>
      <c r="IUX397" s="472"/>
      <c r="IVG397" s="472"/>
      <c r="IVP397" s="472"/>
      <c r="IVY397" s="472"/>
      <c r="IWH397" s="472"/>
      <c r="IWQ397" s="472"/>
      <c r="IWZ397" s="472"/>
      <c r="IXI397" s="472"/>
      <c r="IXR397" s="472"/>
      <c r="IYA397" s="472"/>
      <c r="IYJ397" s="472"/>
      <c r="IYS397" s="472"/>
      <c r="IZB397" s="472"/>
      <c r="IZK397" s="472"/>
      <c r="IZT397" s="472"/>
      <c r="JAC397" s="472"/>
      <c r="JAL397" s="472"/>
      <c r="JAU397" s="472"/>
      <c r="JBD397" s="472"/>
      <c r="JBM397" s="472"/>
      <c r="JBV397" s="472"/>
      <c r="JCE397" s="472"/>
      <c r="JCN397" s="472"/>
      <c r="JCW397" s="472"/>
      <c r="JDF397" s="472"/>
      <c r="JDO397" s="472"/>
      <c r="JDX397" s="472"/>
      <c r="JEG397" s="472"/>
      <c r="JEP397" s="472"/>
      <c r="JEY397" s="472"/>
      <c r="JFH397" s="472"/>
      <c r="JFQ397" s="472"/>
      <c r="JFZ397" s="472"/>
      <c r="JGI397" s="472"/>
      <c r="JGR397" s="472"/>
      <c r="JHA397" s="472"/>
      <c r="JHJ397" s="472"/>
      <c r="JHS397" s="472"/>
      <c r="JIB397" s="472"/>
      <c r="JIK397" s="472"/>
      <c r="JIT397" s="472"/>
      <c r="JJC397" s="472"/>
      <c r="JJL397" s="472"/>
      <c r="JJU397" s="472"/>
      <c r="JKD397" s="472"/>
      <c r="JKM397" s="472"/>
      <c r="JKV397" s="472"/>
      <c r="JLE397" s="472"/>
      <c r="JLN397" s="472"/>
      <c r="JLW397" s="472"/>
      <c r="JMF397" s="472"/>
      <c r="JMO397" s="472"/>
      <c r="JMX397" s="472"/>
      <c r="JNG397" s="472"/>
      <c r="JNP397" s="472"/>
      <c r="JNY397" s="472"/>
      <c r="JOH397" s="472"/>
      <c r="JOQ397" s="472"/>
      <c r="JOZ397" s="472"/>
      <c r="JPI397" s="472"/>
      <c r="JPR397" s="472"/>
      <c r="JQA397" s="472"/>
      <c r="JQJ397" s="472"/>
      <c r="JQS397" s="472"/>
      <c r="JRB397" s="472"/>
      <c r="JRK397" s="472"/>
      <c r="JRT397" s="472"/>
      <c r="JSC397" s="472"/>
      <c r="JSL397" s="472"/>
      <c r="JSU397" s="472"/>
      <c r="JTD397" s="472"/>
      <c r="JTM397" s="472"/>
      <c r="JTV397" s="472"/>
      <c r="JUE397" s="472"/>
      <c r="JUN397" s="472"/>
      <c r="JUW397" s="472"/>
      <c r="JVF397" s="472"/>
      <c r="JVO397" s="472"/>
      <c r="JVX397" s="472"/>
      <c r="JWG397" s="472"/>
      <c r="JWP397" s="472"/>
      <c r="JWY397" s="472"/>
      <c r="JXH397" s="472"/>
      <c r="JXQ397" s="472"/>
      <c r="JXZ397" s="472"/>
      <c r="JYI397" s="472"/>
      <c r="JYR397" s="472"/>
      <c r="JZA397" s="472"/>
      <c r="JZJ397" s="472"/>
      <c r="JZS397" s="472"/>
      <c r="KAB397" s="472"/>
      <c r="KAK397" s="472"/>
      <c r="KAT397" s="472"/>
      <c r="KBC397" s="472"/>
      <c r="KBL397" s="472"/>
      <c r="KBU397" s="472"/>
      <c r="KCD397" s="472"/>
      <c r="KCM397" s="472"/>
      <c r="KCV397" s="472"/>
      <c r="KDE397" s="472"/>
      <c r="KDN397" s="472"/>
      <c r="KDW397" s="472"/>
      <c r="KEF397" s="472"/>
      <c r="KEO397" s="472"/>
      <c r="KEX397" s="472"/>
      <c r="KFG397" s="472"/>
      <c r="KFP397" s="472"/>
      <c r="KFY397" s="472"/>
      <c r="KGH397" s="472"/>
      <c r="KGQ397" s="472"/>
      <c r="KGZ397" s="472"/>
      <c r="KHI397" s="472"/>
      <c r="KHR397" s="472"/>
      <c r="KIA397" s="472"/>
      <c r="KIJ397" s="472"/>
      <c r="KIS397" s="472"/>
      <c r="KJB397" s="472"/>
      <c r="KJK397" s="472"/>
      <c r="KJT397" s="472"/>
      <c r="KKC397" s="472"/>
      <c r="KKL397" s="472"/>
      <c r="KKU397" s="472"/>
      <c r="KLD397" s="472"/>
      <c r="KLM397" s="472"/>
      <c r="KLV397" s="472"/>
      <c r="KME397" s="472"/>
      <c r="KMN397" s="472"/>
      <c r="KMW397" s="472"/>
      <c r="KNF397" s="472"/>
      <c r="KNO397" s="472"/>
      <c r="KNX397" s="472"/>
      <c r="KOG397" s="472"/>
      <c r="KOP397" s="472"/>
      <c r="KOY397" s="472"/>
      <c r="KPH397" s="472"/>
      <c r="KPQ397" s="472"/>
      <c r="KPZ397" s="472"/>
      <c r="KQI397" s="472"/>
      <c r="KQR397" s="472"/>
      <c r="KRA397" s="472"/>
      <c r="KRJ397" s="472"/>
      <c r="KRS397" s="472"/>
      <c r="KSB397" s="472"/>
      <c r="KSK397" s="472"/>
      <c r="KST397" s="472"/>
      <c r="KTC397" s="472"/>
      <c r="KTL397" s="472"/>
      <c r="KTU397" s="472"/>
      <c r="KUD397" s="472"/>
      <c r="KUM397" s="472"/>
      <c r="KUV397" s="472"/>
      <c r="KVE397" s="472"/>
      <c r="KVN397" s="472"/>
      <c r="KVW397" s="472"/>
      <c r="KWF397" s="472"/>
      <c r="KWO397" s="472"/>
      <c r="KWX397" s="472"/>
      <c r="KXG397" s="472"/>
      <c r="KXP397" s="472"/>
      <c r="KXY397" s="472"/>
      <c r="KYH397" s="472"/>
      <c r="KYQ397" s="472"/>
      <c r="KYZ397" s="472"/>
      <c r="KZI397" s="472"/>
      <c r="KZR397" s="472"/>
      <c r="LAA397" s="472"/>
      <c r="LAJ397" s="472"/>
      <c r="LAS397" s="472"/>
      <c r="LBB397" s="472"/>
      <c r="LBK397" s="472"/>
      <c r="LBT397" s="472"/>
      <c r="LCC397" s="472"/>
      <c r="LCL397" s="472"/>
      <c r="LCU397" s="472"/>
      <c r="LDD397" s="472"/>
      <c r="LDM397" s="472"/>
      <c r="LDV397" s="472"/>
      <c r="LEE397" s="472"/>
      <c r="LEN397" s="472"/>
      <c r="LEW397" s="472"/>
      <c r="LFF397" s="472"/>
      <c r="LFO397" s="472"/>
      <c r="LFX397" s="472"/>
      <c r="LGG397" s="472"/>
      <c r="LGP397" s="472"/>
      <c r="LGY397" s="472"/>
      <c r="LHH397" s="472"/>
      <c r="LHQ397" s="472"/>
      <c r="LHZ397" s="472"/>
      <c r="LII397" s="472"/>
      <c r="LIR397" s="472"/>
      <c r="LJA397" s="472"/>
      <c r="LJJ397" s="472"/>
      <c r="LJS397" s="472"/>
      <c r="LKB397" s="472"/>
      <c r="LKK397" s="472"/>
      <c r="LKT397" s="472"/>
      <c r="LLC397" s="472"/>
      <c r="LLL397" s="472"/>
      <c r="LLU397" s="472"/>
      <c r="LMD397" s="472"/>
      <c r="LMM397" s="472"/>
      <c r="LMV397" s="472"/>
      <c r="LNE397" s="472"/>
      <c r="LNN397" s="472"/>
      <c r="LNW397" s="472"/>
      <c r="LOF397" s="472"/>
      <c r="LOO397" s="472"/>
      <c r="LOX397" s="472"/>
      <c r="LPG397" s="472"/>
      <c r="LPP397" s="472"/>
      <c r="LPY397" s="472"/>
      <c r="LQH397" s="472"/>
      <c r="LQQ397" s="472"/>
      <c r="LQZ397" s="472"/>
      <c r="LRI397" s="472"/>
      <c r="LRR397" s="472"/>
      <c r="LSA397" s="472"/>
      <c r="LSJ397" s="472"/>
      <c r="LSS397" s="472"/>
      <c r="LTB397" s="472"/>
      <c r="LTK397" s="472"/>
      <c r="LTT397" s="472"/>
      <c r="LUC397" s="472"/>
      <c r="LUL397" s="472"/>
      <c r="LUU397" s="472"/>
      <c r="LVD397" s="472"/>
      <c r="LVM397" s="472"/>
      <c r="LVV397" s="472"/>
      <c r="LWE397" s="472"/>
      <c r="LWN397" s="472"/>
      <c r="LWW397" s="472"/>
      <c r="LXF397" s="472"/>
      <c r="LXO397" s="472"/>
      <c r="LXX397" s="472"/>
      <c r="LYG397" s="472"/>
      <c r="LYP397" s="472"/>
      <c r="LYY397" s="472"/>
      <c r="LZH397" s="472"/>
      <c r="LZQ397" s="472"/>
      <c r="LZZ397" s="472"/>
      <c r="MAI397" s="472"/>
      <c r="MAR397" s="472"/>
      <c r="MBA397" s="472"/>
      <c r="MBJ397" s="472"/>
      <c r="MBS397" s="472"/>
      <c r="MCB397" s="472"/>
      <c r="MCK397" s="472"/>
      <c r="MCT397" s="472"/>
      <c r="MDC397" s="472"/>
      <c r="MDL397" s="472"/>
      <c r="MDU397" s="472"/>
      <c r="MED397" s="472"/>
      <c r="MEM397" s="472"/>
      <c r="MEV397" s="472"/>
      <c r="MFE397" s="472"/>
      <c r="MFN397" s="472"/>
      <c r="MFW397" s="472"/>
      <c r="MGF397" s="472"/>
      <c r="MGO397" s="472"/>
      <c r="MGX397" s="472"/>
      <c r="MHG397" s="472"/>
      <c r="MHP397" s="472"/>
      <c r="MHY397" s="472"/>
      <c r="MIH397" s="472"/>
      <c r="MIQ397" s="472"/>
      <c r="MIZ397" s="472"/>
      <c r="MJI397" s="472"/>
      <c r="MJR397" s="472"/>
      <c r="MKA397" s="472"/>
      <c r="MKJ397" s="472"/>
      <c r="MKS397" s="472"/>
      <c r="MLB397" s="472"/>
      <c r="MLK397" s="472"/>
      <c r="MLT397" s="472"/>
      <c r="MMC397" s="472"/>
      <c r="MML397" s="472"/>
      <c r="MMU397" s="472"/>
      <c r="MND397" s="472"/>
      <c r="MNM397" s="472"/>
      <c r="MNV397" s="472"/>
      <c r="MOE397" s="472"/>
      <c r="MON397" s="472"/>
      <c r="MOW397" s="472"/>
      <c r="MPF397" s="472"/>
      <c r="MPO397" s="472"/>
      <c r="MPX397" s="472"/>
      <c r="MQG397" s="472"/>
      <c r="MQP397" s="472"/>
      <c r="MQY397" s="472"/>
      <c r="MRH397" s="472"/>
      <c r="MRQ397" s="472"/>
      <c r="MRZ397" s="472"/>
      <c r="MSI397" s="472"/>
      <c r="MSR397" s="472"/>
      <c r="MTA397" s="472"/>
      <c r="MTJ397" s="472"/>
      <c r="MTS397" s="472"/>
      <c r="MUB397" s="472"/>
      <c r="MUK397" s="472"/>
      <c r="MUT397" s="472"/>
      <c r="MVC397" s="472"/>
      <c r="MVL397" s="472"/>
      <c r="MVU397" s="472"/>
      <c r="MWD397" s="472"/>
      <c r="MWM397" s="472"/>
      <c r="MWV397" s="472"/>
      <c r="MXE397" s="472"/>
      <c r="MXN397" s="472"/>
      <c r="MXW397" s="472"/>
      <c r="MYF397" s="472"/>
      <c r="MYO397" s="472"/>
      <c r="MYX397" s="472"/>
      <c r="MZG397" s="472"/>
      <c r="MZP397" s="472"/>
      <c r="MZY397" s="472"/>
      <c r="NAH397" s="472"/>
      <c r="NAQ397" s="472"/>
      <c r="NAZ397" s="472"/>
      <c r="NBI397" s="472"/>
      <c r="NBR397" s="472"/>
      <c r="NCA397" s="472"/>
      <c r="NCJ397" s="472"/>
      <c r="NCS397" s="472"/>
      <c r="NDB397" s="472"/>
      <c r="NDK397" s="472"/>
      <c r="NDT397" s="472"/>
      <c r="NEC397" s="472"/>
      <c r="NEL397" s="472"/>
      <c r="NEU397" s="472"/>
      <c r="NFD397" s="472"/>
      <c r="NFM397" s="472"/>
      <c r="NFV397" s="472"/>
      <c r="NGE397" s="472"/>
      <c r="NGN397" s="472"/>
      <c r="NGW397" s="472"/>
      <c r="NHF397" s="472"/>
      <c r="NHO397" s="472"/>
      <c r="NHX397" s="472"/>
      <c r="NIG397" s="472"/>
      <c r="NIP397" s="472"/>
      <c r="NIY397" s="472"/>
      <c r="NJH397" s="472"/>
      <c r="NJQ397" s="472"/>
      <c r="NJZ397" s="472"/>
      <c r="NKI397" s="472"/>
      <c r="NKR397" s="472"/>
      <c r="NLA397" s="472"/>
      <c r="NLJ397" s="472"/>
      <c r="NLS397" s="472"/>
      <c r="NMB397" s="472"/>
      <c r="NMK397" s="472"/>
      <c r="NMT397" s="472"/>
      <c r="NNC397" s="472"/>
      <c r="NNL397" s="472"/>
      <c r="NNU397" s="472"/>
      <c r="NOD397" s="472"/>
      <c r="NOM397" s="472"/>
      <c r="NOV397" s="472"/>
      <c r="NPE397" s="472"/>
      <c r="NPN397" s="472"/>
      <c r="NPW397" s="472"/>
      <c r="NQF397" s="472"/>
      <c r="NQO397" s="472"/>
      <c r="NQX397" s="472"/>
      <c r="NRG397" s="472"/>
      <c r="NRP397" s="472"/>
      <c r="NRY397" s="472"/>
      <c r="NSH397" s="472"/>
      <c r="NSQ397" s="472"/>
      <c r="NSZ397" s="472"/>
      <c r="NTI397" s="472"/>
      <c r="NTR397" s="472"/>
      <c r="NUA397" s="472"/>
      <c r="NUJ397" s="472"/>
      <c r="NUS397" s="472"/>
      <c r="NVB397" s="472"/>
      <c r="NVK397" s="472"/>
      <c r="NVT397" s="472"/>
      <c r="NWC397" s="472"/>
      <c r="NWL397" s="472"/>
      <c r="NWU397" s="472"/>
      <c r="NXD397" s="472"/>
      <c r="NXM397" s="472"/>
      <c r="NXV397" s="472"/>
      <c r="NYE397" s="472"/>
      <c r="NYN397" s="472"/>
      <c r="NYW397" s="472"/>
      <c r="NZF397" s="472"/>
      <c r="NZO397" s="472"/>
      <c r="NZX397" s="472"/>
      <c r="OAG397" s="472"/>
      <c r="OAP397" s="472"/>
      <c r="OAY397" s="472"/>
      <c r="OBH397" s="472"/>
      <c r="OBQ397" s="472"/>
      <c r="OBZ397" s="472"/>
      <c r="OCI397" s="472"/>
      <c r="OCR397" s="472"/>
      <c r="ODA397" s="472"/>
      <c r="ODJ397" s="472"/>
      <c r="ODS397" s="472"/>
      <c r="OEB397" s="472"/>
      <c r="OEK397" s="472"/>
      <c r="OET397" s="472"/>
      <c r="OFC397" s="472"/>
      <c r="OFL397" s="472"/>
      <c r="OFU397" s="472"/>
      <c r="OGD397" s="472"/>
      <c r="OGM397" s="472"/>
      <c r="OGV397" s="472"/>
      <c r="OHE397" s="472"/>
      <c r="OHN397" s="472"/>
      <c r="OHW397" s="472"/>
      <c r="OIF397" s="472"/>
      <c r="OIO397" s="472"/>
      <c r="OIX397" s="472"/>
      <c r="OJG397" s="472"/>
      <c r="OJP397" s="472"/>
      <c r="OJY397" s="472"/>
      <c r="OKH397" s="472"/>
      <c r="OKQ397" s="472"/>
      <c r="OKZ397" s="472"/>
      <c r="OLI397" s="472"/>
      <c r="OLR397" s="472"/>
      <c r="OMA397" s="472"/>
      <c r="OMJ397" s="472"/>
      <c r="OMS397" s="472"/>
      <c r="ONB397" s="472"/>
      <c r="ONK397" s="472"/>
      <c r="ONT397" s="472"/>
      <c r="OOC397" s="472"/>
      <c r="OOL397" s="472"/>
      <c r="OOU397" s="472"/>
      <c r="OPD397" s="472"/>
      <c r="OPM397" s="472"/>
      <c r="OPV397" s="472"/>
      <c r="OQE397" s="472"/>
      <c r="OQN397" s="472"/>
      <c r="OQW397" s="472"/>
      <c r="ORF397" s="472"/>
      <c r="ORO397" s="472"/>
      <c r="ORX397" s="472"/>
      <c r="OSG397" s="472"/>
      <c r="OSP397" s="472"/>
      <c r="OSY397" s="472"/>
      <c r="OTH397" s="472"/>
      <c r="OTQ397" s="472"/>
      <c r="OTZ397" s="472"/>
      <c r="OUI397" s="472"/>
      <c r="OUR397" s="472"/>
      <c r="OVA397" s="472"/>
      <c r="OVJ397" s="472"/>
      <c r="OVS397" s="472"/>
      <c r="OWB397" s="472"/>
      <c r="OWK397" s="472"/>
      <c r="OWT397" s="472"/>
      <c r="OXC397" s="472"/>
      <c r="OXL397" s="472"/>
      <c r="OXU397" s="472"/>
      <c r="OYD397" s="472"/>
      <c r="OYM397" s="472"/>
      <c r="OYV397" s="472"/>
      <c r="OZE397" s="472"/>
      <c r="OZN397" s="472"/>
      <c r="OZW397" s="472"/>
      <c r="PAF397" s="472"/>
      <c r="PAO397" s="472"/>
      <c r="PAX397" s="472"/>
      <c r="PBG397" s="472"/>
      <c r="PBP397" s="472"/>
      <c r="PBY397" s="472"/>
      <c r="PCH397" s="472"/>
      <c r="PCQ397" s="472"/>
      <c r="PCZ397" s="472"/>
      <c r="PDI397" s="472"/>
      <c r="PDR397" s="472"/>
      <c r="PEA397" s="472"/>
      <c r="PEJ397" s="472"/>
      <c r="PES397" s="472"/>
      <c r="PFB397" s="472"/>
      <c r="PFK397" s="472"/>
      <c r="PFT397" s="472"/>
      <c r="PGC397" s="472"/>
      <c r="PGL397" s="472"/>
      <c r="PGU397" s="472"/>
      <c r="PHD397" s="472"/>
      <c r="PHM397" s="472"/>
      <c r="PHV397" s="472"/>
      <c r="PIE397" s="472"/>
      <c r="PIN397" s="472"/>
      <c r="PIW397" s="472"/>
      <c r="PJF397" s="472"/>
      <c r="PJO397" s="472"/>
      <c r="PJX397" s="472"/>
      <c r="PKG397" s="472"/>
      <c r="PKP397" s="472"/>
      <c r="PKY397" s="472"/>
      <c r="PLH397" s="472"/>
      <c r="PLQ397" s="472"/>
      <c r="PLZ397" s="472"/>
      <c r="PMI397" s="472"/>
      <c r="PMR397" s="472"/>
      <c r="PNA397" s="472"/>
      <c r="PNJ397" s="472"/>
      <c r="PNS397" s="472"/>
      <c r="POB397" s="472"/>
      <c r="POK397" s="472"/>
      <c r="POT397" s="472"/>
      <c r="PPC397" s="472"/>
      <c r="PPL397" s="472"/>
      <c r="PPU397" s="472"/>
      <c r="PQD397" s="472"/>
      <c r="PQM397" s="472"/>
      <c r="PQV397" s="472"/>
      <c r="PRE397" s="472"/>
      <c r="PRN397" s="472"/>
      <c r="PRW397" s="472"/>
      <c r="PSF397" s="472"/>
      <c r="PSO397" s="472"/>
      <c r="PSX397" s="472"/>
      <c r="PTG397" s="472"/>
      <c r="PTP397" s="472"/>
      <c r="PTY397" s="472"/>
      <c r="PUH397" s="472"/>
      <c r="PUQ397" s="472"/>
      <c r="PUZ397" s="472"/>
      <c r="PVI397" s="472"/>
      <c r="PVR397" s="472"/>
      <c r="PWA397" s="472"/>
      <c r="PWJ397" s="472"/>
      <c r="PWS397" s="472"/>
      <c r="PXB397" s="472"/>
      <c r="PXK397" s="472"/>
      <c r="PXT397" s="472"/>
      <c r="PYC397" s="472"/>
      <c r="PYL397" s="472"/>
      <c r="PYU397" s="472"/>
      <c r="PZD397" s="472"/>
      <c r="PZM397" s="472"/>
      <c r="PZV397" s="472"/>
      <c r="QAE397" s="472"/>
      <c r="QAN397" s="472"/>
      <c r="QAW397" s="472"/>
      <c r="QBF397" s="472"/>
      <c r="QBO397" s="472"/>
      <c r="QBX397" s="472"/>
      <c r="QCG397" s="472"/>
      <c r="QCP397" s="472"/>
      <c r="QCY397" s="472"/>
      <c r="QDH397" s="472"/>
      <c r="QDQ397" s="472"/>
      <c r="QDZ397" s="472"/>
      <c r="QEI397" s="472"/>
      <c r="QER397" s="472"/>
      <c r="QFA397" s="472"/>
      <c r="QFJ397" s="472"/>
      <c r="QFS397" s="472"/>
      <c r="QGB397" s="472"/>
      <c r="QGK397" s="472"/>
      <c r="QGT397" s="472"/>
      <c r="QHC397" s="472"/>
      <c r="QHL397" s="472"/>
      <c r="QHU397" s="472"/>
      <c r="QID397" s="472"/>
      <c r="QIM397" s="472"/>
      <c r="QIV397" s="472"/>
      <c r="QJE397" s="472"/>
      <c r="QJN397" s="472"/>
      <c r="QJW397" s="472"/>
      <c r="QKF397" s="472"/>
      <c r="QKO397" s="472"/>
      <c r="QKX397" s="472"/>
      <c r="QLG397" s="472"/>
      <c r="QLP397" s="472"/>
      <c r="QLY397" s="472"/>
      <c r="QMH397" s="472"/>
      <c r="QMQ397" s="472"/>
      <c r="QMZ397" s="472"/>
      <c r="QNI397" s="472"/>
      <c r="QNR397" s="472"/>
      <c r="QOA397" s="472"/>
      <c r="QOJ397" s="472"/>
      <c r="QOS397" s="472"/>
      <c r="QPB397" s="472"/>
      <c r="QPK397" s="472"/>
      <c r="QPT397" s="472"/>
      <c r="QQC397" s="472"/>
      <c r="QQL397" s="472"/>
      <c r="QQU397" s="472"/>
      <c r="QRD397" s="472"/>
      <c r="QRM397" s="472"/>
      <c r="QRV397" s="472"/>
      <c r="QSE397" s="472"/>
      <c r="QSN397" s="472"/>
      <c r="QSW397" s="472"/>
      <c r="QTF397" s="472"/>
      <c r="QTO397" s="472"/>
      <c r="QTX397" s="472"/>
      <c r="QUG397" s="472"/>
      <c r="QUP397" s="472"/>
      <c r="QUY397" s="472"/>
      <c r="QVH397" s="472"/>
      <c r="QVQ397" s="472"/>
      <c r="QVZ397" s="472"/>
      <c r="QWI397" s="472"/>
      <c r="QWR397" s="472"/>
      <c r="QXA397" s="472"/>
      <c r="QXJ397" s="472"/>
      <c r="QXS397" s="472"/>
      <c r="QYB397" s="472"/>
      <c r="QYK397" s="472"/>
      <c r="QYT397" s="472"/>
      <c r="QZC397" s="472"/>
      <c r="QZL397" s="472"/>
      <c r="QZU397" s="472"/>
      <c r="RAD397" s="472"/>
      <c r="RAM397" s="472"/>
      <c r="RAV397" s="472"/>
      <c r="RBE397" s="472"/>
      <c r="RBN397" s="472"/>
      <c r="RBW397" s="472"/>
      <c r="RCF397" s="472"/>
      <c r="RCO397" s="472"/>
      <c r="RCX397" s="472"/>
      <c r="RDG397" s="472"/>
      <c r="RDP397" s="472"/>
      <c r="RDY397" s="472"/>
      <c r="REH397" s="472"/>
      <c r="REQ397" s="472"/>
      <c r="REZ397" s="472"/>
      <c r="RFI397" s="472"/>
      <c r="RFR397" s="472"/>
      <c r="RGA397" s="472"/>
      <c r="RGJ397" s="472"/>
      <c r="RGS397" s="472"/>
      <c r="RHB397" s="472"/>
      <c r="RHK397" s="472"/>
      <c r="RHT397" s="472"/>
      <c r="RIC397" s="472"/>
      <c r="RIL397" s="472"/>
      <c r="RIU397" s="472"/>
      <c r="RJD397" s="472"/>
      <c r="RJM397" s="472"/>
      <c r="RJV397" s="472"/>
      <c r="RKE397" s="472"/>
      <c r="RKN397" s="472"/>
      <c r="RKW397" s="472"/>
      <c r="RLF397" s="472"/>
      <c r="RLO397" s="472"/>
      <c r="RLX397" s="472"/>
      <c r="RMG397" s="472"/>
      <c r="RMP397" s="472"/>
      <c r="RMY397" s="472"/>
      <c r="RNH397" s="472"/>
      <c r="RNQ397" s="472"/>
      <c r="RNZ397" s="472"/>
      <c r="ROI397" s="472"/>
      <c r="ROR397" s="472"/>
      <c r="RPA397" s="472"/>
      <c r="RPJ397" s="472"/>
      <c r="RPS397" s="472"/>
      <c r="RQB397" s="472"/>
      <c r="RQK397" s="472"/>
      <c r="RQT397" s="472"/>
      <c r="RRC397" s="472"/>
      <c r="RRL397" s="472"/>
      <c r="RRU397" s="472"/>
      <c r="RSD397" s="472"/>
      <c r="RSM397" s="472"/>
      <c r="RSV397" s="472"/>
      <c r="RTE397" s="472"/>
      <c r="RTN397" s="472"/>
      <c r="RTW397" s="472"/>
      <c r="RUF397" s="472"/>
      <c r="RUO397" s="472"/>
      <c r="RUX397" s="472"/>
      <c r="RVG397" s="472"/>
      <c r="RVP397" s="472"/>
      <c r="RVY397" s="472"/>
      <c r="RWH397" s="472"/>
      <c r="RWQ397" s="472"/>
      <c r="RWZ397" s="472"/>
      <c r="RXI397" s="472"/>
      <c r="RXR397" s="472"/>
      <c r="RYA397" s="472"/>
      <c r="RYJ397" s="472"/>
      <c r="RYS397" s="472"/>
      <c r="RZB397" s="472"/>
      <c r="RZK397" s="472"/>
      <c r="RZT397" s="472"/>
      <c r="SAC397" s="472"/>
      <c r="SAL397" s="472"/>
      <c r="SAU397" s="472"/>
      <c r="SBD397" s="472"/>
      <c r="SBM397" s="472"/>
      <c r="SBV397" s="472"/>
      <c r="SCE397" s="472"/>
      <c r="SCN397" s="472"/>
      <c r="SCW397" s="472"/>
      <c r="SDF397" s="472"/>
      <c r="SDO397" s="472"/>
      <c r="SDX397" s="472"/>
      <c r="SEG397" s="472"/>
      <c r="SEP397" s="472"/>
      <c r="SEY397" s="472"/>
      <c r="SFH397" s="472"/>
      <c r="SFQ397" s="472"/>
      <c r="SFZ397" s="472"/>
      <c r="SGI397" s="472"/>
      <c r="SGR397" s="472"/>
      <c r="SHA397" s="472"/>
      <c r="SHJ397" s="472"/>
      <c r="SHS397" s="472"/>
      <c r="SIB397" s="472"/>
      <c r="SIK397" s="472"/>
      <c r="SIT397" s="472"/>
      <c r="SJC397" s="472"/>
      <c r="SJL397" s="472"/>
      <c r="SJU397" s="472"/>
      <c r="SKD397" s="472"/>
      <c r="SKM397" s="472"/>
      <c r="SKV397" s="472"/>
      <c r="SLE397" s="472"/>
      <c r="SLN397" s="472"/>
      <c r="SLW397" s="472"/>
      <c r="SMF397" s="472"/>
      <c r="SMO397" s="472"/>
      <c r="SMX397" s="472"/>
      <c r="SNG397" s="472"/>
      <c r="SNP397" s="472"/>
      <c r="SNY397" s="472"/>
      <c r="SOH397" s="472"/>
      <c r="SOQ397" s="472"/>
      <c r="SOZ397" s="472"/>
      <c r="SPI397" s="472"/>
      <c r="SPR397" s="472"/>
      <c r="SQA397" s="472"/>
      <c r="SQJ397" s="472"/>
      <c r="SQS397" s="472"/>
      <c r="SRB397" s="472"/>
      <c r="SRK397" s="472"/>
      <c r="SRT397" s="472"/>
      <c r="SSC397" s="472"/>
      <c r="SSL397" s="472"/>
      <c r="SSU397" s="472"/>
      <c r="STD397" s="472"/>
      <c r="STM397" s="472"/>
      <c r="STV397" s="472"/>
      <c r="SUE397" s="472"/>
      <c r="SUN397" s="472"/>
      <c r="SUW397" s="472"/>
      <c r="SVF397" s="472"/>
      <c r="SVO397" s="472"/>
      <c r="SVX397" s="472"/>
      <c r="SWG397" s="472"/>
      <c r="SWP397" s="472"/>
      <c r="SWY397" s="472"/>
      <c r="SXH397" s="472"/>
      <c r="SXQ397" s="472"/>
      <c r="SXZ397" s="472"/>
      <c r="SYI397" s="472"/>
      <c r="SYR397" s="472"/>
      <c r="SZA397" s="472"/>
      <c r="SZJ397" s="472"/>
      <c r="SZS397" s="472"/>
      <c r="TAB397" s="472"/>
      <c r="TAK397" s="472"/>
      <c r="TAT397" s="472"/>
      <c r="TBC397" s="472"/>
      <c r="TBL397" s="472"/>
      <c r="TBU397" s="472"/>
      <c r="TCD397" s="472"/>
      <c r="TCM397" s="472"/>
      <c r="TCV397" s="472"/>
      <c r="TDE397" s="472"/>
      <c r="TDN397" s="472"/>
      <c r="TDW397" s="472"/>
      <c r="TEF397" s="472"/>
      <c r="TEO397" s="472"/>
      <c r="TEX397" s="472"/>
      <c r="TFG397" s="472"/>
      <c r="TFP397" s="472"/>
      <c r="TFY397" s="472"/>
      <c r="TGH397" s="472"/>
      <c r="TGQ397" s="472"/>
      <c r="TGZ397" s="472"/>
      <c r="THI397" s="472"/>
      <c r="THR397" s="472"/>
      <c r="TIA397" s="472"/>
      <c r="TIJ397" s="472"/>
      <c r="TIS397" s="472"/>
      <c r="TJB397" s="472"/>
      <c r="TJK397" s="472"/>
      <c r="TJT397" s="472"/>
      <c r="TKC397" s="472"/>
      <c r="TKL397" s="472"/>
      <c r="TKU397" s="472"/>
      <c r="TLD397" s="472"/>
      <c r="TLM397" s="472"/>
      <c r="TLV397" s="472"/>
      <c r="TME397" s="472"/>
      <c r="TMN397" s="472"/>
      <c r="TMW397" s="472"/>
      <c r="TNF397" s="472"/>
      <c r="TNO397" s="472"/>
      <c r="TNX397" s="472"/>
      <c r="TOG397" s="472"/>
      <c r="TOP397" s="472"/>
      <c r="TOY397" s="472"/>
      <c r="TPH397" s="472"/>
      <c r="TPQ397" s="472"/>
      <c r="TPZ397" s="472"/>
      <c r="TQI397" s="472"/>
      <c r="TQR397" s="472"/>
      <c r="TRA397" s="472"/>
      <c r="TRJ397" s="472"/>
      <c r="TRS397" s="472"/>
      <c r="TSB397" s="472"/>
      <c r="TSK397" s="472"/>
      <c r="TST397" s="472"/>
      <c r="TTC397" s="472"/>
      <c r="TTL397" s="472"/>
      <c r="TTU397" s="472"/>
      <c r="TUD397" s="472"/>
      <c r="TUM397" s="472"/>
      <c r="TUV397" s="472"/>
      <c r="TVE397" s="472"/>
      <c r="TVN397" s="472"/>
      <c r="TVW397" s="472"/>
      <c r="TWF397" s="472"/>
      <c r="TWO397" s="472"/>
      <c r="TWX397" s="472"/>
      <c r="TXG397" s="472"/>
      <c r="TXP397" s="472"/>
      <c r="TXY397" s="472"/>
      <c r="TYH397" s="472"/>
      <c r="TYQ397" s="472"/>
      <c r="TYZ397" s="472"/>
      <c r="TZI397" s="472"/>
      <c r="TZR397" s="472"/>
      <c r="UAA397" s="472"/>
      <c r="UAJ397" s="472"/>
      <c r="UAS397" s="472"/>
      <c r="UBB397" s="472"/>
      <c r="UBK397" s="472"/>
      <c r="UBT397" s="472"/>
      <c r="UCC397" s="472"/>
      <c r="UCL397" s="472"/>
      <c r="UCU397" s="472"/>
      <c r="UDD397" s="472"/>
      <c r="UDM397" s="472"/>
      <c r="UDV397" s="472"/>
      <c r="UEE397" s="472"/>
      <c r="UEN397" s="472"/>
      <c r="UEW397" s="472"/>
      <c r="UFF397" s="472"/>
      <c r="UFO397" s="472"/>
      <c r="UFX397" s="472"/>
      <c r="UGG397" s="472"/>
      <c r="UGP397" s="472"/>
      <c r="UGY397" s="472"/>
      <c r="UHH397" s="472"/>
      <c r="UHQ397" s="472"/>
      <c r="UHZ397" s="472"/>
      <c r="UII397" s="472"/>
      <c r="UIR397" s="472"/>
      <c r="UJA397" s="472"/>
      <c r="UJJ397" s="472"/>
      <c r="UJS397" s="472"/>
      <c r="UKB397" s="472"/>
      <c r="UKK397" s="472"/>
      <c r="UKT397" s="472"/>
      <c r="ULC397" s="472"/>
      <c r="ULL397" s="472"/>
      <c r="ULU397" s="472"/>
      <c r="UMD397" s="472"/>
      <c r="UMM397" s="472"/>
      <c r="UMV397" s="472"/>
      <c r="UNE397" s="472"/>
      <c r="UNN397" s="472"/>
      <c r="UNW397" s="472"/>
      <c r="UOF397" s="472"/>
      <c r="UOO397" s="472"/>
      <c r="UOX397" s="472"/>
      <c r="UPG397" s="472"/>
      <c r="UPP397" s="472"/>
      <c r="UPY397" s="472"/>
      <c r="UQH397" s="472"/>
      <c r="UQQ397" s="472"/>
      <c r="UQZ397" s="472"/>
      <c r="URI397" s="472"/>
      <c r="URR397" s="472"/>
      <c r="USA397" s="472"/>
      <c r="USJ397" s="472"/>
      <c r="USS397" s="472"/>
      <c r="UTB397" s="472"/>
      <c r="UTK397" s="472"/>
      <c r="UTT397" s="472"/>
      <c r="UUC397" s="472"/>
      <c r="UUL397" s="472"/>
      <c r="UUU397" s="472"/>
      <c r="UVD397" s="472"/>
      <c r="UVM397" s="472"/>
      <c r="UVV397" s="472"/>
      <c r="UWE397" s="472"/>
      <c r="UWN397" s="472"/>
      <c r="UWW397" s="472"/>
      <c r="UXF397" s="472"/>
      <c r="UXO397" s="472"/>
      <c r="UXX397" s="472"/>
      <c r="UYG397" s="472"/>
      <c r="UYP397" s="472"/>
      <c r="UYY397" s="472"/>
      <c r="UZH397" s="472"/>
      <c r="UZQ397" s="472"/>
      <c r="UZZ397" s="472"/>
      <c r="VAI397" s="472"/>
      <c r="VAR397" s="472"/>
      <c r="VBA397" s="472"/>
      <c r="VBJ397" s="472"/>
      <c r="VBS397" s="472"/>
      <c r="VCB397" s="472"/>
      <c r="VCK397" s="472"/>
      <c r="VCT397" s="472"/>
      <c r="VDC397" s="472"/>
      <c r="VDL397" s="472"/>
      <c r="VDU397" s="472"/>
      <c r="VED397" s="472"/>
      <c r="VEM397" s="472"/>
      <c r="VEV397" s="472"/>
      <c r="VFE397" s="472"/>
      <c r="VFN397" s="472"/>
      <c r="VFW397" s="472"/>
      <c r="VGF397" s="472"/>
      <c r="VGO397" s="472"/>
      <c r="VGX397" s="472"/>
      <c r="VHG397" s="472"/>
      <c r="VHP397" s="472"/>
      <c r="VHY397" s="472"/>
      <c r="VIH397" s="472"/>
      <c r="VIQ397" s="472"/>
      <c r="VIZ397" s="472"/>
      <c r="VJI397" s="472"/>
      <c r="VJR397" s="472"/>
      <c r="VKA397" s="472"/>
      <c r="VKJ397" s="472"/>
      <c r="VKS397" s="472"/>
      <c r="VLB397" s="472"/>
      <c r="VLK397" s="472"/>
      <c r="VLT397" s="472"/>
      <c r="VMC397" s="472"/>
      <c r="VML397" s="472"/>
      <c r="VMU397" s="472"/>
      <c r="VND397" s="472"/>
      <c r="VNM397" s="472"/>
      <c r="VNV397" s="472"/>
      <c r="VOE397" s="472"/>
      <c r="VON397" s="472"/>
      <c r="VOW397" s="472"/>
      <c r="VPF397" s="472"/>
      <c r="VPO397" s="472"/>
      <c r="VPX397" s="472"/>
      <c r="VQG397" s="472"/>
      <c r="VQP397" s="472"/>
      <c r="VQY397" s="472"/>
      <c r="VRH397" s="472"/>
      <c r="VRQ397" s="472"/>
      <c r="VRZ397" s="472"/>
      <c r="VSI397" s="472"/>
      <c r="VSR397" s="472"/>
      <c r="VTA397" s="472"/>
      <c r="VTJ397" s="472"/>
      <c r="VTS397" s="472"/>
      <c r="VUB397" s="472"/>
      <c r="VUK397" s="472"/>
      <c r="VUT397" s="472"/>
      <c r="VVC397" s="472"/>
      <c r="VVL397" s="472"/>
      <c r="VVU397" s="472"/>
      <c r="VWD397" s="472"/>
      <c r="VWM397" s="472"/>
      <c r="VWV397" s="472"/>
      <c r="VXE397" s="472"/>
      <c r="VXN397" s="472"/>
      <c r="VXW397" s="472"/>
      <c r="VYF397" s="472"/>
      <c r="VYO397" s="472"/>
      <c r="VYX397" s="472"/>
      <c r="VZG397" s="472"/>
      <c r="VZP397" s="472"/>
      <c r="VZY397" s="472"/>
      <c r="WAH397" s="472"/>
      <c r="WAQ397" s="472"/>
      <c r="WAZ397" s="472"/>
      <c r="WBI397" s="472"/>
      <c r="WBR397" s="472"/>
      <c r="WCA397" s="472"/>
      <c r="WCJ397" s="472"/>
      <c r="WCS397" s="472"/>
      <c r="WDB397" s="472"/>
      <c r="WDK397" s="472"/>
      <c r="WDT397" s="472"/>
      <c r="WEC397" s="472"/>
      <c r="WEL397" s="472"/>
      <c r="WEU397" s="472"/>
      <c r="WFD397" s="472"/>
      <c r="WFM397" s="472"/>
      <c r="WFV397" s="472"/>
      <c r="WGE397" s="472"/>
      <c r="WGN397" s="472"/>
      <c r="WGW397" s="472"/>
      <c r="WHF397" s="472"/>
      <c r="WHO397" s="472"/>
      <c r="WHX397" s="472"/>
      <c r="WIG397" s="472"/>
      <c r="WIP397" s="472"/>
      <c r="WIY397" s="472"/>
      <c r="WJH397" s="472"/>
      <c r="WJQ397" s="472"/>
      <c r="WJZ397" s="472"/>
      <c r="WKI397" s="472"/>
      <c r="WKR397" s="472"/>
      <c r="WLA397" s="472"/>
      <c r="WLJ397" s="472"/>
      <c r="WLS397" s="472"/>
      <c r="WMB397" s="472"/>
      <c r="WMK397" s="472"/>
      <c r="WMT397" s="472"/>
      <c r="WNC397" s="472"/>
      <c r="WNL397" s="472"/>
      <c r="WNU397" s="472"/>
      <c r="WOD397" s="472"/>
      <c r="WOM397" s="472"/>
      <c r="WOV397" s="472"/>
      <c r="WPE397" s="472"/>
      <c r="WPN397" s="472"/>
      <c r="WPW397" s="472"/>
      <c r="WQF397" s="472"/>
      <c r="WQO397" s="472"/>
      <c r="WQX397" s="472"/>
      <c r="WRG397" s="472"/>
      <c r="WRP397" s="472"/>
      <c r="WRY397" s="472"/>
      <c r="WSH397" s="472"/>
      <c r="WSQ397" s="472"/>
      <c r="WSZ397" s="472"/>
      <c r="WTI397" s="472"/>
      <c r="WTR397" s="472"/>
      <c r="WUA397" s="472"/>
      <c r="WUJ397" s="472"/>
      <c r="WUS397" s="472"/>
      <c r="WVB397" s="472"/>
      <c r="WVK397" s="472"/>
      <c r="WVT397" s="472"/>
      <c r="WWC397" s="472"/>
      <c r="WWL397" s="472"/>
      <c r="WWU397" s="472"/>
      <c r="WXD397" s="472"/>
      <c r="WXM397" s="472"/>
      <c r="WXV397" s="472"/>
      <c r="WYE397" s="472"/>
      <c r="WYN397" s="472"/>
      <c r="WYW397" s="472"/>
      <c r="WZF397" s="472"/>
      <c r="WZO397" s="472"/>
      <c r="WZX397" s="472"/>
      <c r="XAG397" s="472"/>
      <c r="XAP397" s="472"/>
      <c r="XAY397" s="472"/>
      <c r="XBH397" s="472"/>
      <c r="XBQ397" s="472"/>
      <c r="XBZ397" s="472"/>
      <c r="XCI397" s="472"/>
      <c r="XCR397" s="472"/>
      <c r="XDA397" s="472"/>
      <c r="XDJ397" s="472"/>
      <c r="XDS397" s="472"/>
      <c r="XEB397" s="472"/>
      <c r="XEK397" s="472"/>
      <c r="XET397" s="472"/>
      <c r="XFC397" s="472"/>
    </row>
    <row r="398" spans="1:1020 1029:2046 2055:3072 3081:4089 4098:5115 5124:6141 6150:7167 7176:8184 8193:9210 9219:10236 10245:11262 11271:12288 12297:13305 13314:14331 14340:15357 15366:16383" x14ac:dyDescent="0.8">
      <c r="A398" s="375" t="s">
        <v>52</v>
      </c>
      <c r="B398" s="376" t="s">
        <v>267</v>
      </c>
      <c r="C398" s="377"/>
      <c r="D398" s="377"/>
      <c r="E398" s="377"/>
      <c r="F398" s="378"/>
      <c r="G398" s="378"/>
      <c r="H398" s="378"/>
      <c r="I398" s="437"/>
      <c r="R398" s="469"/>
      <c r="AB398" s="470"/>
      <c r="AL398" s="471"/>
      <c r="AV398" s="472"/>
      <c r="BE398" s="472"/>
      <c r="BN398" s="472"/>
      <c r="BW398" s="472"/>
      <c r="CF398" s="472"/>
      <c r="CO398" s="472"/>
      <c r="CX398" s="472"/>
      <c r="DG398" s="472"/>
      <c r="DP398" s="472"/>
      <c r="DY398" s="472"/>
      <c r="EH398" s="472"/>
      <c r="EQ398" s="472"/>
      <c r="EZ398" s="472"/>
      <c r="FI398" s="472"/>
      <c r="FR398" s="472"/>
      <c r="GA398" s="472"/>
      <c r="GJ398" s="472"/>
      <c r="GS398" s="472"/>
      <c r="HB398" s="472"/>
      <c r="HK398" s="472"/>
      <c r="HT398" s="472"/>
      <c r="IC398" s="472"/>
      <c r="IL398" s="472"/>
      <c r="IU398" s="472"/>
      <c r="JD398" s="472"/>
      <c r="JM398" s="472"/>
      <c r="JV398" s="472"/>
      <c r="KE398" s="472"/>
      <c r="KN398" s="472"/>
      <c r="KW398" s="472"/>
      <c r="LF398" s="472"/>
      <c r="LO398" s="472"/>
      <c r="LX398" s="472"/>
      <c r="MG398" s="472"/>
      <c r="MP398" s="472"/>
      <c r="MY398" s="472"/>
      <c r="NH398" s="472"/>
      <c r="NQ398" s="472"/>
      <c r="NZ398" s="472"/>
      <c r="OI398" s="472"/>
      <c r="OR398" s="472"/>
      <c r="PA398" s="472"/>
      <c r="PJ398" s="472"/>
      <c r="PS398" s="472"/>
      <c r="QB398" s="472"/>
      <c r="QK398" s="472"/>
      <c r="QT398" s="472"/>
      <c r="RC398" s="472"/>
      <c r="RL398" s="472"/>
      <c r="RU398" s="472"/>
      <c r="SD398" s="472"/>
      <c r="SM398" s="472"/>
      <c r="SV398" s="472"/>
      <c r="TE398" s="472"/>
      <c r="TN398" s="472"/>
      <c r="TW398" s="472"/>
      <c r="UF398" s="472"/>
      <c r="UO398" s="472"/>
      <c r="UX398" s="472"/>
      <c r="VG398" s="472"/>
      <c r="VP398" s="472"/>
      <c r="VY398" s="472"/>
      <c r="WH398" s="472"/>
      <c r="WQ398" s="472"/>
      <c r="WZ398" s="472"/>
      <c r="XI398" s="472"/>
      <c r="XR398" s="472"/>
      <c r="YA398" s="472"/>
      <c r="YJ398" s="472"/>
      <c r="YS398" s="472"/>
      <c r="ZB398" s="472"/>
      <c r="ZK398" s="472"/>
      <c r="ZT398" s="472"/>
      <c r="AAC398" s="472"/>
      <c r="AAL398" s="472"/>
      <c r="AAU398" s="472"/>
      <c r="ABD398" s="472"/>
      <c r="ABM398" s="472"/>
      <c r="ABV398" s="472"/>
      <c r="ACE398" s="472"/>
      <c r="ACN398" s="472"/>
      <c r="ACW398" s="472"/>
      <c r="ADF398" s="472"/>
      <c r="ADO398" s="472"/>
      <c r="ADX398" s="472"/>
      <c r="AEG398" s="472"/>
      <c r="AEP398" s="472"/>
      <c r="AEY398" s="472"/>
      <c r="AFH398" s="472"/>
      <c r="AFQ398" s="472"/>
      <c r="AFZ398" s="472"/>
      <c r="AGI398" s="472"/>
      <c r="AGR398" s="472"/>
      <c r="AHA398" s="472"/>
      <c r="AHJ398" s="472"/>
      <c r="AHS398" s="472"/>
      <c r="AIB398" s="472"/>
      <c r="AIK398" s="472"/>
      <c r="AIT398" s="472"/>
      <c r="AJC398" s="472"/>
      <c r="AJL398" s="472"/>
      <c r="AJU398" s="472"/>
      <c r="AKD398" s="472"/>
      <c r="AKM398" s="472"/>
      <c r="AKV398" s="472"/>
      <c r="ALE398" s="472"/>
      <c r="ALN398" s="472"/>
      <c r="ALW398" s="472"/>
      <c r="AMF398" s="472"/>
      <c r="AMO398" s="472"/>
      <c r="AMX398" s="472"/>
      <c r="ANG398" s="472"/>
      <c r="ANP398" s="472"/>
      <c r="ANY398" s="472"/>
      <c r="AOH398" s="472"/>
      <c r="AOQ398" s="472"/>
      <c r="AOZ398" s="472"/>
      <c r="API398" s="472"/>
      <c r="APR398" s="472"/>
      <c r="AQA398" s="472"/>
      <c r="AQJ398" s="472"/>
      <c r="AQS398" s="472"/>
      <c r="ARB398" s="472"/>
      <c r="ARK398" s="472"/>
      <c r="ART398" s="472"/>
      <c r="ASC398" s="472"/>
      <c r="ASL398" s="472"/>
      <c r="ASU398" s="472"/>
      <c r="ATD398" s="472"/>
      <c r="ATM398" s="472"/>
      <c r="ATV398" s="472"/>
      <c r="AUE398" s="472"/>
      <c r="AUN398" s="472"/>
      <c r="AUW398" s="472"/>
      <c r="AVF398" s="472"/>
      <c r="AVO398" s="472"/>
      <c r="AVX398" s="472"/>
      <c r="AWG398" s="472"/>
      <c r="AWP398" s="472"/>
      <c r="AWY398" s="472"/>
      <c r="AXH398" s="472"/>
      <c r="AXQ398" s="472"/>
      <c r="AXZ398" s="472"/>
      <c r="AYI398" s="472"/>
      <c r="AYR398" s="472"/>
      <c r="AZA398" s="472"/>
      <c r="AZJ398" s="472"/>
      <c r="AZS398" s="472"/>
      <c r="BAB398" s="472"/>
      <c r="BAK398" s="472"/>
      <c r="BAT398" s="472"/>
      <c r="BBC398" s="472"/>
      <c r="BBL398" s="472"/>
      <c r="BBU398" s="472"/>
      <c r="BCD398" s="472"/>
      <c r="BCM398" s="472"/>
      <c r="BCV398" s="472"/>
      <c r="BDE398" s="472"/>
      <c r="BDN398" s="472"/>
      <c r="BDW398" s="472"/>
      <c r="BEF398" s="472"/>
      <c r="BEO398" s="472"/>
      <c r="BEX398" s="472"/>
      <c r="BFG398" s="472"/>
      <c r="BFP398" s="472"/>
      <c r="BFY398" s="472"/>
      <c r="BGH398" s="472"/>
      <c r="BGQ398" s="472"/>
      <c r="BGZ398" s="472"/>
      <c r="BHI398" s="472"/>
      <c r="BHR398" s="472"/>
      <c r="BIA398" s="472"/>
      <c r="BIJ398" s="472"/>
      <c r="BIS398" s="472"/>
      <c r="BJB398" s="472"/>
      <c r="BJK398" s="472"/>
      <c r="BJT398" s="472"/>
      <c r="BKC398" s="472"/>
      <c r="BKL398" s="472"/>
      <c r="BKU398" s="472"/>
      <c r="BLD398" s="472"/>
      <c r="BLM398" s="472"/>
      <c r="BLV398" s="472"/>
      <c r="BME398" s="472"/>
      <c r="BMN398" s="472"/>
      <c r="BMW398" s="472"/>
      <c r="BNF398" s="472"/>
      <c r="BNO398" s="472"/>
      <c r="BNX398" s="472"/>
      <c r="BOG398" s="472"/>
      <c r="BOP398" s="472"/>
      <c r="BOY398" s="472"/>
      <c r="BPH398" s="472"/>
      <c r="BPQ398" s="472"/>
      <c r="BPZ398" s="472"/>
      <c r="BQI398" s="472"/>
      <c r="BQR398" s="472"/>
      <c r="BRA398" s="472"/>
      <c r="BRJ398" s="472"/>
      <c r="BRS398" s="472"/>
      <c r="BSB398" s="472"/>
      <c r="BSK398" s="472"/>
      <c r="BST398" s="472"/>
      <c r="BTC398" s="472"/>
      <c r="BTL398" s="472"/>
      <c r="BTU398" s="472"/>
      <c r="BUD398" s="472"/>
      <c r="BUM398" s="472"/>
      <c r="BUV398" s="472"/>
      <c r="BVE398" s="472"/>
      <c r="BVN398" s="472"/>
      <c r="BVW398" s="472"/>
      <c r="BWF398" s="472"/>
      <c r="BWO398" s="472"/>
      <c r="BWX398" s="472"/>
      <c r="BXG398" s="472"/>
      <c r="BXP398" s="472"/>
      <c r="BXY398" s="472"/>
      <c r="BYH398" s="472"/>
      <c r="BYQ398" s="472"/>
      <c r="BYZ398" s="472"/>
      <c r="BZI398" s="472"/>
      <c r="BZR398" s="472"/>
      <c r="CAA398" s="472"/>
      <c r="CAJ398" s="472"/>
      <c r="CAS398" s="472"/>
      <c r="CBB398" s="472"/>
      <c r="CBK398" s="472"/>
      <c r="CBT398" s="472"/>
      <c r="CCC398" s="472"/>
      <c r="CCL398" s="472"/>
      <c r="CCU398" s="472"/>
      <c r="CDD398" s="472"/>
      <c r="CDM398" s="472"/>
      <c r="CDV398" s="472"/>
      <c r="CEE398" s="472"/>
      <c r="CEN398" s="472"/>
      <c r="CEW398" s="472"/>
      <c r="CFF398" s="472"/>
      <c r="CFO398" s="472"/>
      <c r="CFX398" s="472"/>
      <c r="CGG398" s="472"/>
      <c r="CGP398" s="472"/>
      <c r="CGY398" s="472"/>
      <c r="CHH398" s="472"/>
      <c r="CHQ398" s="472"/>
      <c r="CHZ398" s="472"/>
      <c r="CII398" s="472"/>
      <c r="CIR398" s="472"/>
      <c r="CJA398" s="472"/>
      <c r="CJJ398" s="472"/>
      <c r="CJS398" s="472"/>
      <c r="CKB398" s="472"/>
      <c r="CKK398" s="472"/>
      <c r="CKT398" s="472"/>
      <c r="CLC398" s="472"/>
      <c r="CLL398" s="472"/>
      <c r="CLU398" s="472"/>
      <c r="CMD398" s="472"/>
      <c r="CMM398" s="472"/>
      <c r="CMV398" s="472"/>
      <c r="CNE398" s="472"/>
      <c r="CNN398" s="472"/>
      <c r="CNW398" s="472"/>
      <c r="COF398" s="472"/>
      <c r="COO398" s="472"/>
      <c r="COX398" s="472"/>
      <c r="CPG398" s="472"/>
      <c r="CPP398" s="472"/>
      <c r="CPY398" s="472"/>
      <c r="CQH398" s="472"/>
      <c r="CQQ398" s="472"/>
      <c r="CQZ398" s="472"/>
      <c r="CRI398" s="472"/>
      <c r="CRR398" s="472"/>
      <c r="CSA398" s="472"/>
      <c r="CSJ398" s="472"/>
      <c r="CSS398" s="472"/>
      <c r="CTB398" s="472"/>
      <c r="CTK398" s="472"/>
      <c r="CTT398" s="472"/>
      <c r="CUC398" s="472"/>
      <c r="CUL398" s="472"/>
      <c r="CUU398" s="472"/>
      <c r="CVD398" s="472"/>
      <c r="CVM398" s="472"/>
      <c r="CVV398" s="472"/>
      <c r="CWE398" s="472"/>
      <c r="CWN398" s="472"/>
      <c r="CWW398" s="472"/>
      <c r="CXF398" s="472"/>
      <c r="CXO398" s="472"/>
      <c r="CXX398" s="472"/>
      <c r="CYG398" s="472"/>
      <c r="CYP398" s="472"/>
      <c r="CYY398" s="472"/>
      <c r="CZH398" s="472"/>
      <c r="CZQ398" s="472"/>
      <c r="CZZ398" s="472"/>
      <c r="DAI398" s="472"/>
      <c r="DAR398" s="472"/>
      <c r="DBA398" s="472"/>
      <c r="DBJ398" s="472"/>
      <c r="DBS398" s="472"/>
      <c r="DCB398" s="472"/>
      <c r="DCK398" s="472"/>
      <c r="DCT398" s="472"/>
      <c r="DDC398" s="472"/>
      <c r="DDL398" s="472"/>
      <c r="DDU398" s="472"/>
      <c r="DED398" s="472"/>
      <c r="DEM398" s="472"/>
      <c r="DEV398" s="472"/>
      <c r="DFE398" s="472"/>
      <c r="DFN398" s="472"/>
      <c r="DFW398" s="472"/>
      <c r="DGF398" s="472"/>
      <c r="DGO398" s="472"/>
      <c r="DGX398" s="472"/>
      <c r="DHG398" s="472"/>
      <c r="DHP398" s="472"/>
      <c r="DHY398" s="472"/>
      <c r="DIH398" s="472"/>
      <c r="DIQ398" s="472"/>
      <c r="DIZ398" s="472"/>
      <c r="DJI398" s="472"/>
      <c r="DJR398" s="472"/>
      <c r="DKA398" s="472"/>
      <c r="DKJ398" s="472"/>
      <c r="DKS398" s="472"/>
      <c r="DLB398" s="472"/>
      <c r="DLK398" s="472"/>
      <c r="DLT398" s="472"/>
      <c r="DMC398" s="472"/>
      <c r="DML398" s="472"/>
      <c r="DMU398" s="472"/>
      <c r="DND398" s="472"/>
      <c r="DNM398" s="472"/>
      <c r="DNV398" s="472"/>
      <c r="DOE398" s="472"/>
      <c r="DON398" s="472"/>
      <c r="DOW398" s="472"/>
      <c r="DPF398" s="472"/>
      <c r="DPO398" s="472"/>
      <c r="DPX398" s="472"/>
      <c r="DQG398" s="472"/>
      <c r="DQP398" s="472"/>
      <c r="DQY398" s="472"/>
      <c r="DRH398" s="472"/>
      <c r="DRQ398" s="472"/>
      <c r="DRZ398" s="472"/>
      <c r="DSI398" s="472"/>
      <c r="DSR398" s="472"/>
      <c r="DTA398" s="472"/>
      <c r="DTJ398" s="472"/>
      <c r="DTS398" s="472"/>
      <c r="DUB398" s="472"/>
      <c r="DUK398" s="472"/>
      <c r="DUT398" s="472"/>
      <c r="DVC398" s="472"/>
      <c r="DVL398" s="472"/>
      <c r="DVU398" s="472"/>
      <c r="DWD398" s="472"/>
      <c r="DWM398" s="472"/>
      <c r="DWV398" s="472"/>
      <c r="DXE398" s="472"/>
      <c r="DXN398" s="472"/>
      <c r="DXW398" s="472"/>
      <c r="DYF398" s="472"/>
      <c r="DYO398" s="472"/>
      <c r="DYX398" s="472"/>
      <c r="DZG398" s="472"/>
      <c r="DZP398" s="472"/>
      <c r="DZY398" s="472"/>
      <c r="EAH398" s="472"/>
      <c r="EAQ398" s="472"/>
      <c r="EAZ398" s="472"/>
      <c r="EBI398" s="472"/>
      <c r="EBR398" s="472"/>
      <c r="ECA398" s="472"/>
      <c r="ECJ398" s="472"/>
      <c r="ECS398" s="472"/>
      <c r="EDB398" s="472"/>
      <c r="EDK398" s="472"/>
      <c r="EDT398" s="472"/>
      <c r="EEC398" s="472"/>
      <c r="EEL398" s="472"/>
      <c r="EEU398" s="472"/>
      <c r="EFD398" s="472"/>
      <c r="EFM398" s="472"/>
      <c r="EFV398" s="472"/>
      <c r="EGE398" s="472"/>
      <c r="EGN398" s="472"/>
      <c r="EGW398" s="472"/>
      <c r="EHF398" s="472"/>
      <c r="EHO398" s="472"/>
      <c r="EHX398" s="472"/>
      <c r="EIG398" s="472"/>
      <c r="EIP398" s="472"/>
      <c r="EIY398" s="472"/>
      <c r="EJH398" s="472"/>
      <c r="EJQ398" s="472"/>
      <c r="EJZ398" s="472"/>
      <c r="EKI398" s="472"/>
      <c r="EKR398" s="472"/>
      <c r="ELA398" s="472"/>
      <c r="ELJ398" s="472"/>
      <c r="ELS398" s="472"/>
      <c r="EMB398" s="472"/>
      <c r="EMK398" s="472"/>
      <c r="EMT398" s="472"/>
      <c r="ENC398" s="472"/>
      <c r="ENL398" s="472"/>
      <c r="ENU398" s="472"/>
      <c r="EOD398" s="472"/>
      <c r="EOM398" s="472"/>
      <c r="EOV398" s="472"/>
      <c r="EPE398" s="472"/>
      <c r="EPN398" s="472"/>
      <c r="EPW398" s="472"/>
      <c r="EQF398" s="472"/>
      <c r="EQO398" s="472"/>
      <c r="EQX398" s="472"/>
      <c r="ERG398" s="472"/>
      <c r="ERP398" s="472"/>
      <c r="ERY398" s="472"/>
      <c r="ESH398" s="472"/>
      <c r="ESQ398" s="472"/>
      <c r="ESZ398" s="472"/>
      <c r="ETI398" s="472"/>
      <c r="ETR398" s="472"/>
      <c r="EUA398" s="472"/>
      <c r="EUJ398" s="472"/>
      <c r="EUS398" s="472"/>
      <c r="EVB398" s="472"/>
      <c r="EVK398" s="472"/>
      <c r="EVT398" s="472"/>
      <c r="EWC398" s="472"/>
      <c r="EWL398" s="472"/>
      <c r="EWU398" s="472"/>
      <c r="EXD398" s="472"/>
      <c r="EXM398" s="472"/>
      <c r="EXV398" s="472"/>
      <c r="EYE398" s="472"/>
      <c r="EYN398" s="472"/>
      <c r="EYW398" s="472"/>
      <c r="EZF398" s="472"/>
      <c r="EZO398" s="472"/>
      <c r="EZX398" s="472"/>
      <c r="FAG398" s="472"/>
      <c r="FAP398" s="472"/>
      <c r="FAY398" s="472"/>
      <c r="FBH398" s="472"/>
      <c r="FBQ398" s="472"/>
      <c r="FBZ398" s="472"/>
      <c r="FCI398" s="472"/>
      <c r="FCR398" s="472"/>
      <c r="FDA398" s="472"/>
      <c r="FDJ398" s="472"/>
      <c r="FDS398" s="472"/>
      <c r="FEB398" s="472"/>
      <c r="FEK398" s="472"/>
      <c r="FET398" s="472"/>
      <c r="FFC398" s="472"/>
      <c r="FFL398" s="472"/>
      <c r="FFU398" s="472"/>
      <c r="FGD398" s="472"/>
      <c r="FGM398" s="472"/>
      <c r="FGV398" s="472"/>
      <c r="FHE398" s="472"/>
      <c r="FHN398" s="472"/>
      <c r="FHW398" s="472"/>
      <c r="FIF398" s="472"/>
      <c r="FIO398" s="472"/>
      <c r="FIX398" s="472"/>
      <c r="FJG398" s="472"/>
      <c r="FJP398" s="472"/>
      <c r="FJY398" s="472"/>
      <c r="FKH398" s="472"/>
      <c r="FKQ398" s="472"/>
      <c r="FKZ398" s="472"/>
      <c r="FLI398" s="472"/>
      <c r="FLR398" s="472"/>
      <c r="FMA398" s="472"/>
      <c r="FMJ398" s="472"/>
      <c r="FMS398" s="472"/>
      <c r="FNB398" s="472"/>
      <c r="FNK398" s="472"/>
      <c r="FNT398" s="472"/>
      <c r="FOC398" s="472"/>
      <c r="FOL398" s="472"/>
      <c r="FOU398" s="472"/>
      <c r="FPD398" s="472"/>
      <c r="FPM398" s="472"/>
      <c r="FPV398" s="472"/>
      <c r="FQE398" s="472"/>
      <c r="FQN398" s="472"/>
      <c r="FQW398" s="472"/>
      <c r="FRF398" s="472"/>
      <c r="FRO398" s="472"/>
      <c r="FRX398" s="472"/>
      <c r="FSG398" s="472"/>
      <c r="FSP398" s="472"/>
      <c r="FSY398" s="472"/>
      <c r="FTH398" s="472"/>
      <c r="FTQ398" s="472"/>
      <c r="FTZ398" s="472"/>
      <c r="FUI398" s="472"/>
      <c r="FUR398" s="472"/>
      <c r="FVA398" s="472"/>
      <c r="FVJ398" s="472"/>
      <c r="FVS398" s="472"/>
      <c r="FWB398" s="472"/>
      <c r="FWK398" s="472"/>
      <c r="FWT398" s="472"/>
      <c r="FXC398" s="472"/>
      <c r="FXL398" s="472"/>
      <c r="FXU398" s="472"/>
      <c r="FYD398" s="472"/>
      <c r="FYM398" s="472"/>
      <c r="FYV398" s="472"/>
      <c r="FZE398" s="472"/>
      <c r="FZN398" s="472"/>
      <c r="FZW398" s="472"/>
      <c r="GAF398" s="472"/>
      <c r="GAO398" s="472"/>
      <c r="GAX398" s="472"/>
      <c r="GBG398" s="472"/>
      <c r="GBP398" s="472"/>
      <c r="GBY398" s="472"/>
      <c r="GCH398" s="472"/>
      <c r="GCQ398" s="472"/>
      <c r="GCZ398" s="472"/>
      <c r="GDI398" s="472"/>
      <c r="GDR398" s="472"/>
      <c r="GEA398" s="472"/>
      <c r="GEJ398" s="472"/>
      <c r="GES398" s="472"/>
      <c r="GFB398" s="472"/>
      <c r="GFK398" s="472"/>
      <c r="GFT398" s="472"/>
      <c r="GGC398" s="472"/>
      <c r="GGL398" s="472"/>
      <c r="GGU398" s="472"/>
      <c r="GHD398" s="472"/>
      <c r="GHM398" s="472"/>
      <c r="GHV398" s="472"/>
      <c r="GIE398" s="472"/>
      <c r="GIN398" s="472"/>
      <c r="GIW398" s="472"/>
      <c r="GJF398" s="472"/>
      <c r="GJO398" s="472"/>
      <c r="GJX398" s="472"/>
      <c r="GKG398" s="472"/>
      <c r="GKP398" s="472"/>
      <c r="GKY398" s="472"/>
      <c r="GLH398" s="472"/>
      <c r="GLQ398" s="472"/>
      <c r="GLZ398" s="472"/>
      <c r="GMI398" s="472"/>
      <c r="GMR398" s="472"/>
      <c r="GNA398" s="472"/>
      <c r="GNJ398" s="472"/>
      <c r="GNS398" s="472"/>
      <c r="GOB398" s="472"/>
      <c r="GOK398" s="472"/>
      <c r="GOT398" s="472"/>
      <c r="GPC398" s="472"/>
      <c r="GPL398" s="472"/>
      <c r="GPU398" s="472"/>
      <c r="GQD398" s="472"/>
      <c r="GQM398" s="472"/>
      <c r="GQV398" s="472"/>
      <c r="GRE398" s="472"/>
      <c r="GRN398" s="472"/>
      <c r="GRW398" s="472"/>
      <c r="GSF398" s="472"/>
      <c r="GSO398" s="472"/>
      <c r="GSX398" s="472"/>
      <c r="GTG398" s="472"/>
      <c r="GTP398" s="472"/>
      <c r="GTY398" s="472"/>
      <c r="GUH398" s="472"/>
      <c r="GUQ398" s="472"/>
      <c r="GUZ398" s="472"/>
      <c r="GVI398" s="472"/>
      <c r="GVR398" s="472"/>
      <c r="GWA398" s="472"/>
      <c r="GWJ398" s="472"/>
      <c r="GWS398" s="472"/>
      <c r="GXB398" s="472"/>
      <c r="GXK398" s="472"/>
      <c r="GXT398" s="472"/>
      <c r="GYC398" s="472"/>
      <c r="GYL398" s="472"/>
      <c r="GYU398" s="472"/>
      <c r="GZD398" s="472"/>
      <c r="GZM398" s="472"/>
      <c r="GZV398" s="472"/>
      <c r="HAE398" s="472"/>
      <c r="HAN398" s="472"/>
      <c r="HAW398" s="472"/>
      <c r="HBF398" s="472"/>
      <c r="HBO398" s="472"/>
      <c r="HBX398" s="472"/>
      <c r="HCG398" s="472"/>
      <c r="HCP398" s="472"/>
      <c r="HCY398" s="472"/>
      <c r="HDH398" s="472"/>
      <c r="HDQ398" s="472"/>
      <c r="HDZ398" s="472"/>
      <c r="HEI398" s="472"/>
      <c r="HER398" s="472"/>
      <c r="HFA398" s="472"/>
      <c r="HFJ398" s="472"/>
      <c r="HFS398" s="472"/>
      <c r="HGB398" s="472"/>
      <c r="HGK398" s="472"/>
      <c r="HGT398" s="472"/>
      <c r="HHC398" s="472"/>
      <c r="HHL398" s="472"/>
      <c r="HHU398" s="472"/>
      <c r="HID398" s="472"/>
      <c r="HIM398" s="472"/>
      <c r="HIV398" s="472"/>
      <c r="HJE398" s="472"/>
      <c r="HJN398" s="472"/>
      <c r="HJW398" s="472"/>
      <c r="HKF398" s="472"/>
      <c r="HKO398" s="472"/>
      <c r="HKX398" s="472"/>
      <c r="HLG398" s="472"/>
      <c r="HLP398" s="472"/>
      <c r="HLY398" s="472"/>
      <c r="HMH398" s="472"/>
      <c r="HMQ398" s="472"/>
      <c r="HMZ398" s="472"/>
      <c r="HNI398" s="472"/>
      <c r="HNR398" s="472"/>
      <c r="HOA398" s="472"/>
      <c r="HOJ398" s="472"/>
      <c r="HOS398" s="472"/>
      <c r="HPB398" s="472"/>
      <c r="HPK398" s="472"/>
      <c r="HPT398" s="472"/>
      <c r="HQC398" s="472"/>
      <c r="HQL398" s="472"/>
      <c r="HQU398" s="472"/>
      <c r="HRD398" s="472"/>
      <c r="HRM398" s="472"/>
      <c r="HRV398" s="472"/>
      <c r="HSE398" s="472"/>
      <c r="HSN398" s="472"/>
      <c r="HSW398" s="472"/>
      <c r="HTF398" s="472"/>
      <c r="HTO398" s="472"/>
      <c r="HTX398" s="472"/>
      <c r="HUG398" s="472"/>
      <c r="HUP398" s="472"/>
      <c r="HUY398" s="472"/>
      <c r="HVH398" s="472"/>
      <c r="HVQ398" s="472"/>
      <c r="HVZ398" s="472"/>
      <c r="HWI398" s="472"/>
      <c r="HWR398" s="472"/>
      <c r="HXA398" s="472"/>
      <c r="HXJ398" s="472"/>
      <c r="HXS398" s="472"/>
      <c r="HYB398" s="472"/>
      <c r="HYK398" s="472"/>
      <c r="HYT398" s="472"/>
      <c r="HZC398" s="472"/>
      <c r="HZL398" s="472"/>
      <c r="HZU398" s="472"/>
      <c r="IAD398" s="472"/>
      <c r="IAM398" s="472"/>
      <c r="IAV398" s="472"/>
      <c r="IBE398" s="472"/>
      <c r="IBN398" s="472"/>
      <c r="IBW398" s="472"/>
      <c r="ICF398" s="472"/>
      <c r="ICO398" s="472"/>
      <c r="ICX398" s="472"/>
      <c r="IDG398" s="472"/>
      <c r="IDP398" s="472"/>
      <c r="IDY398" s="472"/>
      <c r="IEH398" s="472"/>
      <c r="IEQ398" s="472"/>
      <c r="IEZ398" s="472"/>
      <c r="IFI398" s="472"/>
      <c r="IFR398" s="472"/>
      <c r="IGA398" s="472"/>
      <c r="IGJ398" s="472"/>
      <c r="IGS398" s="472"/>
      <c r="IHB398" s="472"/>
      <c r="IHK398" s="472"/>
      <c r="IHT398" s="472"/>
      <c r="IIC398" s="472"/>
      <c r="IIL398" s="472"/>
      <c r="IIU398" s="472"/>
      <c r="IJD398" s="472"/>
      <c r="IJM398" s="472"/>
      <c r="IJV398" s="472"/>
      <c r="IKE398" s="472"/>
      <c r="IKN398" s="472"/>
      <c r="IKW398" s="472"/>
      <c r="ILF398" s="472"/>
      <c r="ILO398" s="472"/>
      <c r="ILX398" s="472"/>
      <c r="IMG398" s="472"/>
      <c r="IMP398" s="472"/>
      <c r="IMY398" s="472"/>
      <c r="INH398" s="472"/>
      <c r="INQ398" s="472"/>
      <c r="INZ398" s="472"/>
      <c r="IOI398" s="472"/>
      <c r="IOR398" s="472"/>
      <c r="IPA398" s="472"/>
      <c r="IPJ398" s="472"/>
      <c r="IPS398" s="472"/>
      <c r="IQB398" s="472"/>
      <c r="IQK398" s="472"/>
      <c r="IQT398" s="472"/>
      <c r="IRC398" s="472"/>
      <c r="IRL398" s="472"/>
      <c r="IRU398" s="472"/>
      <c r="ISD398" s="472"/>
      <c r="ISM398" s="472"/>
      <c r="ISV398" s="472"/>
      <c r="ITE398" s="472"/>
      <c r="ITN398" s="472"/>
      <c r="ITW398" s="472"/>
      <c r="IUF398" s="472"/>
      <c r="IUO398" s="472"/>
      <c r="IUX398" s="472"/>
      <c r="IVG398" s="472"/>
      <c r="IVP398" s="472"/>
      <c r="IVY398" s="472"/>
      <c r="IWH398" s="472"/>
      <c r="IWQ398" s="472"/>
      <c r="IWZ398" s="472"/>
      <c r="IXI398" s="472"/>
      <c r="IXR398" s="472"/>
      <c r="IYA398" s="472"/>
      <c r="IYJ398" s="472"/>
      <c r="IYS398" s="472"/>
      <c r="IZB398" s="472"/>
      <c r="IZK398" s="472"/>
      <c r="IZT398" s="472"/>
      <c r="JAC398" s="472"/>
      <c r="JAL398" s="472"/>
      <c r="JAU398" s="472"/>
      <c r="JBD398" s="472"/>
      <c r="JBM398" s="472"/>
      <c r="JBV398" s="472"/>
      <c r="JCE398" s="472"/>
      <c r="JCN398" s="472"/>
      <c r="JCW398" s="472"/>
      <c r="JDF398" s="472"/>
      <c r="JDO398" s="472"/>
      <c r="JDX398" s="472"/>
      <c r="JEG398" s="472"/>
      <c r="JEP398" s="472"/>
      <c r="JEY398" s="472"/>
      <c r="JFH398" s="472"/>
      <c r="JFQ398" s="472"/>
      <c r="JFZ398" s="472"/>
      <c r="JGI398" s="472"/>
      <c r="JGR398" s="472"/>
      <c r="JHA398" s="472"/>
      <c r="JHJ398" s="472"/>
      <c r="JHS398" s="472"/>
      <c r="JIB398" s="472"/>
      <c r="JIK398" s="472"/>
      <c r="JIT398" s="472"/>
      <c r="JJC398" s="472"/>
      <c r="JJL398" s="472"/>
      <c r="JJU398" s="472"/>
      <c r="JKD398" s="472"/>
      <c r="JKM398" s="472"/>
      <c r="JKV398" s="472"/>
      <c r="JLE398" s="472"/>
      <c r="JLN398" s="472"/>
      <c r="JLW398" s="472"/>
      <c r="JMF398" s="472"/>
      <c r="JMO398" s="472"/>
      <c r="JMX398" s="472"/>
      <c r="JNG398" s="472"/>
      <c r="JNP398" s="472"/>
      <c r="JNY398" s="472"/>
      <c r="JOH398" s="472"/>
      <c r="JOQ398" s="472"/>
      <c r="JOZ398" s="472"/>
      <c r="JPI398" s="472"/>
      <c r="JPR398" s="472"/>
      <c r="JQA398" s="472"/>
      <c r="JQJ398" s="472"/>
      <c r="JQS398" s="472"/>
      <c r="JRB398" s="472"/>
      <c r="JRK398" s="472"/>
      <c r="JRT398" s="472"/>
      <c r="JSC398" s="472"/>
      <c r="JSL398" s="472"/>
      <c r="JSU398" s="472"/>
      <c r="JTD398" s="472"/>
      <c r="JTM398" s="472"/>
      <c r="JTV398" s="472"/>
      <c r="JUE398" s="472"/>
      <c r="JUN398" s="472"/>
      <c r="JUW398" s="472"/>
      <c r="JVF398" s="472"/>
      <c r="JVO398" s="472"/>
      <c r="JVX398" s="472"/>
      <c r="JWG398" s="472"/>
      <c r="JWP398" s="472"/>
      <c r="JWY398" s="472"/>
      <c r="JXH398" s="472"/>
      <c r="JXQ398" s="472"/>
      <c r="JXZ398" s="472"/>
      <c r="JYI398" s="472"/>
      <c r="JYR398" s="472"/>
      <c r="JZA398" s="472"/>
      <c r="JZJ398" s="472"/>
      <c r="JZS398" s="472"/>
      <c r="KAB398" s="472"/>
      <c r="KAK398" s="472"/>
      <c r="KAT398" s="472"/>
      <c r="KBC398" s="472"/>
      <c r="KBL398" s="472"/>
      <c r="KBU398" s="472"/>
      <c r="KCD398" s="472"/>
      <c r="KCM398" s="472"/>
      <c r="KCV398" s="472"/>
      <c r="KDE398" s="472"/>
      <c r="KDN398" s="472"/>
      <c r="KDW398" s="472"/>
      <c r="KEF398" s="472"/>
      <c r="KEO398" s="472"/>
      <c r="KEX398" s="472"/>
      <c r="KFG398" s="472"/>
      <c r="KFP398" s="472"/>
      <c r="KFY398" s="472"/>
      <c r="KGH398" s="472"/>
      <c r="KGQ398" s="472"/>
      <c r="KGZ398" s="472"/>
      <c r="KHI398" s="472"/>
      <c r="KHR398" s="472"/>
      <c r="KIA398" s="472"/>
      <c r="KIJ398" s="472"/>
      <c r="KIS398" s="472"/>
      <c r="KJB398" s="472"/>
      <c r="KJK398" s="472"/>
      <c r="KJT398" s="472"/>
      <c r="KKC398" s="472"/>
      <c r="KKL398" s="472"/>
      <c r="KKU398" s="472"/>
      <c r="KLD398" s="472"/>
      <c r="KLM398" s="472"/>
      <c r="KLV398" s="472"/>
      <c r="KME398" s="472"/>
      <c r="KMN398" s="472"/>
      <c r="KMW398" s="472"/>
      <c r="KNF398" s="472"/>
      <c r="KNO398" s="472"/>
      <c r="KNX398" s="472"/>
      <c r="KOG398" s="472"/>
      <c r="KOP398" s="472"/>
      <c r="KOY398" s="472"/>
      <c r="KPH398" s="472"/>
      <c r="KPQ398" s="472"/>
      <c r="KPZ398" s="472"/>
      <c r="KQI398" s="472"/>
      <c r="KQR398" s="472"/>
      <c r="KRA398" s="472"/>
      <c r="KRJ398" s="472"/>
      <c r="KRS398" s="472"/>
      <c r="KSB398" s="472"/>
      <c r="KSK398" s="472"/>
      <c r="KST398" s="472"/>
      <c r="KTC398" s="472"/>
      <c r="KTL398" s="472"/>
      <c r="KTU398" s="472"/>
      <c r="KUD398" s="472"/>
      <c r="KUM398" s="472"/>
      <c r="KUV398" s="472"/>
      <c r="KVE398" s="472"/>
      <c r="KVN398" s="472"/>
      <c r="KVW398" s="472"/>
      <c r="KWF398" s="472"/>
      <c r="KWO398" s="472"/>
      <c r="KWX398" s="472"/>
      <c r="KXG398" s="472"/>
      <c r="KXP398" s="472"/>
      <c r="KXY398" s="472"/>
      <c r="KYH398" s="472"/>
      <c r="KYQ398" s="472"/>
      <c r="KYZ398" s="472"/>
      <c r="KZI398" s="472"/>
      <c r="KZR398" s="472"/>
      <c r="LAA398" s="472"/>
      <c r="LAJ398" s="472"/>
      <c r="LAS398" s="472"/>
      <c r="LBB398" s="472"/>
      <c r="LBK398" s="472"/>
      <c r="LBT398" s="472"/>
      <c r="LCC398" s="472"/>
      <c r="LCL398" s="472"/>
      <c r="LCU398" s="472"/>
      <c r="LDD398" s="472"/>
      <c r="LDM398" s="472"/>
      <c r="LDV398" s="472"/>
      <c r="LEE398" s="472"/>
      <c r="LEN398" s="472"/>
      <c r="LEW398" s="472"/>
      <c r="LFF398" s="472"/>
      <c r="LFO398" s="472"/>
      <c r="LFX398" s="472"/>
      <c r="LGG398" s="472"/>
      <c r="LGP398" s="472"/>
      <c r="LGY398" s="472"/>
      <c r="LHH398" s="472"/>
      <c r="LHQ398" s="472"/>
      <c r="LHZ398" s="472"/>
      <c r="LII398" s="472"/>
      <c r="LIR398" s="472"/>
      <c r="LJA398" s="472"/>
      <c r="LJJ398" s="472"/>
      <c r="LJS398" s="472"/>
      <c r="LKB398" s="472"/>
      <c r="LKK398" s="472"/>
      <c r="LKT398" s="472"/>
      <c r="LLC398" s="472"/>
      <c r="LLL398" s="472"/>
      <c r="LLU398" s="472"/>
      <c r="LMD398" s="472"/>
      <c r="LMM398" s="472"/>
      <c r="LMV398" s="472"/>
      <c r="LNE398" s="472"/>
      <c r="LNN398" s="472"/>
      <c r="LNW398" s="472"/>
      <c r="LOF398" s="472"/>
      <c r="LOO398" s="472"/>
      <c r="LOX398" s="472"/>
      <c r="LPG398" s="472"/>
      <c r="LPP398" s="472"/>
      <c r="LPY398" s="472"/>
      <c r="LQH398" s="472"/>
      <c r="LQQ398" s="472"/>
      <c r="LQZ398" s="472"/>
      <c r="LRI398" s="472"/>
      <c r="LRR398" s="472"/>
      <c r="LSA398" s="472"/>
      <c r="LSJ398" s="472"/>
      <c r="LSS398" s="472"/>
      <c r="LTB398" s="472"/>
      <c r="LTK398" s="472"/>
      <c r="LTT398" s="472"/>
      <c r="LUC398" s="472"/>
      <c r="LUL398" s="472"/>
      <c r="LUU398" s="472"/>
      <c r="LVD398" s="472"/>
      <c r="LVM398" s="472"/>
      <c r="LVV398" s="472"/>
      <c r="LWE398" s="472"/>
      <c r="LWN398" s="472"/>
      <c r="LWW398" s="472"/>
      <c r="LXF398" s="472"/>
      <c r="LXO398" s="472"/>
      <c r="LXX398" s="472"/>
      <c r="LYG398" s="472"/>
      <c r="LYP398" s="472"/>
      <c r="LYY398" s="472"/>
      <c r="LZH398" s="472"/>
      <c r="LZQ398" s="472"/>
      <c r="LZZ398" s="472"/>
      <c r="MAI398" s="472"/>
      <c r="MAR398" s="472"/>
      <c r="MBA398" s="472"/>
      <c r="MBJ398" s="472"/>
      <c r="MBS398" s="472"/>
      <c r="MCB398" s="472"/>
      <c r="MCK398" s="472"/>
      <c r="MCT398" s="472"/>
      <c r="MDC398" s="472"/>
      <c r="MDL398" s="472"/>
      <c r="MDU398" s="472"/>
      <c r="MED398" s="472"/>
      <c r="MEM398" s="472"/>
      <c r="MEV398" s="472"/>
      <c r="MFE398" s="472"/>
      <c r="MFN398" s="472"/>
      <c r="MFW398" s="472"/>
      <c r="MGF398" s="472"/>
      <c r="MGO398" s="472"/>
      <c r="MGX398" s="472"/>
      <c r="MHG398" s="472"/>
      <c r="MHP398" s="472"/>
      <c r="MHY398" s="472"/>
      <c r="MIH398" s="472"/>
      <c r="MIQ398" s="472"/>
      <c r="MIZ398" s="472"/>
      <c r="MJI398" s="472"/>
      <c r="MJR398" s="472"/>
      <c r="MKA398" s="472"/>
      <c r="MKJ398" s="472"/>
      <c r="MKS398" s="472"/>
      <c r="MLB398" s="472"/>
      <c r="MLK398" s="472"/>
      <c r="MLT398" s="472"/>
      <c r="MMC398" s="472"/>
      <c r="MML398" s="472"/>
      <c r="MMU398" s="472"/>
      <c r="MND398" s="472"/>
      <c r="MNM398" s="472"/>
      <c r="MNV398" s="472"/>
      <c r="MOE398" s="472"/>
      <c r="MON398" s="472"/>
      <c r="MOW398" s="472"/>
      <c r="MPF398" s="472"/>
      <c r="MPO398" s="472"/>
      <c r="MPX398" s="472"/>
      <c r="MQG398" s="472"/>
      <c r="MQP398" s="472"/>
      <c r="MQY398" s="472"/>
      <c r="MRH398" s="472"/>
      <c r="MRQ398" s="472"/>
      <c r="MRZ398" s="472"/>
      <c r="MSI398" s="472"/>
      <c r="MSR398" s="472"/>
      <c r="MTA398" s="472"/>
      <c r="MTJ398" s="472"/>
      <c r="MTS398" s="472"/>
      <c r="MUB398" s="472"/>
      <c r="MUK398" s="472"/>
      <c r="MUT398" s="472"/>
      <c r="MVC398" s="472"/>
      <c r="MVL398" s="472"/>
      <c r="MVU398" s="472"/>
      <c r="MWD398" s="472"/>
      <c r="MWM398" s="472"/>
      <c r="MWV398" s="472"/>
      <c r="MXE398" s="472"/>
      <c r="MXN398" s="472"/>
      <c r="MXW398" s="472"/>
      <c r="MYF398" s="472"/>
      <c r="MYO398" s="472"/>
      <c r="MYX398" s="472"/>
      <c r="MZG398" s="472"/>
      <c r="MZP398" s="472"/>
      <c r="MZY398" s="472"/>
      <c r="NAH398" s="472"/>
      <c r="NAQ398" s="472"/>
      <c r="NAZ398" s="472"/>
      <c r="NBI398" s="472"/>
      <c r="NBR398" s="472"/>
      <c r="NCA398" s="472"/>
      <c r="NCJ398" s="472"/>
      <c r="NCS398" s="472"/>
      <c r="NDB398" s="472"/>
      <c r="NDK398" s="472"/>
      <c r="NDT398" s="472"/>
      <c r="NEC398" s="472"/>
      <c r="NEL398" s="472"/>
      <c r="NEU398" s="472"/>
      <c r="NFD398" s="472"/>
      <c r="NFM398" s="472"/>
      <c r="NFV398" s="472"/>
      <c r="NGE398" s="472"/>
      <c r="NGN398" s="472"/>
      <c r="NGW398" s="472"/>
      <c r="NHF398" s="472"/>
      <c r="NHO398" s="472"/>
      <c r="NHX398" s="472"/>
      <c r="NIG398" s="472"/>
      <c r="NIP398" s="472"/>
      <c r="NIY398" s="472"/>
      <c r="NJH398" s="472"/>
      <c r="NJQ398" s="472"/>
      <c r="NJZ398" s="472"/>
      <c r="NKI398" s="472"/>
      <c r="NKR398" s="472"/>
      <c r="NLA398" s="472"/>
      <c r="NLJ398" s="472"/>
      <c r="NLS398" s="472"/>
      <c r="NMB398" s="472"/>
      <c r="NMK398" s="472"/>
      <c r="NMT398" s="472"/>
      <c r="NNC398" s="472"/>
      <c r="NNL398" s="472"/>
      <c r="NNU398" s="472"/>
      <c r="NOD398" s="472"/>
      <c r="NOM398" s="472"/>
      <c r="NOV398" s="472"/>
      <c r="NPE398" s="472"/>
      <c r="NPN398" s="472"/>
      <c r="NPW398" s="472"/>
      <c r="NQF398" s="472"/>
      <c r="NQO398" s="472"/>
      <c r="NQX398" s="472"/>
      <c r="NRG398" s="472"/>
      <c r="NRP398" s="472"/>
      <c r="NRY398" s="472"/>
      <c r="NSH398" s="472"/>
      <c r="NSQ398" s="472"/>
      <c r="NSZ398" s="472"/>
      <c r="NTI398" s="472"/>
      <c r="NTR398" s="472"/>
      <c r="NUA398" s="472"/>
      <c r="NUJ398" s="472"/>
      <c r="NUS398" s="472"/>
      <c r="NVB398" s="472"/>
      <c r="NVK398" s="472"/>
      <c r="NVT398" s="472"/>
      <c r="NWC398" s="472"/>
      <c r="NWL398" s="472"/>
      <c r="NWU398" s="472"/>
      <c r="NXD398" s="472"/>
      <c r="NXM398" s="472"/>
      <c r="NXV398" s="472"/>
      <c r="NYE398" s="472"/>
      <c r="NYN398" s="472"/>
      <c r="NYW398" s="472"/>
      <c r="NZF398" s="472"/>
      <c r="NZO398" s="472"/>
      <c r="NZX398" s="472"/>
      <c r="OAG398" s="472"/>
      <c r="OAP398" s="472"/>
      <c r="OAY398" s="472"/>
      <c r="OBH398" s="472"/>
      <c r="OBQ398" s="472"/>
      <c r="OBZ398" s="472"/>
      <c r="OCI398" s="472"/>
      <c r="OCR398" s="472"/>
      <c r="ODA398" s="472"/>
      <c r="ODJ398" s="472"/>
      <c r="ODS398" s="472"/>
      <c r="OEB398" s="472"/>
      <c r="OEK398" s="472"/>
      <c r="OET398" s="472"/>
      <c r="OFC398" s="472"/>
      <c r="OFL398" s="472"/>
      <c r="OFU398" s="472"/>
      <c r="OGD398" s="472"/>
      <c r="OGM398" s="472"/>
      <c r="OGV398" s="472"/>
      <c r="OHE398" s="472"/>
      <c r="OHN398" s="472"/>
      <c r="OHW398" s="472"/>
      <c r="OIF398" s="472"/>
      <c r="OIO398" s="472"/>
      <c r="OIX398" s="472"/>
      <c r="OJG398" s="472"/>
      <c r="OJP398" s="472"/>
      <c r="OJY398" s="472"/>
      <c r="OKH398" s="472"/>
      <c r="OKQ398" s="472"/>
      <c r="OKZ398" s="472"/>
      <c r="OLI398" s="472"/>
      <c r="OLR398" s="472"/>
      <c r="OMA398" s="472"/>
      <c r="OMJ398" s="472"/>
      <c r="OMS398" s="472"/>
      <c r="ONB398" s="472"/>
      <c r="ONK398" s="472"/>
      <c r="ONT398" s="472"/>
      <c r="OOC398" s="472"/>
      <c r="OOL398" s="472"/>
      <c r="OOU398" s="472"/>
      <c r="OPD398" s="472"/>
      <c r="OPM398" s="472"/>
      <c r="OPV398" s="472"/>
      <c r="OQE398" s="472"/>
      <c r="OQN398" s="472"/>
      <c r="OQW398" s="472"/>
      <c r="ORF398" s="472"/>
      <c r="ORO398" s="472"/>
      <c r="ORX398" s="472"/>
      <c r="OSG398" s="472"/>
      <c r="OSP398" s="472"/>
      <c r="OSY398" s="472"/>
      <c r="OTH398" s="472"/>
      <c r="OTQ398" s="472"/>
      <c r="OTZ398" s="472"/>
      <c r="OUI398" s="472"/>
      <c r="OUR398" s="472"/>
      <c r="OVA398" s="472"/>
      <c r="OVJ398" s="472"/>
      <c r="OVS398" s="472"/>
      <c r="OWB398" s="472"/>
      <c r="OWK398" s="472"/>
      <c r="OWT398" s="472"/>
      <c r="OXC398" s="472"/>
      <c r="OXL398" s="472"/>
      <c r="OXU398" s="472"/>
      <c r="OYD398" s="472"/>
      <c r="OYM398" s="472"/>
      <c r="OYV398" s="472"/>
      <c r="OZE398" s="472"/>
      <c r="OZN398" s="472"/>
      <c r="OZW398" s="472"/>
      <c r="PAF398" s="472"/>
      <c r="PAO398" s="472"/>
      <c r="PAX398" s="472"/>
      <c r="PBG398" s="472"/>
      <c r="PBP398" s="472"/>
      <c r="PBY398" s="472"/>
      <c r="PCH398" s="472"/>
      <c r="PCQ398" s="472"/>
      <c r="PCZ398" s="472"/>
      <c r="PDI398" s="472"/>
      <c r="PDR398" s="472"/>
      <c r="PEA398" s="472"/>
      <c r="PEJ398" s="472"/>
      <c r="PES398" s="472"/>
      <c r="PFB398" s="472"/>
      <c r="PFK398" s="472"/>
      <c r="PFT398" s="472"/>
      <c r="PGC398" s="472"/>
      <c r="PGL398" s="472"/>
      <c r="PGU398" s="472"/>
      <c r="PHD398" s="472"/>
      <c r="PHM398" s="472"/>
      <c r="PHV398" s="472"/>
      <c r="PIE398" s="472"/>
      <c r="PIN398" s="472"/>
      <c r="PIW398" s="472"/>
      <c r="PJF398" s="472"/>
      <c r="PJO398" s="472"/>
      <c r="PJX398" s="472"/>
      <c r="PKG398" s="472"/>
      <c r="PKP398" s="472"/>
      <c r="PKY398" s="472"/>
      <c r="PLH398" s="472"/>
      <c r="PLQ398" s="472"/>
      <c r="PLZ398" s="472"/>
      <c r="PMI398" s="472"/>
      <c r="PMR398" s="472"/>
      <c r="PNA398" s="472"/>
      <c r="PNJ398" s="472"/>
      <c r="PNS398" s="472"/>
      <c r="POB398" s="472"/>
      <c r="POK398" s="472"/>
      <c r="POT398" s="472"/>
      <c r="PPC398" s="472"/>
      <c r="PPL398" s="472"/>
      <c r="PPU398" s="472"/>
      <c r="PQD398" s="472"/>
      <c r="PQM398" s="472"/>
      <c r="PQV398" s="472"/>
      <c r="PRE398" s="472"/>
      <c r="PRN398" s="472"/>
      <c r="PRW398" s="472"/>
      <c r="PSF398" s="472"/>
      <c r="PSO398" s="472"/>
      <c r="PSX398" s="472"/>
      <c r="PTG398" s="472"/>
      <c r="PTP398" s="472"/>
      <c r="PTY398" s="472"/>
      <c r="PUH398" s="472"/>
      <c r="PUQ398" s="472"/>
      <c r="PUZ398" s="472"/>
      <c r="PVI398" s="472"/>
      <c r="PVR398" s="472"/>
      <c r="PWA398" s="472"/>
      <c r="PWJ398" s="472"/>
      <c r="PWS398" s="472"/>
      <c r="PXB398" s="472"/>
      <c r="PXK398" s="472"/>
      <c r="PXT398" s="472"/>
      <c r="PYC398" s="472"/>
      <c r="PYL398" s="472"/>
      <c r="PYU398" s="472"/>
      <c r="PZD398" s="472"/>
      <c r="PZM398" s="472"/>
      <c r="PZV398" s="472"/>
      <c r="QAE398" s="472"/>
      <c r="QAN398" s="472"/>
      <c r="QAW398" s="472"/>
      <c r="QBF398" s="472"/>
      <c r="QBO398" s="472"/>
      <c r="QBX398" s="472"/>
      <c r="QCG398" s="472"/>
      <c r="QCP398" s="472"/>
      <c r="QCY398" s="472"/>
      <c r="QDH398" s="472"/>
      <c r="QDQ398" s="472"/>
      <c r="QDZ398" s="472"/>
      <c r="QEI398" s="472"/>
      <c r="QER398" s="472"/>
      <c r="QFA398" s="472"/>
      <c r="QFJ398" s="472"/>
      <c r="QFS398" s="472"/>
      <c r="QGB398" s="472"/>
      <c r="QGK398" s="472"/>
      <c r="QGT398" s="472"/>
      <c r="QHC398" s="472"/>
      <c r="QHL398" s="472"/>
      <c r="QHU398" s="472"/>
      <c r="QID398" s="472"/>
      <c r="QIM398" s="472"/>
      <c r="QIV398" s="472"/>
      <c r="QJE398" s="472"/>
      <c r="QJN398" s="472"/>
      <c r="QJW398" s="472"/>
      <c r="QKF398" s="472"/>
      <c r="QKO398" s="472"/>
      <c r="QKX398" s="472"/>
      <c r="QLG398" s="472"/>
      <c r="QLP398" s="472"/>
      <c r="QLY398" s="472"/>
      <c r="QMH398" s="472"/>
      <c r="QMQ398" s="472"/>
      <c r="QMZ398" s="472"/>
      <c r="QNI398" s="472"/>
      <c r="QNR398" s="472"/>
      <c r="QOA398" s="472"/>
      <c r="QOJ398" s="472"/>
      <c r="QOS398" s="472"/>
      <c r="QPB398" s="472"/>
      <c r="QPK398" s="472"/>
      <c r="QPT398" s="472"/>
      <c r="QQC398" s="472"/>
      <c r="QQL398" s="472"/>
      <c r="QQU398" s="472"/>
      <c r="QRD398" s="472"/>
      <c r="QRM398" s="472"/>
      <c r="QRV398" s="472"/>
      <c r="QSE398" s="472"/>
      <c r="QSN398" s="472"/>
      <c r="QSW398" s="472"/>
      <c r="QTF398" s="472"/>
      <c r="QTO398" s="472"/>
      <c r="QTX398" s="472"/>
      <c r="QUG398" s="472"/>
      <c r="QUP398" s="472"/>
      <c r="QUY398" s="472"/>
      <c r="QVH398" s="472"/>
      <c r="QVQ398" s="472"/>
      <c r="QVZ398" s="472"/>
      <c r="QWI398" s="472"/>
      <c r="QWR398" s="472"/>
      <c r="QXA398" s="472"/>
      <c r="QXJ398" s="472"/>
      <c r="QXS398" s="472"/>
      <c r="QYB398" s="472"/>
      <c r="QYK398" s="472"/>
      <c r="QYT398" s="472"/>
      <c r="QZC398" s="472"/>
      <c r="QZL398" s="472"/>
      <c r="QZU398" s="472"/>
      <c r="RAD398" s="472"/>
      <c r="RAM398" s="472"/>
      <c r="RAV398" s="472"/>
      <c r="RBE398" s="472"/>
      <c r="RBN398" s="472"/>
      <c r="RBW398" s="472"/>
      <c r="RCF398" s="472"/>
      <c r="RCO398" s="472"/>
      <c r="RCX398" s="472"/>
      <c r="RDG398" s="472"/>
      <c r="RDP398" s="472"/>
      <c r="RDY398" s="472"/>
      <c r="REH398" s="472"/>
      <c r="REQ398" s="472"/>
      <c r="REZ398" s="472"/>
      <c r="RFI398" s="472"/>
      <c r="RFR398" s="472"/>
      <c r="RGA398" s="472"/>
      <c r="RGJ398" s="472"/>
      <c r="RGS398" s="472"/>
      <c r="RHB398" s="472"/>
      <c r="RHK398" s="472"/>
      <c r="RHT398" s="472"/>
      <c r="RIC398" s="472"/>
      <c r="RIL398" s="472"/>
      <c r="RIU398" s="472"/>
      <c r="RJD398" s="472"/>
      <c r="RJM398" s="472"/>
      <c r="RJV398" s="472"/>
      <c r="RKE398" s="472"/>
      <c r="RKN398" s="472"/>
      <c r="RKW398" s="472"/>
      <c r="RLF398" s="472"/>
      <c r="RLO398" s="472"/>
      <c r="RLX398" s="472"/>
      <c r="RMG398" s="472"/>
      <c r="RMP398" s="472"/>
      <c r="RMY398" s="472"/>
      <c r="RNH398" s="472"/>
      <c r="RNQ398" s="472"/>
      <c r="RNZ398" s="472"/>
      <c r="ROI398" s="472"/>
      <c r="ROR398" s="472"/>
      <c r="RPA398" s="472"/>
      <c r="RPJ398" s="472"/>
      <c r="RPS398" s="472"/>
      <c r="RQB398" s="472"/>
      <c r="RQK398" s="472"/>
      <c r="RQT398" s="472"/>
      <c r="RRC398" s="472"/>
      <c r="RRL398" s="472"/>
      <c r="RRU398" s="472"/>
      <c r="RSD398" s="472"/>
      <c r="RSM398" s="472"/>
      <c r="RSV398" s="472"/>
      <c r="RTE398" s="472"/>
      <c r="RTN398" s="472"/>
      <c r="RTW398" s="472"/>
      <c r="RUF398" s="472"/>
      <c r="RUO398" s="472"/>
      <c r="RUX398" s="472"/>
      <c r="RVG398" s="472"/>
      <c r="RVP398" s="472"/>
      <c r="RVY398" s="472"/>
      <c r="RWH398" s="472"/>
      <c r="RWQ398" s="472"/>
      <c r="RWZ398" s="472"/>
      <c r="RXI398" s="472"/>
      <c r="RXR398" s="472"/>
      <c r="RYA398" s="472"/>
      <c r="RYJ398" s="472"/>
      <c r="RYS398" s="472"/>
      <c r="RZB398" s="472"/>
      <c r="RZK398" s="472"/>
      <c r="RZT398" s="472"/>
      <c r="SAC398" s="472"/>
      <c r="SAL398" s="472"/>
      <c r="SAU398" s="472"/>
      <c r="SBD398" s="472"/>
      <c r="SBM398" s="472"/>
      <c r="SBV398" s="472"/>
      <c r="SCE398" s="472"/>
      <c r="SCN398" s="472"/>
      <c r="SCW398" s="472"/>
      <c r="SDF398" s="472"/>
      <c r="SDO398" s="472"/>
      <c r="SDX398" s="472"/>
      <c r="SEG398" s="472"/>
      <c r="SEP398" s="472"/>
      <c r="SEY398" s="472"/>
      <c r="SFH398" s="472"/>
      <c r="SFQ398" s="472"/>
      <c r="SFZ398" s="472"/>
      <c r="SGI398" s="472"/>
      <c r="SGR398" s="472"/>
      <c r="SHA398" s="472"/>
      <c r="SHJ398" s="472"/>
      <c r="SHS398" s="472"/>
      <c r="SIB398" s="472"/>
      <c r="SIK398" s="472"/>
      <c r="SIT398" s="472"/>
      <c r="SJC398" s="472"/>
      <c r="SJL398" s="472"/>
      <c r="SJU398" s="472"/>
      <c r="SKD398" s="472"/>
      <c r="SKM398" s="472"/>
      <c r="SKV398" s="472"/>
      <c r="SLE398" s="472"/>
      <c r="SLN398" s="472"/>
      <c r="SLW398" s="472"/>
      <c r="SMF398" s="472"/>
      <c r="SMO398" s="472"/>
      <c r="SMX398" s="472"/>
      <c r="SNG398" s="472"/>
      <c r="SNP398" s="472"/>
      <c r="SNY398" s="472"/>
      <c r="SOH398" s="472"/>
      <c r="SOQ398" s="472"/>
      <c r="SOZ398" s="472"/>
      <c r="SPI398" s="472"/>
      <c r="SPR398" s="472"/>
      <c r="SQA398" s="472"/>
      <c r="SQJ398" s="472"/>
      <c r="SQS398" s="472"/>
      <c r="SRB398" s="472"/>
      <c r="SRK398" s="472"/>
      <c r="SRT398" s="472"/>
      <c r="SSC398" s="472"/>
      <c r="SSL398" s="472"/>
      <c r="SSU398" s="472"/>
      <c r="STD398" s="472"/>
      <c r="STM398" s="472"/>
      <c r="STV398" s="472"/>
      <c r="SUE398" s="472"/>
      <c r="SUN398" s="472"/>
      <c r="SUW398" s="472"/>
      <c r="SVF398" s="472"/>
      <c r="SVO398" s="472"/>
      <c r="SVX398" s="472"/>
      <c r="SWG398" s="472"/>
      <c r="SWP398" s="472"/>
      <c r="SWY398" s="472"/>
      <c r="SXH398" s="472"/>
      <c r="SXQ398" s="472"/>
      <c r="SXZ398" s="472"/>
      <c r="SYI398" s="472"/>
      <c r="SYR398" s="472"/>
      <c r="SZA398" s="472"/>
      <c r="SZJ398" s="472"/>
      <c r="SZS398" s="472"/>
      <c r="TAB398" s="472"/>
      <c r="TAK398" s="472"/>
      <c r="TAT398" s="472"/>
      <c r="TBC398" s="472"/>
      <c r="TBL398" s="472"/>
      <c r="TBU398" s="472"/>
      <c r="TCD398" s="472"/>
      <c r="TCM398" s="472"/>
      <c r="TCV398" s="472"/>
      <c r="TDE398" s="472"/>
      <c r="TDN398" s="472"/>
      <c r="TDW398" s="472"/>
      <c r="TEF398" s="472"/>
      <c r="TEO398" s="472"/>
      <c r="TEX398" s="472"/>
      <c r="TFG398" s="472"/>
      <c r="TFP398" s="472"/>
      <c r="TFY398" s="472"/>
      <c r="TGH398" s="472"/>
      <c r="TGQ398" s="472"/>
      <c r="TGZ398" s="472"/>
      <c r="THI398" s="472"/>
      <c r="THR398" s="472"/>
      <c r="TIA398" s="472"/>
      <c r="TIJ398" s="472"/>
      <c r="TIS398" s="472"/>
      <c r="TJB398" s="472"/>
      <c r="TJK398" s="472"/>
      <c r="TJT398" s="472"/>
      <c r="TKC398" s="472"/>
      <c r="TKL398" s="472"/>
      <c r="TKU398" s="472"/>
      <c r="TLD398" s="472"/>
      <c r="TLM398" s="472"/>
      <c r="TLV398" s="472"/>
      <c r="TME398" s="472"/>
      <c r="TMN398" s="472"/>
      <c r="TMW398" s="472"/>
      <c r="TNF398" s="472"/>
      <c r="TNO398" s="472"/>
      <c r="TNX398" s="472"/>
      <c r="TOG398" s="472"/>
      <c r="TOP398" s="472"/>
      <c r="TOY398" s="472"/>
      <c r="TPH398" s="472"/>
      <c r="TPQ398" s="472"/>
      <c r="TPZ398" s="472"/>
      <c r="TQI398" s="472"/>
      <c r="TQR398" s="472"/>
      <c r="TRA398" s="472"/>
      <c r="TRJ398" s="472"/>
      <c r="TRS398" s="472"/>
      <c r="TSB398" s="472"/>
      <c r="TSK398" s="472"/>
      <c r="TST398" s="472"/>
      <c r="TTC398" s="472"/>
      <c r="TTL398" s="472"/>
      <c r="TTU398" s="472"/>
      <c r="TUD398" s="472"/>
      <c r="TUM398" s="472"/>
      <c r="TUV398" s="472"/>
      <c r="TVE398" s="472"/>
      <c r="TVN398" s="472"/>
      <c r="TVW398" s="472"/>
      <c r="TWF398" s="472"/>
      <c r="TWO398" s="472"/>
      <c r="TWX398" s="472"/>
      <c r="TXG398" s="472"/>
      <c r="TXP398" s="472"/>
      <c r="TXY398" s="472"/>
      <c r="TYH398" s="472"/>
      <c r="TYQ398" s="472"/>
      <c r="TYZ398" s="472"/>
      <c r="TZI398" s="472"/>
      <c r="TZR398" s="472"/>
      <c r="UAA398" s="472"/>
      <c r="UAJ398" s="472"/>
      <c r="UAS398" s="472"/>
      <c r="UBB398" s="472"/>
      <c r="UBK398" s="472"/>
      <c r="UBT398" s="472"/>
      <c r="UCC398" s="472"/>
      <c r="UCL398" s="472"/>
      <c r="UCU398" s="472"/>
      <c r="UDD398" s="472"/>
      <c r="UDM398" s="472"/>
      <c r="UDV398" s="472"/>
      <c r="UEE398" s="472"/>
      <c r="UEN398" s="472"/>
      <c r="UEW398" s="472"/>
      <c r="UFF398" s="472"/>
      <c r="UFO398" s="472"/>
      <c r="UFX398" s="472"/>
      <c r="UGG398" s="472"/>
      <c r="UGP398" s="472"/>
      <c r="UGY398" s="472"/>
      <c r="UHH398" s="472"/>
      <c r="UHQ398" s="472"/>
      <c r="UHZ398" s="472"/>
      <c r="UII398" s="472"/>
      <c r="UIR398" s="472"/>
      <c r="UJA398" s="472"/>
      <c r="UJJ398" s="472"/>
      <c r="UJS398" s="472"/>
      <c r="UKB398" s="472"/>
      <c r="UKK398" s="472"/>
      <c r="UKT398" s="472"/>
      <c r="ULC398" s="472"/>
      <c r="ULL398" s="472"/>
      <c r="ULU398" s="472"/>
      <c r="UMD398" s="472"/>
      <c r="UMM398" s="472"/>
      <c r="UMV398" s="472"/>
      <c r="UNE398" s="472"/>
      <c r="UNN398" s="472"/>
      <c r="UNW398" s="472"/>
      <c r="UOF398" s="472"/>
      <c r="UOO398" s="472"/>
      <c r="UOX398" s="472"/>
      <c r="UPG398" s="472"/>
      <c r="UPP398" s="472"/>
      <c r="UPY398" s="472"/>
      <c r="UQH398" s="472"/>
      <c r="UQQ398" s="472"/>
      <c r="UQZ398" s="472"/>
      <c r="URI398" s="472"/>
      <c r="URR398" s="472"/>
      <c r="USA398" s="472"/>
      <c r="USJ398" s="472"/>
      <c r="USS398" s="472"/>
      <c r="UTB398" s="472"/>
      <c r="UTK398" s="472"/>
      <c r="UTT398" s="472"/>
      <c r="UUC398" s="472"/>
      <c r="UUL398" s="472"/>
      <c r="UUU398" s="472"/>
      <c r="UVD398" s="472"/>
      <c r="UVM398" s="472"/>
      <c r="UVV398" s="472"/>
      <c r="UWE398" s="472"/>
      <c r="UWN398" s="472"/>
      <c r="UWW398" s="472"/>
      <c r="UXF398" s="472"/>
      <c r="UXO398" s="472"/>
      <c r="UXX398" s="472"/>
      <c r="UYG398" s="472"/>
      <c r="UYP398" s="472"/>
      <c r="UYY398" s="472"/>
      <c r="UZH398" s="472"/>
      <c r="UZQ398" s="472"/>
      <c r="UZZ398" s="472"/>
      <c r="VAI398" s="472"/>
      <c r="VAR398" s="472"/>
      <c r="VBA398" s="472"/>
      <c r="VBJ398" s="472"/>
      <c r="VBS398" s="472"/>
      <c r="VCB398" s="472"/>
      <c r="VCK398" s="472"/>
      <c r="VCT398" s="472"/>
      <c r="VDC398" s="472"/>
      <c r="VDL398" s="472"/>
      <c r="VDU398" s="472"/>
      <c r="VED398" s="472"/>
      <c r="VEM398" s="472"/>
      <c r="VEV398" s="472"/>
      <c r="VFE398" s="472"/>
      <c r="VFN398" s="472"/>
      <c r="VFW398" s="472"/>
      <c r="VGF398" s="472"/>
      <c r="VGO398" s="472"/>
      <c r="VGX398" s="472"/>
      <c r="VHG398" s="472"/>
      <c r="VHP398" s="472"/>
      <c r="VHY398" s="472"/>
      <c r="VIH398" s="472"/>
      <c r="VIQ398" s="472"/>
      <c r="VIZ398" s="472"/>
      <c r="VJI398" s="472"/>
      <c r="VJR398" s="472"/>
      <c r="VKA398" s="472"/>
      <c r="VKJ398" s="472"/>
      <c r="VKS398" s="472"/>
      <c r="VLB398" s="472"/>
      <c r="VLK398" s="472"/>
      <c r="VLT398" s="472"/>
      <c r="VMC398" s="472"/>
      <c r="VML398" s="472"/>
      <c r="VMU398" s="472"/>
      <c r="VND398" s="472"/>
      <c r="VNM398" s="472"/>
      <c r="VNV398" s="472"/>
      <c r="VOE398" s="472"/>
      <c r="VON398" s="472"/>
      <c r="VOW398" s="472"/>
      <c r="VPF398" s="472"/>
      <c r="VPO398" s="472"/>
      <c r="VPX398" s="472"/>
      <c r="VQG398" s="472"/>
      <c r="VQP398" s="472"/>
      <c r="VQY398" s="472"/>
      <c r="VRH398" s="472"/>
      <c r="VRQ398" s="472"/>
      <c r="VRZ398" s="472"/>
      <c r="VSI398" s="472"/>
      <c r="VSR398" s="472"/>
      <c r="VTA398" s="472"/>
      <c r="VTJ398" s="472"/>
      <c r="VTS398" s="472"/>
      <c r="VUB398" s="472"/>
      <c r="VUK398" s="472"/>
      <c r="VUT398" s="472"/>
      <c r="VVC398" s="472"/>
      <c r="VVL398" s="472"/>
      <c r="VVU398" s="472"/>
      <c r="VWD398" s="472"/>
      <c r="VWM398" s="472"/>
      <c r="VWV398" s="472"/>
      <c r="VXE398" s="472"/>
      <c r="VXN398" s="472"/>
      <c r="VXW398" s="472"/>
      <c r="VYF398" s="472"/>
      <c r="VYO398" s="472"/>
      <c r="VYX398" s="472"/>
      <c r="VZG398" s="472"/>
      <c r="VZP398" s="472"/>
      <c r="VZY398" s="472"/>
      <c r="WAH398" s="472"/>
      <c r="WAQ398" s="472"/>
      <c r="WAZ398" s="472"/>
      <c r="WBI398" s="472"/>
      <c r="WBR398" s="472"/>
      <c r="WCA398" s="472"/>
      <c r="WCJ398" s="472"/>
      <c r="WCS398" s="472"/>
      <c r="WDB398" s="472"/>
      <c r="WDK398" s="472"/>
      <c r="WDT398" s="472"/>
      <c r="WEC398" s="472"/>
      <c r="WEL398" s="472"/>
      <c r="WEU398" s="472"/>
      <c r="WFD398" s="472"/>
      <c r="WFM398" s="472"/>
      <c r="WFV398" s="472"/>
      <c r="WGE398" s="472"/>
      <c r="WGN398" s="472"/>
      <c r="WGW398" s="472"/>
      <c r="WHF398" s="472"/>
      <c r="WHO398" s="472"/>
      <c r="WHX398" s="472"/>
      <c r="WIG398" s="472"/>
      <c r="WIP398" s="472"/>
      <c r="WIY398" s="472"/>
      <c r="WJH398" s="472"/>
      <c r="WJQ398" s="472"/>
      <c r="WJZ398" s="472"/>
      <c r="WKI398" s="472"/>
      <c r="WKR398" s="472"/>
      <c r="WLA398" s="472"/>
      <c r="WLJ398" s="472"/>
      <c r="WLS398" s="472"/>
      <c r="WMB398" s="472"/>
      <c r="WMK398" s="472"/>
      <c r="WMT398" s="472"/>
      <c r="WNC398" s="472"/>
      <c r="WNL398" s="472"/>
      <c r="WNU398" s="472"/>
      <c r="WOD398" s="472"/>
      <c r="WOM398" s="472"/>
      <c r="WOV398" s="472"/>
      <c r="WPE398" s="472"/>
      <c r="WPN398" s="472"/>
      <c r="WPW398" s="472"/>
      <c r="WQF398" s="472"/>
      <c r="WQO398" s="472"/>
      <c r="WQX398" s="472"/>
      <c r="WRG398" s="472"/>
      <c r="WRP398" s="472"/>
      <c r="WRY398" s="472"/>
      <c r="WSH398" s="472"/>
      <c r="WSQ398" s="472"/>
      <c r="WSZ398" s="472"/>
      <c r="WTI398" s="472"/>
      <c r="WTR398" s="472"/>
      <c r="WUA398" s="472"/>
      <c r="WUJ398" s="472"/>
      <c r="WUS398" s="472"/>
      <c r="WVB398" s="472"/>
      <c r="WVK398" s="472"/>
      <c r="WVT398" s="472"/>
      <c r="WWC398" s="472"/>
      <c r="WWL398" s="472"/>
      <c r="WWU398" s="472"/>
      <c r="WXD398" s="472"/>
      <c r="WXM398" s="472"/>
      <c r="WXV398" s="472"/>
      <c r="WYE398" s="472"/>
      <c r="WYN398" s="472"/>
      <c r="WYW398" s="472"/>
      <c r="WZF398" s="472"/>
      <c r="WZO398" s="472"/>
      <c r="WZX398" s="472"/>
      <c r="XAG398" s="472"/>
      <c r="XAP398" s="472"/>
      <c r="XAY398" s="472"/>
      <c r="XBH398" s="472"/>
      <c r="XBQ398" s="472"/>
      <c r="XBZ398" s="472"/>
      <c r="XCI398" s="472"/>
      <c r="XCR398" s="472"/>
      <c r="XDA398" s="472"/>
      <c r="XDJ398" s="472"/>
      <c r="XDS398" s="472"/>
      <c r="XEB398" s="472"/>
      <c r="XEK398" s="472"/>
      <c r="XET398" s="472"/>
      <c r="XFC398" s="472"/>
    </row>
    <row r="399" spans="1:1020 1029:2046 2055:3072 3081:4089 4098:5115 5124:6141 6150:7167 7176:8184 8193:9210 9219:10236 10245:11262 11271:12288 12297:13305 13314:14331 14340:15357 15366:16383" ht="22.5" customHeight="1" x14ac:dyDescent="0.8">
      <c r="A399" s="427"/>
      <c r="B399" s="427"/>
      <c r="C399" s="427"/>
      <c r="D399" s="427"/>
      <c r="E399" s="427"/>
      <c r="F399" s="427"/>
      <c r="G399" s="427"/>
      <c r="H399" s="427"/>
      <c r="I399" s="437"/>
      <c r="R399" s="469"/>
      <c r="AB399" s="470"/>
      <c r="AL399" s="471"/>
      <c r="AV399" s="472"/>
      <c r="BE399" s="472"/>
      <c r="BN399" s="472"/>
      <c r="BW399" s="472"/>
      <c r="CF399" s="472"/>
      <c r="CO399" s="472"/>
      <c r="CX399" s="472"/>
      <c r="DG399" s="472"/>
      <c r="DP399" s="472"/>
      <c r="DY399" s="472"/>
      <c r="EH399" s="472"/>
      <c r="EQ399" s="472"/>
      <c r="EZ399" s="472"/>
      <c r="FI399" s="472"/>
      <c r="FR399" s="472"/>
      <c r="GA399" s="472"/>
      <c r="GJ399" s="472"/>
      <c r="GS399" s="472"/>
      <c r="HB399" s="472"/>
      <c r="HK399" s="472"/>
      <c r="HT399" s="472"/>
      <c r="IC399" s="472"/>
      <c r="IL399" s="472"/>
      <c r="IU399" s="472"/>
      <c r="JD399" s="472"/>
      <c r="JM399" s="472"/>
      <c r="JV399" s="472"/>
      <c r="KE399" s="472"/>
      <c r="KN399" s="472"/>
      <c r="KW399" s="472"/>
      <c r="LF399" s="472"/>
      <c r="LO399" s="472"/>
      <c r="LX399" s="472"/>
      <c r="MG399" s="472"/>
      <c r="MP399" s="472"/>
      <c r="MY399" s="472"/>
      <c r="NH399" s="472"/>
      <c r="NQ399" s="472"/>
      <c r="NZ399" s="472"/>
      <c r="OI399" s="472"/>
      <c r="OR399" s="472"/>
      <c r="PA399" s="472"/>
      <c r="PJ399" s="472"/>
      <c r="PS399" s="472"/>
      <c r="QB399" s="472"/>
      <c r="QK399" s="472"/>
      <c r="QT399" s="472"/>
      <c r="RC399" s="472"/>
      <c r="RL399" s="472"/>
      <c r="RU399" s="472"/>
      <c r="SD399" s="472"/>
      <c r="SM399" s="472"/>
      <c r="SV399" s="472"/>
      <c r="TE399" s="472"/>
      <c r="TN399" s="472"/>
      <c r="TW399" s="472"/>
      <c r="UF399" s="472"/>
      <c r="UO399" s="472"/>
      <c r="UX399" s="472"/>
      <c r="VG399" s="472"/>
      <c r="VP399" s="472"/>
      <c r="VY399" s="472"/>
      <c r="WH399" s="472"/>
      <c r="WQ399" s="472"/>
      <c r="WZ399" s="472"/>
      <c r="XI399" s="472"/>
      <c r="XR399" s="472"/>
      <c r="YA399" s="472"/>
      <c r="YJ399" s="472"/>
      <c r="YS399" s="472"/>
      <c r="ZB399" s="472"/>
      <c r="ZK399" s="472"/>
      <c r="ZT399" s="472"/>
      <c r="AAC399" s="472"/>
      <c r="AAL399" s="472"/>
      <c r="AAU399" s="472"/>
      <c r="ABD399" s="472"/>
      <c r="ABM399" s="472"/>
      <c r="ABV399" s="472"/>
      <c r="ACE399" s="472"/>
      <c r="ACN399" s="472"/>
      <c r="ACW399" s="472"/>
      <c r="ADF399" s="472"/>
      <c r="ADO399" s="472"/>
      <c r="ADX399" s="472"/>
      <c r="AEG399" s="472"/>
      <c r="AEP399" s="472"/>
      <c r="AEY399" s="472"/>
      <c r="AFH399" s="472"/>
      <c r="AFQ399" s="472"/>
      <c r="AFZ399" s="472"/>
      <c r="AGI399" s="472"/>
      <c r="AGR399" s="472"/>
      <c r="AHA399" s="472"/>
      <c r="AHJ399" s="472"/>
      <c r="AHS399" s="472"/>
      <c r="AIB399" s="472"/>
      <c r="AIK399" s="472"/>
      <c r="AIT399" s="472"/>
      <c r="AJC399" s="472"/>
      <c r="AJL399" s="472"/>
      <c r="AJU399" s="472"/>
      <c r="AKD399" s="472"/>
      <c r="AKM399" s="472"/>
      <c r="AKV399" s="472"/>
      <c r="ALE399" s="472"/>
      <c r="ALN399" s="472"/>
      <c r="ALW399" s="472"/>
      <c r="AMF399" s="472"/>
      <c r="AMO399" s="472"/>
      <c r="AMX399" s="472"/>
      <c r="ANG399" s="472"/>
      <c r="ANP399" s="472"/>
      <c r="ANY399" s="472"/>
      <c r="AOH399" s="472"/>
      <c r="AOQ399" s="472"/>
      <c r="AOZ399" s="472"/>
      <c r="API399" s="472"/>
      <c r="APR399" s="472"/>
      <c r="AQA399" s="472"/>
      <c r="AQJ399" s="472"/>
      <c r="AQS399" s="472"/>
      <c r="ARB399" s="472"/>
      <c r="ARK399" s="472"/>
      <c r="ART399" s="472"/>
      <c r="ASC399" s="472"/>
      <c r="ASL399" s="472"/>
      <c r="ASU399" s="472"/>
      <c r="ATD399" s="472"/>
      <c r="ATM399" s="472"/>
      <c r="ATV399" s="472"/>
      <c r="AUE399" s="472"/>
      <c r="AUN399" s="472"/>
      <c r="AUW399" s="472"/>
      <c r="AVF399" s="472"/>
      <c r="AVO399" s="472"/>
      <c r="AVX399" s="472"/>
      <c r="AWG399" s="472"/>
      <c r="AWP399" s="472"/>
      <c r="AWY399" s="472"/>
      <c r="AXH399" s="472"/>
      <c r="AXQ399" s="472"/>
      <c r="AXZ399" s="472"/>
      <c r="AYI399" s="472"/>
      <c r="AYR399" s="472"/>
      <c r="AZA399" s="472"/>
      <c r="AZJ399" s="472"/>
      <c r="AZS399" s="472"/>
      <c r="BAB399" s="472"/>
      <c r="BAK399" s="472"/>
      <c r="BAT399" s="472"/>
      <c r="BBC399" s="472"/>
      <c r="BBL399" s="472"/>
      <c r="BBU399" s="472"/>
      <c r="BCD399" s="472"/>
      <c r="BCM399" s="472"/>
      <c r="BCV399" s="472"/>
      <c r="BDE399" s="472"/>
      <c r="BDN399" s="472"/>
      <c r="BDW399" s="472"/>
      <c r="BEF399" s="472"/>
      <c r="BEO399" s="472"/>
      <c r="BEX399" s="472"/>
      <c r="BFG399" s="472"/>
      <c r="BFP399" s="472"/>
      <c r="BFY399" s="472"/>
      <c r="BGH399" s="472"/>
      <c r="BGQ399" s="472"/>
      <c r="BGZ399" s="472"/>
      <c r="BHI399" s="472"/>
      <c r="BHR399" s="472"/>
      <c r="BIA399" s="472"/>
      <c r="BIJ399" s="472"/>
      <c r="BIS399" s="472"/>
      <c r="BJB399" s="472"/>
      <c r="BJK399" s="472"/>
      <c r="BJT399" s="472"/>
      <c r="BKC399" s="472"/>
      <c r="BKL399" s="472"/>
      <c r="BKU399" s="472"/>
      <c r="BLD399" s="472"/>
      <c r="BLM399" s="472"/>
      <c r="BLV399" s="472"/>
      <c r="BME399" s="472"/>
      <c r="BMN399" s="472"/>
      <c r="BMW399" s="472"/>
      <c r="BNF399" s="472"/>
      <c r="BNO399" s="472"/>
      <c r="BNX399" s="472"/>
      <c r="BOG399" s="472"/>
      <c r="BOP399" s="472"/>
      <c r="BOY399" s="472"/>
      <c r="BPH399" s="472"/>
      <c r="BPQ399" s="472"/>
      <c r="BPZ399" s="472"/>
      <c r="BQI399" s="472"/>
      <c r="BQR399" s="472"/>
      <c r="BRA399" s="472"/>
      <c r="BRJ399" s="472"/>
      <c r="BRS399" s="472"/>
      <c r="BSB399" s="472"/>
      <c r="BSK399" s="472"/>
      <c r="BST399" s="472"/>
      <c r="BTC399" s="472"/>
      <c r="BTL399" s="472"/>
      <c r="BTU399" s="472"/>
      <c r="BUD399" s="472"/>
      <c r="BUM399" s="472"/>
      <c r="BUV399" s="472"/>
      <c r="BVE399" s="472"/>
      <c r="BVN399" s="472"/>
      <c r="BVW399" s="472"/>
      <c r="BWF399" s="472"/>
      <c r="BWO399" s="472"/>
      <c r="BWX399" s="472"/>
      <c r="BXG399" s="472"/>
      <c r="BXP399" s="472"/>
      <c r="BXY399" s="472"/>
      <c r="BYH399" s="472"/>
      <c r="BYQ399" s="472"/>
      <c r="BYZ399" s="472"/>
      <c r="BZI399" s="472"/>
      <c r="BZR399" s="472"/>
      <c r="CAA399" s="472"/>
      <c r="CAJ399" s="472"/>
      <c r="CAS399" s="472"/>
      <c r="CBB399" s="472"/>
      <c r="CBK399" s="472"/>
      <c r="CBT399" s="472"/>
      <c r="CCC399" s="472"/>
      <c r="CCL399" s="472"/>
      <c r="CCU399" s="472"/>
      <c r="CDD399" s="472"/>
      <c r="CDM399" s="472"/>
      <c r="CDV399" s="472"/>
      <c r="CEE399" s="472"/>
      <c r="CEN399" s="472"/>
      <c r="CEW399" s="472"/>
      <c r="CFF399" s="472"/>
      <c r="CFO399" s="472"/>
      <c r="CFX399" s="472"/>
      <c r="CGG399" s="472"/>
      <c r="CGP399" s="472"/>
      <c r="CGY399" s="472"/>
      <c r="CHH399" s="472"/>
      <c r="CHQ399" s="472"/>
      <c r="CHZ399" s="472"/>
      <c r="CII399" s="472"/>
      <c r="CIR399" s="472"/>
      <c r="CJA399" s="472"/>
      <c r="CJJ399" s="472"/>
      <c r="CJS399" s="472"/>
      <c r="CKB399" s="472"/>
      <c r="CKK399" s="472"/>
      <c r="CKT399" s="472"/>
      <c r="CLC399" s="472"/>
      <c r="CLL399" s="472"/>
      <c r="CLU399" s="472"/>
      <c r="CMD399" s="472"/>
      <c r="CMM399" s="472"/>
      <c r="CMV399" s="472"/>
      <c r="CNE399" s="472"/>
      <c r="CNN399" s="472"/>
      <c r="CNW399" s="472"/>
      <c r="COF399" s="472"/>
      <c r="COO399" s="472"/>
      <c r="COX399" s="472"/>
      <c r="CPG399" s="472"/>
      <c r="CPP399" s="472"/>
      <c r="CPY399" s="472"/>
      <c r="CQH399" s="472"/>
      <c r="CQQ399" s="472"/>
      <c r="CQZ399" s="472"/>
      <c r="CRI399" s="472"/>
      <c r="CRR399" s="472"/>
      <c r="CSA399" s="472"/>
      <c r="CSJ399" s="472"/>
      <c r="CSS399" s="472"/>
      <c r="CTB399" s="472"/>
      <c r="CTK399" s="472"/>
      <c r="CTT399" s="472"/>
      <c r="CUC399" s="472"/>
      <c r="CUL399" s="472"/>
      <c r="CUU399" s="472"/>
      <c r="CVD399" s="472"/>
      <c r="CVM399" s="472"/>
      <c r="CVV399" s="472"/>
      <c r="CWE399" s="472"/>
      <c r="CWN399" s="472"/>
      <c r="CWW399" s="472"/>
      <c r="CXF399" s="472"/>
      <c r="CXO399" s="472"/>
      <c r="CXX399" s="472"/>
      <c r="CYG399" s="472"/>
      <c r="CYP399" s="472"/>
      <c r="CYY399" s="472"/>
      <c r="CZH399" s="472"/>
      <c r="CZQ399" s="472"/>
      <c r="CZZ399" s="472"/>
      <c r="DAI399" s="472"/>
      <c r="DAR399" s="472"/>
      <c r="DBA399" s="472"/>
      <c r="DBJ399" s="472"/>
      <c r="DBS399" s="472"/>
      <c r="DCB399" s="472"/>
      <c r="DCK399" s="472"/>
      <c r="DCT399" s="472"/>
      <c r="DDC399" s="472"/>
      <c r="DDL399" s="472"/>
      <c r="DDU399" s="472"/>
      <c r="DED399" s="472"/>
      <c r="DEM399" s="472"/>
      <c r="DEV399" s="472"/>
      <c r="DFE399" s="472"/>
      <c r="DFN399" s="472"/>
      <c r="DFW399" s="472"/>
      <c r="DGF399" s="472"/>
      <c r="DGO399" s="472"/>
      <c r="DGX399" s="472"/>
      <c r="DHG399" s="472"/>
      <c r="DHP399" s="472"/>
      <c r="DHY399" s="472"/>
      <c r="DIH399" s="472"/>
      <c r="DIQ399" s="472"/>
      <c r="DIZ399" s="472"/>
      <c r="DJI399" s="472"/>
      <c r="DJR399" s="472"/>
      <c r="DKA399" s="472"/>
      <c r="DKJ399" s="472"/>
      <c r="DKS399" s="472"/>
      <c r="DLB399" s="472"/>
      <c r="DLK399" s="472"/>
      <c r="DLT399" s="472"/>
      <c r="DMC399" s="472"/>
      <c r="DML399" s="472"/>
      <c r="DMU399" s="472"/>
      <c r="DND399" s="472"/>
      <c r="DNM399" s="472"/>
      <c r="DNV399" s="472"/>
      <c r="DOE399" s="472"/>
      <c r="DON399" s="472"/>
      <c r="DOW399" s="472"/>
      <c r="DPF399" s="472"/>
      <c r="DPO399" s="472"/>
      <c r="DPX399" s="472"/>
      <c r="DQG399" s="472"/>
      <c r="DQP399" s="472"/>
      <c r="DQY399" s="472"/>
      <c r="DRH399" s="472"/>
      <c r="DRQ399" s="472"/>
      <c r="DRZ399" s="472"/>
      <c r="DSI399" s="472"/>
      <c r="DSR399" s="472"/>
      <c r="DTA399" s="472"/>
      <c r="DTJ399" s="472"/>
      <c r="DTS399" s="472"/>
      <c r="DUB399" s="472"/>
      <c r="DUK399" s="472"/>
      <c r="DUT399" s="472"/>
      <c r="DVC399" s="472"/>
      <c r="DVL399" s="472"/>
      <c r="DVU399" s="472"/>
      <c r="DWD399" s="472"/>
      <c r="DWM399" s="472"/>
      <c r="DWV399" s="472"/>
      <c r="DXE399" s="472"/>
      <c r="DXN399" s="472"/>
      <c r="DXW399" s="472"/>
      <c r="DYF399" s="472"/>
      <c r="DYO399" s="472"/>
      <c r="DYX399" s="472"/>
      <c r="DZG399" s="472"/>
      <c r="DZP399" s="472"/>
      <c r="DZY399" s="472"/>
      <c r="EAH399" s="472"/>
      <c r="EAQ399" s="472"/>
      <c r="EAZ399" s="472"/>
      <c r="EBI399" s="472"/>
      <c r="EBR399" s="472"/>
      <c r="ECA399" s="472"/>
      <c r="ECJ399" s="472"/>
      <c r="ECS399" s="472"/>
      <c r="EDB399" s="472"/>
      <c r="EDK399" s="472"/>
      <c r="EDT399" s="472"/>
      <c r="EEC399" s="472"/>
      <c r="EEL399" s="472"/>
      <c r="EEU399" s="472"/>
      <c r="EFD399" s="472"/>
      <c r="EFM399" s="472"/>
      <c r="EFV399" s="472"/>
      <c r="EGE399" s="472"/>
      <c r="EGN399" s="472"/>
      <c r="EGW399" s="472"/>
      <c r="EHF399" s="472"/>
      <c r="EHO399" s="472"/>
      <c r="EHX399" s="472"/>
      <c r="EIG399" s="472"/>
      <c r="EIP399" s="472"/>
      <c r="EIY399" s="472"/>
      <c r="EJH399" s="472"/>
      <c r="EJQ399" s="472"/>
      <c r="EJZ399" s="472"/>
      <c r="EKI399" s="472"/>
      <c r="EKR399" s="472"/>
      <c r="ELA399" s="472"/>
      <c r="ELJ399" s="472"/>
      <c r="ELS399" s="472"/>
      <c r="EMB399" s="472"/>
      <c r="EMK399" s="472"/>
      <c r="EMT399" s="472"/>
      <c r="ENC399" s="472"/>
      <c r="ENL399" s="472"/>
      <c r="ENU399" s="472"/>
      <c r="EOD399" s="472"/>
      <c r="EOM399" s="472"/>
      <c r="EOV399" s="472"/>
      <c r="EPE399" s="472"/>
      <c r="EPN399" s="472"/>
      <c r="EPW399" s="472"/>
      <c r="EQF399" s="472"/>
      <c r="EQO399" s="472"/>
      <c r="EQX399" s="472"/>
      <c r="ERG399" s="472"/>
      <c r="ERP399" s="472"/>
      <c r="ERY399" s="472"/>
      <c r="ESH399" s="472"/>
      <c r="ESQ399" s="472"/>
      <c r="ESZ399" s="472"/>
      <c r="ETI399" s="472"/>
      <c r="ETR399" s="472"/>
      <c r="EUA399" s="472"/>
      <c r="EUJ399" s="472"/>
      <c r="EUS399" s="472"/>
      <c r="EVB399" s="472"/>
      <c r="EVK399" s="472"/>
      <c r="EVT399" s="472"/>
      <c r="EWC399" s="472"/>
      <c r="EWL399" s="472"/>
      <c r="EWU399" s="472"/>
      <c r="EXD399" s="472"/>
      <c r="EXM399" s="472"/>
      <c r="EXV399" s="472"/>
      <c r="EYE399" s="472"/>
      <c r="EYN399" s="472"/>
      <c r="EYW399" s="472"/>
      <c r="EZF399" s="472"/>
      <c r="EZO399" s="472"/>
      <c r="EZX399" s="472"/>
      <c r="FAG399" s="472"/>
      <c r="FAP399" s="472"/>
      <c r="FAY399" s="472"/>
      <c r="FBH399" s="472"/>
      <c r="FBQ399" s="472"/>
      <c r="FBZ399" s="472"/>
      <c r="FCI399" s="472"/>
      <c r="FCR399" s="472"/>
      <c r="FDA399" s="472"/>
      <c r="FDJ399" s="472"/>
      <c r="FDS399" s="472"/>
      <c r="FEB399" s="472"/>
      <c r="FEK399" s="472"/>
      <c r="FET399" s="472"/>
      <c r="FFC399" s="472"/>
      <c r="FFL399" s="472"/>
      <c r="FFU399" s="472"/>
      <c r="FGD399" s="472"/>
      <c r="FGM399" s="472"/>
      <c r="FGV399" s="472"/>
      <c r="FHE399" s="472"/>
      <c r="FHN399" s="472"/>
      <c r="FHW399" s="472"/>
      <c r="FIF399" s="472"/>
      <c r="FIO399" s="472"/>
      <c r="FIX399" s="472"/>
      <c r="FJG399" s="472"/>
      <c r="FJP399" s="472"/>
      <c r="FJY399" s="472"/>
      <c r="FKH399" s="472"/>
      <c r="FKQ399" s="472"/>
      <c r="FKZ399" s="472"/>
      <c r="FLI399" s="472"/>
      <c r="FLR399" s="472"/>
      <c r="FMA399" s="472"/>
      <c r="FMJ399" s="472"/>
      <c r="FMS399" s="472"/>
      <c r="FNB399" s="472"/>
      <c r="FNK399" s="472"/>
      <c r="FNT399" s="472"/>
      <c r="FOC399" s="472"/>
      <c r="FOL399" s="472"/>
      <c r="FOU399" s="472"/>
      <c r="FPD399" s="472"/>
      <c r="FPM399" s="472"/>
      <c r="FPV399" s="472"/>
      <c r="FQE399" s="472"/>
      <c r="FQN399" s="472"/>
      <c r="FQW399" s="472"/>
      <c r="FRF399" s="472"/>
      <c r="FRO399" s="472"/>
      <c r="FRX399" s="472"/>
      <c r="FSG399" s="472"/>
      <c r="FSP399" s="472"/>
      <c r="FSY399" s="472"/>
      <c r="FTH399" s="472"/>
      <c r="FTQ399" s="472"/>
      <c r="FTZ399" s="472"/>
      <c r="FUI399" s="472"/>
      <c r="FUR399" s="472"/>
      <c r="FVA399" s="472"/>
      <c r="FVJ399" s="472"/>
      <c r="FVS399" s="472"/>
      <c r="FWB399" s="472"/>
      <c r="FWK399" s="472"/>
      <c r="FWT399" s="472"/>
      <c r="FXC399" s="472"/>
      <c r="FXL399" s="472"/>
      <c r="FXU399" s="472"/>
      <c r="FYD399" s="472"/>
      <c r="FYM399" s="472"/>
      <c r="FYV399" s="472"/>
      <c r="FZE399" s="472"/>
      <c r="FZN399" s="472"/>
      <c r="FZW399" s="472"/>
      <c r="GAF399" s="472"/>
      <c r="GAO399" s="472"/>
      <c r="GAX399" s="472"/>
      <c r="GBG399" s="472"/>
      <c r="GBP399" s="472"/>
      <c r="GBY399" s="472"/>
      <c r="GCH399" s="472"/>
      <c r="GCQ399" s="472"/>
      <c r="GCZ399" s="472"/>
      <c r="GDI399" s="472"/>
      <c r="GDR399" s="472"/>
      <c r="GEA399" s="472"/>
      <c r="GEJ399" s="472"/>
      <c r="GES399" s="472"/>
      <c r="GFB399" s="472"/>
      <c r="GFK399" s="472"/>
      <c r="GFT399" s="472"/>
      <c r="GGC399" s="472"/>
      <c r="GGL399" s="472"/>
      <c r="GGU399" s="472"/>
      <c r="GHD399" s="472"/>
      <c r="GHM399" s="472"/>
      <c r="GHV399" s="472"/>
      <c r="GIE399" s="472"/>
      <c r="GIN399" s="472"/>
      <c r="GIW399" s="472"/>
      <c r="GJF399" s="472"/>
      <c r="GJO399" s="472"/>
      <c r="GJX399" s="472"/>
      <c r="GKG399" s="472"/>
      <c r="GKP399" s="472"/>
      <c r="GKY399" s="472"/>
      <c r="GLH399" s="472"/>
      <c r="GLQ399" s="472"/>
      <c r="GLZ399" s="472"/>
      <c r="GMI399" s="472"/>
      <c r="GMR399" s="472"/>
      <c r="GNA399" s="472"/>
      <c r="GNJ399" s="472"/>
      <c r="GNS399" s="472"/>
      <c r="GOB399" s="472"/>
      <c r="GOK399" s="472"/>
      <c r="GOT399" s="472"/>
      <c r="GPC399" s="472"/>
      <c r="GPL399" s="472"/>
      <c r="GPU399" s="472"/>
      <c r="GQD399" s="472"/>
      <c r="GQM399" s="472"/>
      <c r="GQV399" s="472"/>
      <c r="GRE399" s="472"/>
      <c r="GRN399" s="472"/>
      <c r="GRW399" s="472"/>
      <c r="GSF399" s="472"/>
      <c r="GSO399" s="472"/>
      <c r="GSX399" s="472"/>
      <c r="GTG399" s="472"/>
      <c r="GTP399" s="472"/>
      <c r="GTY399" s="472"/>
      <c r="GUH399" s="472"/>
      <c r="GUQ399" s="472"/>
      <c r="GUZ399" s="472"/>
      <c r="GVI399" s="472"/>
      <c r="GVR399" s="472"/>
      <c r="GWA399" s="472"/>
      <c r="GWJ399" s="472"/>
      <c r="GWS399" s="472"/>
      <c r="GXB399" s="472"/>
      <c r="GXK399" s="472"/>
      <c r="GXT399" s="472"/>
      <c r="GYC399" s="472"/>
      <c r="GYL399" s="472"/>
      <c r="GYU399" s="472"/>
      <c r="GZD399" s="472"/>
      <c r="GZM399" s="472"/>
      <c r="GZV399" s="472"/>
      <c r="HAE399" s="472"/>
      <c r="HAN399" s="472"/>
      <c r="HAW399" s="472"/>
      <c r="HBF399" s="472"/>
      <c r="HBO399" s="472"/>
      <c r="HBX399" s="472"/>
      <c r="HCG399" s="472"/>
      <c r="HCP399" s="472"/>
      <c r="HCY399" s="472"/>
      <c r="HDH399" s="472"/>
      <c r="HDQ399" s="472"/>
      <c r="HDZ399" s="472"/>
      <c r="HEI399" s="472"/>
      <c r="HER399" s="472"/>
      <c r="HFA399" s="472"/>
      <c r="HFJ399" s="472"/>
      <c r="HFS399" s="472"/>
      <c r="HGB399" s="472"/>
      <c r="HGK399" s="472"/>
      <c r="HGT399" s="472"/>
      <c r="HHC399" s="472"/>
      <c r="HHL399" s="472"/>
      <c r="HHU399" s="472"/>
      <c r="HID399" s="472"/>
      <c r="HIM399" s="472"/>
      <c r="HIV399" s="472"/>
      <c r="HJE399" s="472"/>
      <c r="HJN399" s="472"/>
      <c r="HJW399" s="472"/>
      <c r="HKF399" s="472"/>
      <c r="HKO399" s="472"/>
      <c r="HKX399" s="472"/>
      <c r="HLG399" s="472"/>
      <c r="HLP399" s="472"/>
      <c r="HLY399" s="472"/>
      <c r="HMH399" s="472"/>
      <c r="HMQ399" s="472"/>
      <c r="HMZ399" s="472"/>
      <c r="HNI399" s="472"/>
      <c r="HNR399" s="472"/>
      <c r="HOA399" s="472"/>
      <c r="HOJ399" s="472"/>
      <c r="HOS399" s="472"/>
      <c r="HPB399" s="472"/>
      <c r="HPK399" s="472"/>
      <c r="HPT399" s="472"/>
      <c r="HQC399" s="472"/>
      <c r="HQL399" s="472"/>
      <c r="HQU399" s="472"/>
      <c r="HRD399" s="472"/>
      <c r="HRM399" s="472"/>
      <c r="HRV399" s="472"/>
      <c r="HSE399" s="472"/>
      <c r="HSN399" s="472"/>
      <c r="HSW399" s="472"/>
      <c r="HTF399" s="472"/>
      <c r="HTO399" s="472"/>
      <c r="HTX399" s="472"/>
      <c r="HUG399" s="472"/>
      <c r="HUP399" s="472"/>
      <c r="HUY399" s="472"/>
      <c r="HVH399" s="472"/>
      <c r="HVQ399" s="472"/>
      <c r="HVZ399" s="472"/>
      <c r="HWI399" s="472"/>
      <c r="HWR399" s="472"/>
      <c r="HXA399" s="472"/>
      <c r="HXJ399" s="472"/>
      <c r="HXS399" s="472"/>
      <c r="HYB399" s="472"/>
      <c r="HYK399" s="472"/>
      <c r="HYT399" s="472"/>
      <c r="HZC399" s="472"/>
      <c r="HZL399" s="472"/>
      <c r="HZU399" s="472"/>
      <c r="IAD399" s="472"/>
      <c r="IAM399" s="472"/>
      <c r="IAV399" s="472"/>
      <c r="IBE399" s="472"/>
      <c r="IBN399" s="472"/>
      <c r="IBW399" s="472"/>
      <c r="ICF399" s="472"/>
      <c r="ICO399" s="472"/>
      <c r="ICX399" s="472"/>
      <c r="IDG399" s="472"/>
      <c r="IDP399" s="472"/>
      <c r="IDY399" s="472"/>
      <c r="IEH399" s="472"/>
      <c r="IEQ399" s="472"/>
      <c r="IEZ399" s="472"/>
      <c r="IFI399" s="472"/>
      <c r="IFR399" s="472"/>
      <c r="IGA399" s="472"/>
      <c r="IGJ399" s="472"/>
      <c r="IGS399" s="472"/>
      <c r="IHB399" s="472"/>
      <c r="IHK399" s="472"/>
      <c r="IHT399" s="472"/>
      <c r="IIC399" s="472"/>
      <c r="IIL399" s="472"/>
      <c r="IIU399" s="472"/>
      <c r="IJD399" s="472"/>
      <c r="IJM399" s="472"/>
      <c r="IJV399" s="472"/>
      <c r="IKE399" s="472"/>
      <c r="IKN399" s="472"/>
      <c r="IKW399" s="472"/>
      <c r="ILF399" s="472"/>
      <c r="ILO399" s="472"/>
      <c r="ILX399" s="472"/>
      <c r="IMG399" s="472"/>
      <c r="IMP399" s="472"/>
      <c r="IMY399" s="472"/>
      <c r="INH399" s="472"/>
      <c r="INQ399" s="472"/>
      <c r="INZ399" s="472"/>
      <c r="IOI399" s="472"/>
      <c r="IOR399" s="472"/>
      <c r="IPA399" s="472"/>
      <c r="IPJ399" s="472"/>
      <c r="IPS399" s="472"/>
      <c r="IQB399" s="472"/>
      <c r="IQK399" s="472"/>
      <c r="IQT399" s="472"/>
      <c r="IRC399" s="472"/>
      <c r="IRL399" s="472"/>
      <c r="IRU399" s="472"/>
      <c r="ISD399" s="472"/>
      <c r="ISM399" s="472"/>
      <c r="ISV399" s="472"/>
      <c r="ITE399" s="472"/>
      <c r="ITN399" s="472"/>
      <c r="ITW399" s="472"/>
      <c r="IUF399" s="472"/>
      <c r="IUO399" s="472"/>
      <c r="IUX399" s="472"/>
      <c r="IVG399" s="472"/>
      <c r="IVP399" s="472"/>
      <c r="IVY399" s="472"/>
      <c r="IWH399" s="472"/>
      <c r="IWQ399" s="472"/>
      <c r="IWZ399" s="472"/>
      <c r="IXI399" s="472"/>
      <c r="IXR399" s="472"/>
      <c r="IYA399" s="472"/>
      <c r="IYJ399" s="472"/>
      <c r="IYS399" s="472"/>
      <c r="IZB399" s="472"/>
      <c r="IZK399" s="472"/>
      <c r="IZT399" s="472"/>
      <c r="JAC399" s="472"/>
      <c r="JAL399" s="472"/>
      <c r="JAU399" s="472"/>
      <c r="JBD399" s="472"/>
      <c r="JBM399" s="472"/>
      <c r="JBV399" s="472"/>
      <c r="JCE399" s="472"/>
      <c r="JCN399" s="472"/>
      <c r="JCW399" s="472"/>
      <c r="JDF399" s="472"/>
      <c r="JDO399" s="472"/>
      <c r="JDX399" s="472"/>
      <c r="JEG399" s="472"/>
      <c r="JEP399" s="472"/>
      <c r="JEY399" s="472"/>
      <c r="JFH399" s="472"/>
      <c r="JFQ399" s="472"/>
      <c r="JFZ399" s="472"/>
      <c r="JGI399" s="472"/>
      <c r="JGR399" s="472"/>
      <c r="JHA399" s="472"/>
      <c r="JHJ399" s="472"/>
      <c r="JHS399" s="472"/>
      <c r="JIB399" s="472"/>
      <c r="JIK399" s="472"/>
      <c r="JIT399" s="472"/>
      <c r="JJC399" s="472"/>
      <c r="JJL399" s="472"/>
      <c r="JJU399" s="472"/>
      <c r="JKD399" s="472"/>
      <c r="JKM399" s="472"/>
      <c r="JKV399" s="472"/>
      <c r="JLE399" s="472"/>
      <c r="JLN399" s="472"/>
      <c r="JLW399" s="472"/>
      <c r="JMF399" s="472"/>
      <c r="JMO399" s="472"/>
      <c r="JMX399" s="472"/>
      <c r="JNG399" s="472"/>
      <c r="JNP399" s="472"/>
      <c r="JNY399" s="472"/>
      <c r="JOH399" s="472"/>
      <c r="JOQ399" s="472"/>
      <c r="JOZ399" s="472"/>
      <c r="JPI399" s="472"/>
      <c r="JPR399" s="472"/>
      <c r="JQA399" s="472"/>
      <c r="JQJ399" s="472"/>
      <c r="JQS399" s="472"/>
      <c r="JRB399" s="472"/>
      <c r="JRK399" s="472"/>
      <c r="JRT399" s="472"/>
      <c r="JSC399" s="472"/>
      <c r="JSL399" s="472"/>
      <c r="JSU399" s="472"/>
      <c r="JTD399" s="472"/>
      <c r="JTM399" s="472"/>
      <c r="JTV399" s="472"/>
      <c r="JUE399" s="472"/>
      <c r="JUN399" s="472"/>
      <c r="JUW399" s="472"/>
      <c r="JVF399" s="472"/>
      <c r="JVO399" s="472"/>
      <c r="JVX399" s="472"/>
      <c r="JWG399" s="472"/>
      <c r="JWP399" s="472"/>
      <c r="JWY399" s="472"/>
      <c r="JXH399" s="472"/>
      <c r="JXQ399" s="472"/>
      <c r="JXZ399" s="472"/>
      <c r="JYI399" s="472"/>
      <c r="JYR399" s="472"/>
      <c r="JZA399" s="472"/>
      <c r="JZJ399" s="472"/>
      <c r="JZS399" s="472"/>
      <c r="KAB399" s="472"/>
      <c r="KAK399" s="472"/>
      <c r="KAT399" s="472"/>
      <c r="KBC399" s="472"/>
      <c r="KBL399" s="472"/>
      <c r="KBU399" s="472"/>
      <c r="KCD399" s="472"/>
      <c r="KCM399" s="472"/>
      <c r="KCV399" s="472"/>
      <c r="KDE399" s="472"/>
      <c r="KDN399" s="472"/>
      <c r="KDW399" s="472"/>
      <c r="KEF399" s="472"/>
      <c r="KEO399" s="472"/>
      <c r="KEX399" s="472"/>
      <c r="KFG399" s="472"/>
      <c r="KFP399" s="472"/>
      <c r="KFY399" s="472"/>
      <c r="KGH399" s="472"/>
      <c r="KGQ399" s="472"/>
      <c r="KGZ399" s="472"/>
      <c r="KHI399" s="472"/>
      <c r="KHR399" s="472"/>
      <c r="KIA399" s="472"/>
      <c r="KIJ399" s="472"/>
      <c r="KIS399" s="472"/>
      <c r="KJB399" s="472"/>
      <c r="KJK399" s="472"/>
      <c r="KJT399" s="472"/>
      <c r="KKC399" s="472"/>
      <c r="KKL399" s="472"/>
      <c r="KKU399" s="472"/>
      <c r="KLD399" s="472"/>
      <c r="KLM399" s="472"/>
      <c r="KLV399" s="472"/>
      <c r="KME399" s="472"/>
      <c r="KMN399" s="472"/>
      <c r="KMW399" s="472"/>
      <c r="KNF399" s="472"/>
      <c r="KNO399" s="472"/>
      <c r="KNX399" s="472"/>
      <c r="KOG399" s="472"/>
      <c r="KOP399" s="472"/>
      <c r="KOY399" s="472"/>
      <c r="KPH399" s="472"/>
      <c r="KPQ399" s="472"/>
      <c r="KPZ399" s="472"/>
      <c r="KQI399" s="472"/>
      <c r="KQR399" s="472"/>
      <c r="KRA399" s="472"/>
      <c r="KRJ399" s="472"/>
      <c r="KRS399" s="472"/>
      <c r="KSB399" s="472"/>
      <c r="KSK399" s="472"/>
      <c r="KST399" s="472"/>
      <c r="KTC399" s="472"/>
      <c r="KTL399" s="472"/>
      <c r="KTU399" s="472"/>
      <c r="KUD399" s="472"/>
      <c r="KUM399" s="472"/>
      <c r="KUV399" s="472"/>
      <c r="KVE399" s="472"/>
      <c r="KVN399" s="472"/>
      <c r="KVW399" s="472"/>
      <c r="KWF399" s="472"/>
      <c r="KWO399" s="472"/>
      <c r="KWX399" s="472"/>
      <c r="KXG399" s="472"/>
      <c r="KXP399" s="472"/>
      <c r="KXY399" s="472"/>
      <c r="KYH399" s="472"/>
      <c r="KYQ399" s="472"/>
      <c r="KYZ399" s="472"/>
      <c r="KZI399" s="472"/>
      <c r="KZR399" s="472"/>
      <c r="LAA399" s="472"/>
      <c r="LAJ399" s="472"/>
      <c r="LAS399" s="472"/>
      <c r="LBB399" s="472"/>
      <c r="LBK399" s="472"/>
      <c r="LBT399" s="472"/>
      <c r="LCC399" s="472"/>
      <c r="LCL399" s="472"/>
      <c r="LCU399" s="472"/>
      <c r="LDD399" s="472"/>
      <c r="LDM399" s="472"/>
      <c r="LDV399" s="472"/>
      <c r="LEE399" s="472"/>
      <c r="LEN399" s="472"/>
      <c r="LEW399" s="472"/>
      <c r="LFF399" s="472"/>
      <c r="LFO399" s="472"/>
      <c r="LFX399" s="472"/>
      <c r="LGG399" s="472"/>
      <c r="LGP399" s="472"/>
      <c r="LGY399" s="472"/>
      <c r="LHH399" s="472"/>
      <c r="LHQ399" s="472"/>
      <c r="LHZ399" s="472"/>
      <c r="LII399" s="472"/>
      <c r="LIR399" s="472"/>
      <c r="LJA399" s="472"/>
      <c r="LJJ399" s="472"/>
      <c r="LJS399" s="472"/>
      <c r="LKB399" s="472"/>
      <c r="LKK399" s="472"/>
      <c r="LKT399" s="472"/>
      <c r="LLC399" s="472"/>
      <c r="LLL399" s="472"/>
      <c r="LLU399" s="472"/>
      <c r="LMD399" s="472"/>
      <c r="LMM399" s="472"/>
      <c r="LMV399" s="472"/>
      <c r="LNE399" s="472"/>
      <c r="LNN399" s="472"/>
      <c r="LNW399" s="472"/>
      <c r="LOF399" s="472"/>
      <c r="LOO399" s="472"/>
      <c r="LOX399" s="472"/>
      <c r="LPG399" s="472"/>
      <c r="LPP399" s="472"/>
      <c r="LPY399" s="472"/>
      <c r="LQH399" s="472"/>
      <c r="LQQ399" s="472"/>
      <c r="LQZ399" s="472"/>
      <c r="LRI399" s="472"/>
      <c r="LRR399" s="472"/>
      <c r="LSA399" s="472"/>
      <c r="LSJ399" s="472"/>
      <c r="LSS399" s="472"/>
      <c r="LTB399" s="472"/>
      <c r="LTK399" s="472"/>
      <c r="LTT399" s="472"/>
      <c r="LUC399" s="472"/>
      <c r="LUL399" s="472"/>
      <c r="LUU399" s="472"/>
      <c r="LVD399" s="472"/>
      <c r="LVM399" s="472"/>
      <c r="LVV399" s="472"/>
      <c r="LWE399" s="472"/>
      <c r="LWN399" s="472"/>
      <c r="LWW399" s="472"/>
      <c r="LXF399" s="472"/>
      <c r="LXO399" s="472"/>
      <c r="LXX399" s="472"/>
      <c r="LYG399" s="472"/>
      <c r="LYP399" s="472"/>
      <c r="LYY399" s="472"/>
      <c r="LZH399" s="472"/>
      <c r="LZQ399" s="472"/>
      <c r="LZZ399" s="472"/>
      <c r="MAI399" s="472"/>
      <c r="MAR399" s="472"/>
      <c r="MBA399" s="472"/>
      <c r="MBJ399" s="472"/>
      <c r="MBS399" s="472"/>
      <c r="MCB399" s="472"/>
      <c r="MCK399" s="472"/>
      <c r="MCT399" s="472"/>
      <c r="MDC399" s="472"/>
      <c r="MDL399" s="472"/>
      <c r="MDU399" s="472"/>
      <c r="MED399" s="472"/>
      <c r="MEM399" s="472"/>
      <c r="MEV399" s="472"/>
      <c r="MFE399" s="472"/>
      <c r="MFN399" s="472"/>
      <c r="MFW399" s="472"/>
      <c r="MGF399" s="472"/>
      <c r="MGO399" s="472"/>
      <c r="MGX399" s="472"/>
      <c r="MHG399" s="472"/>
      <c r="MHP399" s="472"/>
      <c r="MHY399" s="472"/>
      <c r="MIH399" s="472"/>
      <c r="MIQ399" s="472"/>
      <c r="MIZ399" s="472"/>
      <c r="MJI399" s="472"/>
      <c r="MJR399" s="472"/>
      <c r="MKA399" s="472"/>
      <c r="MKJ399" s="472"/>
      <c r="MKS399" s="472"/>
      <c r="MLB399" s="472"/>
      <c r="MLK399" s="472"/>
      <c r="MLT399" s="472"/>
      <c r="MMC399" s="472"/>
      <c r="MML399" s="472"/>
      <c r="MMU399" s="472"/>
      <c r="MND399" s="472"/>
      <c r="MNM399" s="472"/>
      <c r="MNV399" s="472"/>
      <c r="MOE399" s="472"/>
      <c r="MON399" s="472"/>
      <c r="MOW399" s="472"/>
      <c r="MPF399" s="472"/>
      <c r="MPO399" s="472"/>
      <c r="MPX399" s="472"/>
      <c r="MQG399" s="472"/>
      <c r="MQP399" s="472"/>
      <c r="MQY399" s="472"/>
      <c r="MRH399" s="472"/>
      <c r="MRQ399" s="472"/>
      <c r="MRZ399" s="472"/>
      <c r="MSI399" s="472"/>
      <c r="MSR399" s="472"/>
      <c r="MTA399" s="472"/>
      <c r="MTJ399" s="472"/>
      <c r="MTS399" s="472"/>
      <c r="MUB399" s="472"/>
      <c r="MUK399" s="472"/>
      <c r="MUT399" s="472"/>
      <c r="MVC399" s="472"/>
      <c r="MVL399" s="472"/>
      <c r="MVU399" s="472"/>
      <c r="MWD399" s="472"/>
      <c r="MWM399" s="472"/>
      <c r="MWV399" s="472"/>
      <c r="MXE399" s="472"/>
      <c r="MXN399" s="472"/>
      <c r="MXW399" s="472"/>
      <c r="MYF399" s="472"/>
      <c r="MYO399" s="472"/>
      <c r="MYX399" s="472"/>
      <c r="MZG399" s="472"/>
      <c r="MZP399" s="472"/>
      <c r="MZY399" s="472"/>
      <c r="NAH399" s="472"/>
      <c r="NAQ399" s="472"/>
      <c r="NAZ399" s="472"/>
      <c r="NBI399" s="472"/>
      <c r="NBR399" s="472"/>
      <c r="NCA399" s="472"/>
      <c r="NCJ399" s="472"/>
      <c r="NCS399" s="472"/>
      <c r="NDB399" s="472"/>
      <c r="NDK399" s="472"/>
      <c r="NDT399" s="472"/>
      <c r="NEC399" s="472"/>
      <c r="NEL399" s="472"/>
      <c r="NEU399" s="472"/>
      <c r="NFD399" s="472"/>
      <c r="NFM399" s="472"/>
      <c r="NFV399" s="472"/>
      <c r="NGE399" s="472"/>
      <c r="NGN399" s="472"/>
      <c r="NGW399" s="472"/>
      <c r="NHF399" s="472"/>
      <c r="NHO399" s="472"/>
      <c r="NHX399" s="472"/>
      <c r="NIG399" s="472"/>
      <c r="NIP399" s="472"/>
      <c r="NIY399" s="472"/>
      <c r="NJH399" s="472"/>
      <c r="NJQ399" s="472"/>
      <c r="NJZ399" s="472"/>
      <c r="NKI399" s="472"/>
      <c r="NKR399" s="472"/>
      <c r="NLA399" s="472"/>
      <c r="NLJ399" s="472"/>
      <c r="NLS399" s="472"/>
      <c r="NMB399" s="472"/>
      <c r="NMK399" s="472"/>
      <c r="NMT399" s="472"/>
      <c r="NNC399" s="472"/>
      <c r="NNL399" s="472"/>
      <c r="NNU399" s="472"/>
      <c r="NOD399" s="472"/>
      <c r="NOM399" s="472"/>
      <c r="NOV399" s="472"/>
      <c r="NPE399" s="472"/>
      <c r="NPN399" s="472"/>
      <c r="NPW399" s="472"/>
      <c r="NQF399" s="472"/>
      <c r="NQO399" s="472"/>
      <c r="NQX399" s="472"/>
      <c r="NRG399" s="472"/>
      <c r="NRP399" s="472"/>
      <c r="NRY399" s="472"/>
      <c r="NSH399" s="472"/>
      <c r="NSQ399" s="472"/>
      <c r="NSZ399" s="472"/>
      <c r="NTI399" s="472"/>
      <c r="NTR399" s="472"/>
      <c r="NUA399" s="472"/>
      <c r="NUJ399" s="472"/>
      <c r="NUS399" s="472"/>
      <c r="NVB399" s="472"/>
      <c r="NVK399" s="472"/>
      <c r="NVT399" s="472"/>
      <c r="NWC399" s="472"/>
      <c r="NWL399" s="472"/>
      <c r="NWU399" s="472"/>
      <c r="NXD399" s="472"/>
      <c r="NXM399" s="472"/>
      <c r="NXV399" s="472"/>
      <c r="NYE399" s="472"/>
      <c r="NYN399" s="472"/>
      <c r="NYW399" s="472"/>
      <c r="NZF399" s="472"/>
      <c r="NZO399" s="472"/>
      <c r="NZX399" s="472"/>
      <c r="OAG399" s="472"/>
      <c r="OAP399" s="472"/>
      <c r="OAY399" s="472"/>
      <c r="OBH399" s="472"/>
      <c r="OBQ399" s="472"/>
      <c r="OBZ399" s="472"/>
      <c r="OCI399" s="472"/>
      <c r="OCR399" s="472"/>
      <c r="ODA399" s="472"/>
      <c r="ODJ399" s="472"/>
      <c r="ODS399" s="472"/>
      <c r="OEB399" s="472"/>
      <c r="OEK399" s="472"/>
      <c r="OET399" s="472"/>
      <c r="OFC399" s="472"/>
      <c r="OFL399" s="472"/>
      <c r="OFU399" s="472"/>
      <c r="OGD399" s="472"/>
      <c r="OGM399" s="472"/>
      <c r="OGV399" s="472"/>
      <c r="OHE399" s="472"/>
      <c r="OHN399" s="472"/>
      <c r="OHW399" s="472"/>
      <c r="OIF399" s="472"/>
      <c r="OIO399" s="472"/>
      <c r="OIX399" s="472"/>
      <c r="OJG399" s="472"/>
      <c r="OJP399" s="472"/>
      <c r="OJY399" s="472"/>
      <c r="OKH399" s="472"/>
      <c r="OKQ399" s="472"/>
      <c r="OKZ399" s="472"/>
      <c r="OLI399" s="472"/>
      <c r="OLR399" s="472"/>
      <c r="OMA399" s="472"/>
      <c r="OMJ399" s="472"/>
      <c r="OMS399" s="472"/>
      <c r="ONB399" s="472"/>
      <c r="ONK399" s="472"/>
      <c r="ONT399" s="472"/>
      <c r="OOC399" s="472"/>
      <c r="OOL399" s="472"/>
      <c r="OOU399" s="472"/>
      <c r="OPD399" s="472"/>
      <c r="OPM399" s="472"/>
      <c r="OPV399" s="472"/>
      <c r="OQE399" s="472"/>
      <c r="OQN399" s="472"/>
      <c r="OQW399" s="472"/>
      <c r="ORF399" s="472"/>
      <c r="ORO399" s="472"/>
      <c r="ORX399" s="472"/>
      <c r="OSG399" s="472"/>
      <c r="OSP399" s="472"/>
      <c r="OSY399" s="472"/>
      <c r="OTH399" s="472"/>
      <c r="OTQ399" s="472"/>
      <c r="OTZ399" s="472"/>
      <c r="OUI399" s="472"/>
      <c r="OUR399" s="472"/>
      <c r="OVA399" s="472"/>
      <c r="OVJ399" s="472"/>
      <c r="OVS399" s="472"/>
      <c r="OWB399" s="472"/>
      <c r="OWK399" s="472"/>
      <c r="OWT399" s="472"/>
      <c r="OXC399" s="472"/>
      <c r="OXL399" s="472"/>
      <c r="OXU399" s="472"/>
      <c r="OYD399" s="472"/>
      <c r="OYM399" s="472"/>
      <c r="OYV399" s="472"/>
      <c r="OZE399" s="472"/>
      <c r="OZN399" s="472"/>
      <c r="OZW399" s="472"/>
      <c r="PAF399" s="472"/>
      <c r="PAO399" s="472"/>
      <c r="PAX399" s="472"/>
      <c r="PBG399" s="472"/>
      <c r="PBP399" s="472"/>
      <c r="PBY399" s="472"/>
      <c r="PCH399" s="472"/>
      <c r="PCQ399" s="472"/>
      <c r="PCZ399" s="472"/>
      <c r="PDI399" s="472"/>
      <c r="PDR399" s="472"/>
      <c r="PEA399" s="472"/>
      <c r="PEJ399" s="472"/>
      <c r="PES399" s="472"/>
      <c r="PFB399" s="472"/>
      <c r="PFK399" s="472"/>
      <c r="PFT399" s="472"/>
      <c r="PGC399" s="472"/>
      <c r="PGL399" s="472"/>
      <c r="PGU399" s="472"/>
      <c r="PHD399" s="472"/>
      <c r="PHM399" s="472"/>
      <c r="PHV399" s="472"/>
      <c r="PIE399" s="472"/>
      <c r="PIN399" s="472"/>
      <c r="PIW399" s="472"/>
      <c r="PJF399" s="472"/>
      <c r="PJO399" s="472"/>
      <c r="PJX399" s="472"/>
      <c r="PKG399" s="472"/>
      <c r="PKP399" s="472"/>
      <c r="PKY399" s="472"/>
      <c r="PLH399" s="472"/>
      <c r="PLQ399" s="472"/>
      <c r="PLZ399" s="472"/>
      <c r="PMI399" s="472"/>
      <c r="PMR399" s="472"/>
      <c r="PNA399" s="472"/>
      <c r="PNJ399" s="472"/>
      <c r="PNS399" s="472"/>
      <c r="POB399" s="472"/>
      <c r="POK399" s="472"/>
      <c r="POT399" s="472"/>
      <c r="PPC399" s="472"/>
      <c r="PPL399" s="472"/>
      <c r="PPU399" s="472"/>
      <c r="PQD399" s="472"/>
      <c r="PQM399" s="472"/>
      <c r="PQV399" s="472"/>
      <c r="PRE399" s="472"/>
      <c r="PRN399" s="472"/>
      <c r="PRW399" s="472"/>
      <c r="PSF399" s="472"/>
      <c r="PSO399" s="472"/>
      <c r="PSX399" s="472"/>
      <c r="PTG399" s="472"/>
      <c r="PTP399" s="472"/>
      <c r="PTY399" s="472"/>
      <c r="PUH399" s="472"/>
      <c r="PUQ399" s="472"/>
      <c r="PUZ399" s="472"/>
      <c r="PVI399" s="472"/>
      <c r="PVR399" s="472"/>
      <c r="PWA399" s="472"/>
      <c r="PWJ399" s="472"/>
      <c r="PWS399" s="472"/>
      <c r="PXB399" s="472"/>
      <c r="PXK399" s="472"/>
      <c r="PXT399" s="472"/>
      <c r="PYC399" s="472"/>
      <c r="PYL399" s="472"/>
      <c r="PYU399" s="472"/>
      <c r="PZD399" s="472"/>
      <c r="PZM399" s="472"/>
      <c r="PZV399" s="472"/>
      <c r="QAE399" s="472"/>
      <c r="QAN399" s="472"/>
      <c r="QAW399" s="472"/>
      <c r="QBF399" s="472"/>
      <c r="QBO399" s="472"/>
      <c r="QBX399" s="472"/>
      <c r="QCG399" s="472"/>
      <c r="QCP399" s="472"/>
      <c r="QCY399" s="472"/>
      <c r="QDH399" s="472"/>
      <c r="QDQ399" s="472"/>
      <c r="QDZ399" s="472"/>
      <c r="QEI399" s="472"/>
      <c r="QER399" s="472"/>
      <c r="QFA399" s="472"/>
      <c r="QFJ399" s="472"/>
      <c r="QFS399" s="472"/>
      <c r="QGB399" s="472"/>
      <c r="QGK399" s="472"/>
      <c r="QGT399" s="472"/>
      <c r="QHC399" s="472"/>
      <c r="QHL399" s="472"/>
      <c r="QHU399" s="472"/>
      <c r="QID399" s="472"/>
      <c r="QIM399" s="472"/>
      <c r="QIV399" s="472"/>
      <c r="QJE399" s="472"/>
      <c r="QJN399" s="472"/>
      <c r="QJW399" s="472"/>
      <c r="QKF399" s="472"/>
      <c r="QKO399" s="472"/>
      <c r="QKX399" s="472"/>
      <c r="QLG399" s="472"/>
      <c r="QLP399" s="472"/>
      <c r="QLY399" s="472"/>
      <c r="QMH399" s="472"/>
      <c r="QMQ399" s="472"/>
      <c r="QMZ399" s="472"/>
      <c r="QNI399" s="472"/>
      <c r="QNR399" s="472"/>
      <c r="QOA399" s="472"/>
      <c r="QOJ399" s="472"/>
      <c r="QOS399" s="472"/>
      <c r="QPB399" s="472"/>
      <c r="QPK399" s="472"/>
      <c r="QPT399" s="472"/>
      <c r="QQC399" s="472"/>
      <c r="QQL399" s="472"/>
      <c r="QQU399" s="472"/>
      <c r="QRD399" s="472"/>
      <c r="QRM399" s="472"/>
      <c r="QRV399" s="472"/>
      <c r="QSE399" s="472"/>
      <c r="QSN399" s="472"/>
      <c r="QSW399" s="472"/>
      <c r="QTF399" s="472"/>
      <c r="QTO399" s="472"/>
      <c r="QTX399" s="472"/>
      <c r="QUG399" s="472"/>
      <c r="QUP399" s="472"/>
      <c r="QUY399" s="472"/>
      <c r="QVH399" s="472"/>
      <c r="QVQ399" s="472"/>
      <c r="QVZ399" s="472"/>
      <c r="QWI399" s="472"/>
      <c r="QWR399" s="472"/>
      <c r="QXA399" s="472"/>
      <c r="QXJ399" s="472"/>
      <c r="QXS399" s="472"/>
      <c r="QYB399" s="472"/>
      <c r="QYK399" s="472"/>
      <c r="QYT399" s="472"/>
      <c r="QZC399" s="472"/>
      <c r="QZL399" s="472"/>
      <c r="QZU399" s="472"/>
      <c r="RAD399" s="472"/>
      <c r="RAM399" s="472"/>
      <c r="RAV399" s="472"/>
      <c r="RBE399" s="472"/>
      <c r="RBN399" s="472"/>
      <c r="RBW399" s="472"/>
      <c r="RCF399" s="472"/>
      <c r="RCO399" s="472"/>
      <c r="RCX399" s="472"/>
      <c r="RDG399" s="472"/>
      <c r="RDP399" s="472"/>
      <c r="RDY399" s="472"/>
      <c r="REH399" s="472"/>
      <c r="REQ399" s="472"/>
      <c r="REZ399" s="472"/>
      <c r="RFI399" s="472"/>
      <c r="RFR399" s="472"/>
      <c r="RGA399" s="472"/>
      <c r="RGJ399" s="472"/>
      <c r="RGS399" s="472"/>
      <c r="RHB399" s="472"/>
      <c r="RHK399" s="472"/>
      <c r="RHT399" s="472"/>
      <c r="RIC399" s="472"/>
      <c r="RIL399" s="472"/>
      <c r="RIU399" s="472"/>
      <c r="RJD399" s="472"/>
      <c r="RJM399" s="472"/>
      <c r="RJV399" s="472"/>
      <c r="RKE399" s="472"/>
      <c r="RKN399" s="472"/>
      <c r="RKW399" s="472"/>
      <c r="RLF399" s="472"/>
      <c r="RLO399" s="472"/>
      <c r="RLX399" s="472"/>
      <c r="RMG399" s="472"/>
      <c r="RMP399" s="472"/>
      <c r="RMY399" s="472"/>
      <c r="RNH399" s="472"/>
      <c r="RNQ399" s="472"/>
      <c r="RNZ399" s="472"/>
      <c r="ROI399" s="472"/>
      <c r="ROR399" s="472"/>
      <c r="RPA399" s="472"/>
      <c r="RPJ399" s="472"/>
      <c r="RPS399" s="472"/>
      <c r="RQB399" s="472"/>
      <c r="RQK399" s="472"/>
      <c r="RQT399" s="472"/>
      <c r="RRC399" s="472"/>
      <c r="RRL399" s="472"/>
      <c r="RRU399" s="472"/>
      <c r="RSD399" s="472"/>
      <c r="RSM399" s="472"/>
      <c r="RSV399" s="472"/>
      <c r="RTE399" s="472"/>
      <c r="RTN399" s="472"/>
      <c r="RTW399" s="472"/>
      <c r="RUF399" s="472"/>
      <c r="RUO399" s="472"/>
      <c r="RUX399" s="472"/>
      <c r="RVG399" s="472"/>
      <c r="RVP399" s="472"/>
      <c r="RVY399" s="472"/>
      <c r="RWH399" s="472"/>
      <c r="RWQ399" s="472"/>
      <c r="RWZ399" s="472"/>
      <c r="RXI399" s="472"/>
      <c r="RXR399" s="472"/>
      <c r="RYA399" s="472"/>
      <c r="RYJ399" s="472"/>
      <c r="RYS399" s="472"/>
      <c r="RZB399" s="472"/>
      <c r="RZK399" s="472"/>
      <c r="RZT399" s="472"/>
      <c r="SAC399" s="472"/>
      <c r="SAL399" s="472"/>
      <c r="SAU399" s="472"/>
      <c r="SBD399" s="472"/>
      <c r="SBM399" s="472"/>
      <c r="SBV399" s="472"/>
      <c r="SCE399" s="472"/>
      <c r="SCN399" s="472"/>
      <c r="SCW399" s="472"/>
      <c r="SDF399" s="472"/>
      <c r="SDO399" s="472"/>
      <c r="SDX399" s="472"/>
      <c r="SEG399" s="472"/>
      <c r="SEP399" s="472"/>
      <c r="SEY399" s="472"/>
      <c r="SFH399" s="472"/>
      <c r="SFQ399" s="472"/>
      <c r="SFZ399" s="472"/>
      <c r="SGI399" s="472"/>
      <c r="SGR399" s="472"/>
      <c r="SHA399" s="472"/>
      <c r="SHJ399" s="472"/>
      <c r="SHS399" s="472"/>
      <c r="SIB399" s="472"/>
      <c r="SIK399" s="472"/>
      <c r="SIT399" s="472"/>
      <c r="SJC399" s="472"/>
      <c r="SJL399" s="472"/>
      <c r="SJU399" s="472"/>
      <c r="SKD399" s="472"/>
      <c r="SKM399" s="472"/>
      <c r="SKV399" s="472"/>
      <c r="SLE399" s="472"/>
      <c r="SLN399" s="472"/>
      <c r="SLW399" s="472"/>
      <c r="SMF399" s="472"/>
      <c r="SMO399" s="472"/>
      <c r="SMX399" s="472"/>
      <c r="SNG399" s="472"/>
      <c r="SNP399" s="472"/>
      <c r="SNY399" s="472"/>
      <c r="SOH399" s="472"/>
      <c r="SOQ399" s="472"/>
      <c r="SOZ399" s="472"/>
      <c r="SPI399" s="472"/>
      <c r="SPR399" s="472"/>
      <c r="SQA399" s="472"/>
      <c r="SQJ399" s="472"/>
      <c r="SQS399" s="472"/>
      <c r="SRB399" s="472"/>
      <c r="SRK399" s="472"/>
      <c r="SRT399" s="472"/>
      <c r="SSC399" s="472"/>
      <c r="SSL399" s="472"/>
      <c r="SSU399" s="472"/>
      <c r="STD399" s="472"/>
      <c r="STM399" s="472"/>
      <c r="STV399" s="472"/>
      <c r="SUE399" s="472"/>
      <c r="SUN399" s="472"/>
      <c r="SUW399" s="472"/>
      <c r="SVF399" s="472"/>
      <c r="SVO399" s="472"/>
      <c r="SVX399" s="472"/>
      <c r="SWG399" s="472"/>
      <c r="SWP399" s="472"/>
      <c r="SWY399" s="472"/>
      <c r="SXH399" s="472"/>
      <c r="SXQ399" s="472"/>
      <c r="SXZ399" s="472"/>
      <c r="SYI399" s="472"/>
      <c r="SYR399" s="472"/>
      <c r="SZA399" s="472"/>
      <c r="SZJ399" s="472"/>
      <c r="SZS399" s="472"/>
      <c r="TAB399" s="472"/>
      <c r="TAK399" s="472"/>
      <c r="TAT399" s="472"/>
      <c r="TBC399" s="472"/>
      <c r="TBL399" s="472"/>
      <c r="TBU399" s="472"/>
      <c r="TCD399" s="472"/>
      <c r="TCM399" s="472"/>
      <c r="TCV399" s="472"/>
      <c r="TDE399" s="472"/>
      <c r="TDN399" s="472"/>
      <c r="TDW399" s="472"/>
      <c r="TEF399" s="472"/>
      <c r="TEO399" s="472"/>
      <c r="TEX399" s="472"/>
      <c r="TFG399" s="472"/>
      <c r="TFP399" s="472"/>
      <c r="TFY399" s="472"/>
      <c r="TGH399" s="472"/>
      <c r="TGQ399" s="472"/>
      <c r="TGZ399" s="472"/>
      <c r="THI399" s="472"/>
      <c r="THR399" s="472"/>
      <c r="TIA399" s="472"/>
      <c r="TIJ399" s="472"/>
      <c r="TIS399" s="472"/>
      <c r="TJB399" s="472"/>
      <c r="TJK399" s="472"/>
      <c r="TJT399" s="472"/>
      <c r="TKC399" s="472"/>
      <c r="TKL399" s="472"/>
      <c r="TKU399" s="472"/>
      <c r="TLD399" s="472"/>
      <c r="TLM399" s="472"/>
      <c r="TLV399" s="472"/>
      <c r="TME399" s="472"/>
      <c r="TMN399" s="472"/>
      <c r="TMW399" s="472"/>
      <c r="TNF399" s="472"/>
      <c r="TNO399" s="472"/>
      <c r="TNX399" s="472"/>
      <c r="TOG399" s="472"/>
      <c r="TOP399" s="472"/>
      <c r="TOY399" s="472"/>
      <c r="TPH399" s="472"/>
      <c r="TPQ399" s="472"/>
      <c r="TPZ399" s="472"/>
      <c r="TQI399" s="472"/>
      <c r="TQR399" s="472"/>
      <c r="TRA399" s="472"/>
      <c r="TRJ399" s="472"/>
      <c r="TRS399" s="472"/>
      <c r="TSB399" s="472"/>
      <c r="TSK399" s="472"/>
      <c r="TST399" s="472"/>
      <c r="TTC399" s="472"/>
      <c r="TTL399" s="472"/>
      <c r="TTU399" s="472"/>
      <c r="TUD399" s="472"/>
      <c r="TUM399" s="472"/>
      <c r="TUV399" s="472"/>
      <c r="TVE399" s="472"/>
      <c r="TVN399" s="472"/>
      <c r="TVW399" s="472"/>
      <c r="TWF399" s="472"/>
      <c r="TWO399" s="472"/>
      <c r="TWX399" s="472"/>
      <c r="TXG399" s="472"/>
      <c r="TXP399" s="472"/>
      <c r="TXY399" s="472"/>
      <c r="TYH399" s="472"/>
      <c r="TYQ399" s="472"/>
      <c r="TYZ399" s="472"/>
      <c r="TZI399" s="472"/>
      <c r="TZR399" s="472"/>
      <c r="UAA399" s="472"/>
      <c r="UAJ399" s="472"/>
      <c r="UAS399" s="472"/>
      <c r="UBB399" s="472"/>
      <c r="UBK399" s="472"/>
      <c r="UBT399" s="472"/>
      <c r="UCC399" s="472"/>
      <c r="UCL399" s="472"/>
      <c r="UCU399" s="472"/>
      <c r="UDD399" s="472"/>
      <c r="UDM399" s="472"/>
      <c r="UDV399" s="472"/>
      <c r="UEE399" s="472"/>
      <c r="UEN399" s="472"/>
      <c r="UEW399" s="472"/>
      <c r="UFF399" s="472"/>
      <c r="UFO399" s="472"/>
      <c r="UFX399" s="472"/>
      <c r="UGG399" s="472"/>
      <c r="UGP399" s="472"/>
      <c r="UGY399" s="472"/>
      <c r="UHH399" s="472"/>
      <c r="UHQ399" s="472"/>
      <c r="UHZ399" s="472"/>
      <c r="UII399" s="472"/>
      <c r="UIR399" s="472"/>
      <c r="UJA399" s="472"/>
      <c r="UJJ399" s="472"/>
      <c r="UJS399" s="472"/>
      <c r="UKB399" s="472"/>
      <c r="UKK399" s="472"/>
      <c r="UKT399" s="472"/>
      <c r="ULC399" s="472"/>
      <c r="ULL399" s="472"/>
      <c r="ULU399" s="472"/>
      <c r="UMD399" s="472"/>
      <c r="UMM399" s="472"/>
      <c r="UMV399" s="472"/>
      <c r="UNE399" s="472"/>
      <c r="UNN399" s="472"/>
      <c r="UNW399" s="472"/>
      <c r="UOF399" s="472"/>
      <c r="UOO399" s="472"/>
      <c r="UOX399" s="472"/>
      <c r="UPG399" s="472"/>
      <c r="UPP399" s="472"/>
      <c r="UPY399" s="472"/>
      <c r="UQH399" s="472"/>
      <c r="UQQ399" s="472"/>
      <c r="UQZ399" s="472"/>
      <c r="URI399" s="472"/>
      <c r="URR399" s="472"/>
      <c r="USA399" s="472"/>
      <c r="USJ399" s="472"/>
      <c r="USS399" s="472"/>
      <c r="UTB399" s="472"/>
      <c r="UTK399" s="472"/>
      <c r="UTT399" s="472"/>
      <c r="UUC399" s="472"/>
      <c r="UUL399" s="472"/>
      <c r="UUU399" s="472"/>
      <c r="UVD399" s="472"/>
      <c r="UVM399" s="472"/>
      <c r="UVV399" s="472"/>
      <c r="UWE399" s="472"/>
      <c r="UWN399" s="472"/>
      <c r="UWW399" s="472"/>
      <c r="UXF399" s="472"/>
      <c r="UXO399" s="472"/>
      <c r="UXX399" s="472"/>
      <c r="UYG399" s="472"/>
      <c r="UYP399" s="472"/>
      <c r="UYY399" s="472"/>
      <c r="UZH399" s="472"/>
      <c r="UZQ399" s="472"/>
      <c r="UZZ399" s="472"/>
      <c r="VAI399" s="472"/>
      <c r="VAR399" s="472"/>
      <c r="VBA399" s="472"/>
      <c r="VBJ399" s="472"/>
      <c r="VBS399" s="472"/>
      <c r="VCB399" s="472"/>
      <c r="VCK399" s="472"/>
      <c r="VCT399" s="472"/>
      <c r="VDC399" s="472"/>
      <c r="VDL399" s="472"/>
      <c r="VDU399" s="472"/>
      <c r="VED399" s="472"/>
      <c r="VEM399" s="472"/>
      <c r="VEV399" s="472"/>
      <c r="VFE399" s="472"/>
      <c r="VFN399" s="472"/>
      <c r="VFW399" s="472"/>
      <c r="VGF399" s="472"/>
      <c r="VGO399" s="472"/>
      <c r="VGX399" s="472"/>
      <c r="VHG399" s="472"/>
      <c r="VHP399" s="472"/>
      <c r="VHY399" s="472"/>
      <c r="VIH399" s="472"/>
      <c r="VIQ399" s="472"/>
      <c r="VIZ399" s="472"/>
      <c r="VJI399" s="472"/>
      <c r="VJR399" s="472"/>
      <c r="VKA399" s="472"/>
      <c r="VKJ399" s="472"/>
      <c r="VKS399" s="472"/>
      <c r="VLB399" s="472"/>
      <c r="VLK399" s="472"/>
      <c r="VLT399" s="472"/>
      <c r="VMC399" s="472"/>
      <c r="VML399" s="472"/>
      <c r="VMU399" s="472"/>
      <c r="VND399" s="472"/>
      <c r="VNM399" s="472"/>
      <c r="VNV399" s="472"/>
      <c r="VOE399" s="472"/>
      <c r="VON399" s="472"/>
      <c r="VOW399" s="472"/>
      <c r="VPF399" s="472"/>
      <c r="VPO399" s="472"/>
      <c r="VPX399" s="472"/>
      <c r="VQG399" s="472"/>
      <c r="VQP399" s="472"/>
      <c r="VQY399" s="472"/>
      <c r="VRH399" s="472"/>
      <c r="VRQ399" s="472"/>
      <c r="VRZ399" s="472"/>
      <c r="VSI399" s="472"/>
      <c r="VSR399" s="472"/>
      <c r="VTA399" s="472"/>
      <c r="VTJ399" s="472"/>
      <c r="VTS399" s="472"/>
      <c r="VUB399" s="472"/>
      <c r="VUK399" s="472"/>
      <c r="VUT399" s="472"/>
      <c r="VVC399" s="472"/>
      <c r="VVL399" s="472"/>
      <c r="VVU399" s="472"/>
      <c r="VWD399" s="472"/>
      <c r="VWM399" s="472"/>
      <c r="VWV399" s="472"/>
      <c r="VXE399" s="472"/>
      <c r="VXN399" s="472"/>
      <c r="VXW399" s="472"/>
      <c r="VYF399" s="472"/>
      <c r="VYO399" s="472"/>
      <c r="VYX399" s="472"/>
      <c r="VZG399" s="472"/>
      <c r="VZP399" s="472"/>
      <c r="VZY399" s="472"/>
      <c r="WAH399" s="472"/>
      <c r="WAQ399" s="472"/>
      <c r="WAZ399" s="472"/>
      <c r="WBI399" s="472"/>
      <c r="WBR399" s="472"/>
      <c r="WCA399" s="472"/>
      <c r="WCJ399" s="472"/>
      <c r="WCS399" s="472"/>
      <c r="WDB399" s="472"/>
      <c r="WDK399" s="472"/>
      <c r="WDT399" s="472"/>
      <c r="WEC399" s="472"/>
      <c r="WEL399" s="472"/>
      <c r="WEU399" s="472"/>
      <c r="WFD399" s="472"/>
      <c r="WFM399" s="472"/>
      <c r="WFV399" s="472"/>
      <c r="WGE399" s="472"/>
      <c r="WGN399" s="472"/>
      <c r="WGW399" s="472"/>
      <c r="WHF399" s="472"/>
      <c r="WHO399" s="472"/>
      <c r="WHX399" s="472"/>
      <c r="WIG399" s="472"/>
      <c r="WIP399" s="472"/>
      <c r="WIY399" s="472"/>
      <c r="WJH399" s="472"/>
      <c r="WJQ399" s="472"/>
      <c r="WJZ399" s="472"/>
      <c r="WKI399" s="472"/>
      <c r="WKR399" s="472"/>
      <c r="WLA399" s="472"/>
      <c r="WLJ399" s="472"/>
      <c r="WLS399" s="472"/>
      <c r="WMB399" s="472"/>
      <c r="WMK399" s="472"/>
      <c r="WMT399" s="472"/>
      <c r="WNC399" s="472"/>
      <c r="WNL399" s="472"/>
      <c r="WNU399" s="472"/>
      <c r="WOD399" s="472"/>
      <c r="WOM399" s="472"/>
      <c r="WOV399" s="472"/>
      <c r="WPE399" s="472"/>
      <c r="WPN399" s="472"/>
      <c r="WPW399" s="472"/>
      <c r="WQF399" s="472"/>
      <c r="WQO399" s="472"/>
      <c r="WQX399" s="472"/>
      <c r="WRG399" s="472"/>
      <c r="WRP399" s="472"/>
      <c r="WRY399" s="472"/>
      <c r="WSH399" s="472"/>
      <c r="WSQ399" s="472"/>
      <c r="WSZ399" s="472"/>
      <c r="WTI399" s="472"/>
      <c r="WTR399" s="472"/>
      <c r="WUA399" s="472"/>
      <c r="WUJ399" s="472"/>
      <c r="WUS399" s="472"/>
      <c r="WVB399" s="472"/>
      <c r="WVK399" s="472"/>
      <c r="WVT399" s="472"/>
      <c r="WWC399" s="472"/>
      <c r="WWL399" s="472"/>
      <c r="WWU399" s="472"/>
      <c r="WXD399" s="472"/>
      <c r="WXM399" s="472"/>
      <c r="WXV399" s="472"/>
      <c r="WYE399" s="472"/>
      <c r="WYN399" s="472"/>
      <c r="WYW399" s="472"/>
      <c r="WZF399" s="472"/>
      <c r="WZO399" s="472"/>
      <c r="WZX399" s="472"/>
      <c r="XAG399" s="472"/>
      <c r="XAP399" s="472"/>
      <c r="XAY399" s="472"/>
      <c r="XBH399" s="472"/>
      <c r="XBQ399" s="472"/>
      <c r="XBZ399" s="472"/>
      <c r="XCI399" s="472"/>
      <c r="XCR399" s="472"/>
      <c r="XDA399" s="472"/>
      <c r="XDJ399" s="472"/>
      <c r="XDS399" s="472"/>
      <c r="XEB399" s="472"/>
      <c r="XEK399" s="472"/>
      <c r="XET399" s="472"/>
      <c r="XFC399" s="472"/>
    </row>
    <row r="400" spans="1:1020 1029:2046 2055:3072 3081:4089 4098:5115 5124:6141 6150:7167 7176:8184 8193:9210 9219:10236 10245:11262 11271:12288 12297:13305 13314:14331 14340:15357 15366:16383" ht="31.5" customHeight="1" x14ac:dyDescent="0.8">
      <c r="A400" s="427"/>
      <c r="B400" s="427"/>
      <c r="C400" s="427"/>
      <c r="D400" s="428"/>
      <c r="E400" s="428"/>
      <c r="F400" s="428"/>
      <c r="G400" s="427"/>
      <c r="H400" s="427"/>
      <c r="I400" s="437"/>
      <c r="R400" s="469"/>
      <c r="AB400" s="470"/>
      <c r="AL400" s="471"/>
      <c r="AV400" s="472"/>
      <c r="BE400" s="472"/>
      <c r="BN400" s="472"/>
      <c r="BW400" s="472"/>
      <c r="CF400" s="472"/>
      <c r="CO400" s="472"/>
      <c r="CX400" s="472"/>
      <c r="DG400" s="472"/>
      <c r="DP400" s="472"/>
      <c r="DY400" s="472"/>
      <c r="EH400" s="472"/>
      <c r="EQ400" s="472"/>
      <c r="EZ400" s="472"/>
      <c r="FI400" s="472"/>
      <c r="FR400" s="472"/>
      <c r="GA400" s="472"/>
      <c r="GJ400" s="472"/>
      <c r="GS400" s="472"/>
      <c r="HB400" s="472"/>
      <c r="HK400" s="472"/>
      <c r="HT400" s="472"/>
      <c r="IC400" s="472"/>
      <c r="IL400" s="472"/>
      <c r="IU400" s="472"/>
      <c r="JD400" s="472"/>
      <c r="JM400" s="472"/>
      <c r="JV400" s="472"/>
      <c r="KE400" s="472"/>
      <c r="KN400" s="472"/>
      <c r="KW400" s="472"/>
      <c r="LF400" s="472"/>
      <c r="LO400" s="472"/>
      <c r="LX400" s="472"/>
      <c r="MG400" s="472"/>
      <c r="MP400" s="472"/>
      <c r="MY400" s="472"/>
      <c r="NH400" s="472"/>
      <c r="NQ400" s="472"/>
      <c r="NZ400" s="472"/>
      <c r="OI400" s="472"/>
      <c r="OR400" s="472"/>
      <c r="PA400" s="472"/>
      <c r="PJ400" s="472"/>
      <c r="PS400" s="472"/>
      <c r="QB400" s="472"/>
      <c r="QK400" s="472"/>
      <c r="QT400" s="472"/>
      <c r="RC400" s="472"/>
      <c r="RL400" s="472"/>
      <c r="RU400" s="472"/>
      <c r="SD400" s="472"/>
      <c r="SM400" s="472"/>
      <c r="SV400" s="472"/>
      <c r="TE400" s="472"/>
      <c r="TN400" s="472"/>
      <c r="TW400" s="472"/>
      <c r="UF400" s="472"/>
      <c r="UO400" s="472"/>
      <c r="UX400" s="472"/>
      <c r="VG400" s="472"/>
      <c r="VP400" s="472"/>
      <c r="VY400" s="472"/>
      <c r="WH400" s="472"/>
      <c r="WQ400" s="472"/>
      <c r="WZ400" s="472"/>
      <c r="XI400" s="472"/>
      <c r="XR400" s="472"/>
      <c r="YA400" s="472"/>
      <c r="YJ400" s="472"/>
      <c r="YS400" s="472"/>
      <c r="ZB400" s="472"/>
      <c r="ZK400" s="472"/>
      <c r="ZT400" s="472"/>
      <c r="AAC400" s="472"/>
      <c r="AAL400" s="472"/>
      <c r="AAU400" s="472"/>
      <c r="ABD400" s="472"/>
      <c r="ABM400" s="472"/>
      <c r="ABV400" s="472"/>
      <c r="ACE400" s="472"/>
      <c r="ACN400" s="472"/>
      <c r="ACW400" s="472"/>
      <c r="ADF400" s="472"/>
      <c r="ADO400" s="472"/>
      <c r="ADX400" s="472"/>
      <c r="AEG400" s="472"/>
      <c r="AEP400" s="472"/>
      <c r="AEY400" s="472"/>
      <c r="AFH400" s="472"/>
      <c r="AFQ400" s="472"/>
      <c r="AFZ400" s="472"/>
      <c r="AGI400" s="472"/>
      <c r="AGR400" s="472"/>
      <c r="AHA400" s="472"/>
      <c r="AHJ400" s="472"/>
      <c r="AHS400" s="472"/>
      <c r="AIB400" s="472"/>
      <c r="AIK400" s="472"/>
      <c r="AIT400" s="472"/>
      <c r="AJC400" s="472"/>
      <c r="AJL400" s="472"/>
      <c r="AJU400" s="472"/>
      <c r="AKD400" s="472"/>
      <c r="AKM400" s="472"/>
      <c r="AKV400" s="472"/>
      <c r="ALE400" s="472"/>
      <c r="ALN400" s="472"/>
      <c r="ALW400" s="472"/>
      <c r="AMF400" s="472"/>
      <c r="AMO400" s="472"/>
      <c r="AMX400" s="472"/>
      <c r="ANG400" s="472"/>
      <c r="ANP400" s="472"/>
      <c r="ANY400" s="472"/>
      <c r="AOH400" s="472"/>
      <c r="AOQ400" s="472"/>
      <c r="AOZ400" s="472"/>
      <c r="API400" s="472"/>
      <c r="APR400" s="472"/>
      <c r="AQA400" s="472"/>
      <c r="AQJ400" s="472"/>
      <c r="AQS400" s="472"/>
      <c r="ARB400" s="472"/>
      <c r="ARK400" s="472"/>
      <c r="ART400" s="472"/>
      <c r="ASC400" s="472"/>
      <c r="ASL400" s="472"/>
      <c r="ASU400" s="472"/>
      <c r="ATD400" s="472"/>
      <c r="ATM400" s="472"/>
      <c r="ATV400" s="472"/>
      <c r="AUE400" s="472"/>
      <c r="AUN400" s="472"/>
      <c r="AUW400" s="472"/>
      <c r="AVF400" s="472"/>
      <c r="AVO400" s="472"/>
      <c r="AVX400" s="472"/>
      <c r="AWG400" s="472"/>
      <c r="AWP400" s="472"/>
      <c r="AWY400" s="472"/>
      <c r="AXH400" s="472"/>
      <c r="AXQ400" s="472"/>
      <c r="AXZ400" s="472"/>
      <c r="AYI400" s="472"/>
      <c r="AYR400" s="472"/>
      <c r="AZA400" s="472"/>
      <c r="AZJ400" s="472"/>
      <c r="AZS400" s="472"/>
      <c r="BAB400" s="472"/>
      <c r="BAK400" s="472"/>
      <c r="BAT400" s="472"/>
      <c r="BBC400" s="472"/>
      <c r="BBL400" s="472"/>
      <c r="BBU400" s="472"/>
      <c r="BCD400" s="472"/>
      <c r="BCM400" s="472"/>
      <c r="BCV400" s="472"/>
      <c r="BDE400" s="472"/>
      <c r="BDN400" s="472"/>
      <c r="BDW400" s="472"/>
      <c r="BEF400" s="472"/>
      <c r="BEO400" s="472"/>
      <c r="BEX400" s="472"/>
      <c r="BFG400" s="472"/>
      <c r="BFP400" s="472"/>
      <c r="BFY400" s="472"/>
      <c r="BGH400" s="472"/>
      <c r="BGQ400" s="472"/>
      <c r="BGZ400" s="472"/>
      <c r="BHI400" s="472"/>
      <c r="BHR400" s="472"/>
      <c r="BIA400" s="472"/>
      <c r="BIJ400" s="472"/>
      <c r="BIS400" s="472"/>
      <c r="BJB400" s="472"/>
      <c r="BJK400" s="472"/>
      <c r="BJT400" s="472"/>
      <c r="BKC400" s="472"/>
      <c r="BKL400" s="472"/>
      <c r="BKU400" s="472"/>
      <c r="BLD400" s="472"/>
      <c r="BLM400" s="472"/>
      <c r="BLV400" s="472"/>
      <c r="BME400" s="472"/>
      <c r="BMN400" s="472"/>
      <c r="BMW400" s="472"/>
      <c r="BNF400" s="472"/>
      <c r="BNO400" s="472"/>
      <c r="BNX400" s="472"/>
      <c r="BOG400" s="472"/>
      <c r="BOP400" s="472"/>
      <c r="BOY400" s="472"/>
      <c r="BPH400" s="472"/>
      <c r="BPQ400" s="472"/>
      <c r="BPZ400" s="472"/>
      <c r="BQI400" s="472"/>
      <c r="BQR400" s="472"/>
      <c r="BRA400" s="472"/>
      <c r="BRJ400" s="472"/>
      <c r="BRS400" s="472"/>
      <c r="BSB400" s="472"/>
      <c r="BSK400" s="472"/>
      <c r="BST400" s="472"/>
      <c r="BTC400" s="472"/>
      <c r="BTL400" s="472"/>
      <c r="BTU400" s="472"/>
      <c r="BUD400" s="472"/>
      <c r="BUM400" s="472"/>
      <c r="BUV400" s="472"/>
      <c r="BVE400" s="472"/>
      <c r="BVN400" s="472"/>
      <c r="BVW400" s="472"/>
      <c r="BWF400" s="472"/>
      <c r="BWO400" s="472"/>
      <c r="BWX400" s="472"/>
      <c r="BXG400" s="472"/>
      <c r="BXP400" s="472"/>
      <c r="BXY400" s="472"/>
      <c r="BYH400" s="472"/>
      <c r="BYQ400" s="472"/>
      <c r="BYZ400" s="472"/>
      <c r="BZI400" s="472"/>
      <c r="BZR400" s="472"/>
      <c r="CAA400" s="472"/>
      <c r="CAJ400" s="472"/>
      <c r="CAS400" s="472"/>
      <c r="CBB400" s="472"/>
      <c r="CBK400" s="472"/>
      <c r="CBT400" s="472"/>
      <c r="CCC400" s="472"/>
      <c r="CCL400" s="472"/>
      <c r="CCU400" s="472"/>
      <c r="CDD400" s="472"/>
      <c r="CDM400" s="472"/>
      <c r="CDV400" s="472"/>
      <c r="CEE400" s="472"/>
      <c r="CEN400" s="472"/>
      <c r="CEW400" s="472"/>
      <c r="CFF400" s="472"/>
      <c r="CFO400" s="472"/>
      <c r="CFX400" s="472"/>
      <c r="CGG400" s="472"/>
      <c r="CGP400" s="472"/>
      <c r="CGY400" s="472"/>
      <c r="CHH400" s="472"/>
      <c r="CHQ400" s="472"/>
      <c r="CHZ400" s="472"/>
      <c r="CII400" s="472"/>
      <c r="CIR400" s="472"/>
      <c r="CJA400" s="472"/>
      <c r="CJJ400" s="472"/>
      <c r="CJS400" s="472"/>
      <c r="CKB400" s="472"/>
      <c r="CKK400" s="472"/>
      <c r="CKT400" s="472"/>
      <c r="CLC400" s="472"/>
      <c r="CLL400" s="472"/>
      <c r="CLU400" s="472"/>
      <c r="CMD400" s="472"/>
      <c r="CMM400" s="472"/>
      <c r="CMV400" s="472"/>
      <c r="CNE400" s="472"/>
      <c r="CNN400" s="472"/>
      <c r="CNW400" s="472"/>
      <c r="COF400" s="472"/>
      <c r="COO400" s="472"/>
      <c r="COX400" s="472"/>
      <c r="CPG400" s="472"/>
      <c r="CPP400" s="472"/>
      <c r="CPY400" s="472"/>
      <c r="CQH400" s="472"/>
      <c r="CQQ400" s="472"/>
      <c r="CQZ400" s="472"/>
      <c r="CRI400" s="472"/>
      <c r="CRR400" s="472"/>
      <c r="CSA400" s="472"/>
      <c r="CSJ400" s="472"/>
      <c r="CSS400" s="472"/>
      <c r="CTB400" s="472"/>
      <c r="CTK400" s="472"/>
      <c r="CTT400" s="472"/>
      <c r="CUC400" s="472"/>
      <c r="CUL400" s="472"/>
      <c r="CUU400" s="472"/>
      <c r="CVD400" s="472"/>
      <c r="CVM400" s="472"/>
      <c r="CVV400" s="472"/>
      <c r="CWE400" s="472"/>
      <c r="CWN400" s="472"/>
      <c r="CWW400" s="472"/>
      <c r="CXF400" s="472"/>
      <c r="CXO400" s="472"/>
      <c r="CXX400" s="472"/>
      <c r="CYG400" s="472"/>
      <c r="CYP400" s="472"/>
      <c r="CYY400" s="472"/>
      <c r="CZH400" s="472"/>
      <c r="CZQ400" s="472"/>
      <c r="CZZ400" s="472"/>
      <c r="DAI400" s="472"/>
      <c r="DAR400" s="472"/>
      <c r="DBA400" s="472"/>
      <c r="DBJ400" s="472"/>
      <c r="DBS400" s="472"/>
      <c r="DCB400" s="472"/>
      <c r="DCK400" s="472"/>
      <c r="DCT400" s="472"/>
      <c r="DDC400" s="472"/>
      <c r="DDL400" s="472"/>
      <c r="DDU400" s="472"/>
      <c r="DED400" s="472"/>
      <c r="DEM400" s="472"/>
      <c r="DEV400" s="472"/>
      <c r="DFE400" s="472"/>
      <c r="DFN400" s="472"/>
      <c r="DFW400" s="472"/>
      <c r="DGF400" s="472"/>
      <c r="DGO400" s="472"/>
      <c r="DGX400" s="472"/>
      <c r="DHG400" s="472"/>
      <c r="DHP400" s="472"/>
      <c r="DHY400" s="472"/>
      <c r="DIH400" s="472"/>
      <c r="DIQ400" s="472"/>
      <c r="DIZ400" s="472"/>
      <c r="DJI400" s="472"/>
      <c r="DJR400" s="472"/>
      <c r="DKA400" s="472"/>
      <c r="DKJ400" s="472"/>
      <c r="DKS400" s="472"/>
      <c r="DLB400" s="472"/>
      <c r="DLK400" s="472"/>
      <c r="DLT400" s="472"/>
      <c r="DMC400" s="472"/>
      <c r="DML400" s="472"/>
      <c r="DMU400" s="472"/>
      <c r="DND400" s="472"/>
      <c r="DNM400" s="472"/>
      <c r="DNV400" s="472"/>
      <c r="DOE400" s="472"/>
      <c r="DON400" s="472"/>
      <c r="DOW400" s="472"/>
      <c r="DPF400" s="472"/>
      <c r="DPO400" s="472"/>
      <c r="DPX400" s="472"/>
      <c r="DQG400" s="472"/>
      <c r="DQP400" s="472"/>
      <c r="DQY400" s="472"/>
      <c r="DRH400" s="472"/>
      <c r="DRQ400" s="472"/>
      <c r="DRZ400" s="472"/>
      <c r="DSI400" s="472"/>
      <c r="DSR400" s="472"/>
      <c r="DTA400" s="472"/>
      <c r="DTJ400" s="472"/>
      <c r="DTS400" s="472"/>
      <c r="DUB400" s="472"/>
      <c r="DUK400" s="472"/>
      <c r="DUT400" s="472"/>
      <c r="DVC400" s="472"/>
      <c r="DVL400" s="472"/>
      <c r="DVU400" s="472"/>
      <c r="DWD400" s="472"/>
      <c r="DWM400" s="472"/>
      <c r="DWV400" s="472"/>
      <c r="DXE400" s="472"/>
      <c r="DXN400" s="472"/>
      <c r="DXW400" s="472"/>
      <c r="DYF400" s="472"/>
      <c r="DYO400" s="472"/>
      <c r="DYX400" s="472"/>
      <c r="DZG400" s="472"/>
      <c r="DZP400" s="472"/>
      <c r="DZY400" s="472"/>
      <c r="EAH400" s="472"/>
      <c r="EAQ400" s="472"/>
      <c r="EAZ400" s="472"/>
      <c r="EBI400" s="472"/>
      <c r="EBR400" s="472"/>
      <c r="ECA400" s="472"/>
      <c r="ECJ400" s="472"/>
      <c r="ECS400" s="472"/>
      <c r="EDB400" s="472"/>
      <c r="EDK400" s="472"/>
      <c r="EDT400" s="472"/>
      <c r="EEC400" s="472"/>
      <c r="EEL400" s="472"/>
      <c r="EEU400" s="472"/>
      <c r="EFD400" s="472"/>
      <c r="EFM400" s="472"/>
      <c r="EFV400" s="472"/>
      <c r="EGE400" s="472"/>
      <c r="EGN400" s="472"/>
      <c r="EGW400" s="472"/>
      <c r="EHF400" s="472"/>
      <c r="EHO400" s="472"/>
      <c r="EHX400" s="472"/>
      <c r="EIG400" s="472"/>
      <c r="EIP400" s="472"/>
      <c r="EIY400" s="472"/>
      <c r="EJH400" s="472"/>
      <c r="EJQ400" s="472"/>
      <c r="EJZ400" s="472"/>
      <c r="EKI400" s="472"/>
      <c r="EKR400" s="472"/>
      <c r="ELA400" s="472"/>
      <c r="ELJ400" s="472"/>
      <c r="ELS400" s="472"/>
      <c r="EMB400" s="472"/>
      <c r="EMK400" s="472"/>
      <c r="EMT400" s="472"/>
      <c r="ENC400" s="472"/>
      <c r="ENL400" s="472"/>
      <c r="ENU400" s="472"/>
      <c r="EOD400" s="472"/>
      <c r="EOM400" s="472"/>
      <c r="EOV400" s="472"/>
      <c r="EPE400" s="472"/>
      <c r="EPN400" s="472"/>
      <c r="EPW400" s="472"/>
      <c r="EQF400" s="472"/>
      <c r="EQO400" s="472"/>
      <c r="EQX400" s="472"/>
      <c r="ERG400" s="472"/>
      <c r="ERP400" s="472"/>
      <c r="ERY400" s="472"/>
      <c r="ESH400" s="472"/>
      <c r="ESQ400" s="472"/>
      <c r="ESZ400" s="472"/>
      <c r="ETI400" s="472"/>
      <c r="ETR400" s="472"/>
      <c r="EUA400" s="472"/>
      <c r="EUJ400" s="472"/>
      <c r="EUS400" s="472"/>
      <c r="EVB400" s="472"/>
      <c r="EVK400" s="472"/>
      <c r="EVT400" s="472"/>
      <c r="EWC400" s="472"/>
      <c r="EWL400" s="472"/>
      <c r="EWU400" s="472"/>
      <c r="EXD400" s="472"/>
      <c r="EXM400" s="472"/>
      <c r="EXV400" s="472"/>
      <c r="EYE400" s="472"/>
      <c r="EYN400" s="472"/>
      <c r="EYW400" s="472"/>
      <c r="EZF400" s="472"/>
      <c r="EZO400" s="472"/>
      <c r="EZX400" s="472"/>
      <c r="FAG400" s="472"/>
      <c r="FAP400" s="472"/>
      <c r="FAY400" s="472"/>
      <c r="FBH400" s="472"/>
      <c r="FBQ400" s="472"/>
      <c r="FBZ400" s="472"/>
      <c r="FCI400" s="472"/>
      <c r="FCR400" s="472"/>
      <c r="FDA400" s="472"/>
      <c r="FDJ400" s="472"/>
      <c r="FDS400" s="472"/>
      <c r="FEB400" s="472"/>
      <c r="FEK400" s="472"/>
      <c r="FET400" s="472"/>
      <c r="FFC400" s="472"/>
      <c r="FFL400" s="472"/>
      <c r="FFU400" s="472"/>
      <c r="FGD400" s="472"/>
      <c r="FGM400" s="472"/>
      <c r="FGV400" s="472"/>
      <c r="FHE400" s="472"/>
      <c r="FHN400" s="472"/>
      <c r="FHW400" s="472"/>
      <c r="FIF400" s="472"/>
      <c r="FIO400" s="472"/>
      <c r="FIX400" s="472"/>
      <c r="FJG400" s="472"/>
      <c r="FJP400" s="472"/>
      <c r="FJY400" s="472"/>
      <c r="FKH400" s="472"/>
      <c r="FKQ400" s="472"/>
      <c r="FKZ400" s="472"/>
      <c r="FLI400" s="472"/>
      <c r="FLR400" s="472"/>
      <c r="FMA400" s="472"/>
      <c r="FMJ400" s="472"/>
      <c r="FMS400" s="472"/>
      <c r="FNB400" s="472"/>
      <c r="FNK400" s="472"/>
      <c r="FNT400" s="472"/>
      <c r="FOC400" s="472"/>
      <c r="FOL400" s="472"/>
      <c r="FOU400" s="472"/>
      <c r="FPD400" s="472"/>
      <c r="FPM400" s="472"/>
      <c r="FPV400" s="472"/>
      <c r="FQE400" s="472"/>
      <c r="FQN400" s="472"/>
      <c r="FQW400" s="472"/>
      <c r="FRF400" s="472"/>
      <c r="FRO400" s="472"/>
      <c r="FRX400" s="472"/>
      <c r="FSG400" s="472"/>
      <c r="FSP400" s="472"/>
      <c r="FSY400" s="472"/>
      <c r="FTH400" s="472"/>
      <c r="FTQ400" s="472"/>
      <c r="FTZ400" s="472"/>
      <c r="FUI400" s="472"/>
      <c r="FUR400" s="472"/>
      <c r="FVA400" s="472"/>
      <c r="FVJ400" s="472"/>
      <c r="FVS400" s="472"/>
      <c r="FWB400" s="472"/>
      <c r="FWK400" s="472"/>
      <c r="FWT400" s="472"/>
      <c r="FXC400" s="472"/>
      <c r="FXL400" s="472"/>
      <c r="FXU400" s="472"/>
      <c r="FYD400" s="472"/>
      <c r="FYM400" s="472"/>
      <c r="FYV400" s="472"/>
      <c r="FZE400" s="472"/>
      <c r="FZN400" s="472"/>
      <c r="FZW400" s="472"/>
      <c r="GAF400" s="472"/>
      <c r="GAO400" s="472"/>
      <c r="GAX400" s="472"/>
      <c r="GBG400" s="472"/>
      <c r="GBP400" s="472"/>
      <c r="GBY400" s="472"/>
      <c r="GCH400" s="472"/>
      <c r="GCQ400" s="472"/>
      <c r="GCZ400" s="472"/>
      <c r="GDI400" s="472"/>
      <c r="GDR400" s="472"/>
      <c r="GEA400" s="472"/>
      <c r="GEJ400" s="472"/>
      <c r="GES400" s="472"/>
      <c r="GFB400" s="472"/>
      <c r="GFK400" s="472"/>
      <c r="GFT400" s="472"/>
      <c r="GGC400" s="472"/>
      <c r="GGL400" s="472"/>
      <c r="GGU400" s="472"/>
      <c r="GHD400" s="472"/>
      <c r="GHM400" s="472"/>
      <c r="GHV400" s="472"/>
      <c r="GIE400" s="472"/>
      <c r="GIN400" s="472"/>
      <c r="GIW400" s="472"/>
      <c r="GJF400" s="472"/>
      <c r="GJO400" s="472"/>
      <c r="GJX400" s="472"/>
      <c r="GKG400" s="472"/>
      <c r="GKP400" s="472"/>
      <c r="GKY400" s="472"/>
      <c r="GLH400" s="472"/>
      <c r="GLQ400" s="472"/>
      <c r="GLZ400" s="472"/>
      <c r="GMI400" s="472"/>
      <c r="GMR400" s="472"/>
      <c r="GNA400" s="472"/>
      <c r="GNJ400" s="472"/>
      <c r="GNS400" s="472"/>
      <c r="GOB400" s="472"/>
      <c r="GOK400" s="472"/>
      <c r="GOT400" s="472"/>
      <c r="GPC400" s="472"/>
      <c r="GPL400" s="472"/>
      <c r="GPU400" s="472"/>
      <c r="GQD400" s="472"/>
      <c r="GQM400" s="472"/>
      <c r="GQV400" s="472"/>
      <c r="GRE400" s="472"/>
      <c r="GRN400" s="472"/>
      <c r="GRW400" s="472"/>
      <c r="GSF400" s="472"/>
      <c r="GSO400" s="472"/>
      <c r="GSX400" s="472"/>
      <c r="GTG400" s="472"/>
      <c r="GTP400" s="472"/>
      <c r="GTY400" s="472"/>
      <c r="GUH400" s="472"/>
      <c r="GUQ400" s="472"/>
      <c r="GUZ400" s="472"/>
      <c r="GVI400" s="472"/>
      <c r="GVR400" s="472"/>
      <c r="GWA400" s="472"/>
      <c r="GWJ400" s="472"/>
      <c r="GWS400" s="472"/>
      <c r="GXB400" s="472"/>
      <c r="GXK400" s="472"/>
      <c r="GXT400" s="472"/>
      <c r="GYC400" s="472"/>
      <c r="GYL400" s="472"/>
      <c r="GYU400" s="472"/>
      <c r="GZD400" s="472"/>
      <c r="GZM400" s="472"/>
      <c r="GZV400" s="472"/>
      <c r="HAE400" s="472"/>
      <c r="HAN400" s="472"/>
      <c r="HAW400" s="472"/>
      <c r="HBF400" s="472"/>
      <c r="HBO400" s="472"/>
      <c r="HBX400" s="472"/>
      <c r="HCG400" s="472"/>
      <c r="HCP400" s="472"/>
      <c r="HCY400" s="472"/>
      <c r="HDH400" s="472"/>
      <c r="HDQ400" s="472"/>
      <c r="HDZ400" s="472"/>
      <c r="HEI400" s="472"/>
      <c r="HER400" s="472"/>
      <c r="HFA400" s="472"/>
      <c r="HFJ400" s="472"/>
      <c r="HFS400" s="472"/>
      <c r="HGB400" s="472"/>
      <c r="HGK400" s="472"/>
      <c r="HGT400" s="472"/>
      <c r="HHC400" s="472"/>
      <c r="HHL400" s="472"/>
      <c r="HHU400" s="472"/>
      <c r="HID400" s="472"/>
      <c r="HIM400" s="472"/>
      <c r="HIV400" s="472"/>
      <c r="HJE400" s="472"/>
      <c r="HJN400" s="472"/>
      <c r="HJW400" s="472"/>
      <c r="HKF400" s="472"/>
      <c r="HKO400" s="472"/>
      <c r="HKX400" s="472"/>
      <c r="HLG400" s="472"/>
      <c r="HLP400" s="472"/>
      <c r="HLY400" s="472"/>
      <c r="HMH400" s="472"/>
      <c r="HMQ400" s="472"/>
      <c r="HMZ400" s="472"/>
      <c r="HNI400" s="472"/>
      <c r="HNR400" s="472"/>
      <c r="HOA400" s="472"/>
      <c r="HOJ400" s="472"/>
      <c r="HOS400" s="472"/>
      <c r="HPB400" s="472"/>
      <c r="HPK400" s="472"/>
      <c r="HPT400" s="472"/>
      <c r="HQC400" s="472"/>
      <c r="HQL400" s="472"/>
      <c r="HQU400" s="472"/>
      <c r="HRD400" s="472"/>
      <c r="HRM400" s="472"/>
      <c r="HRV400" s="472"/>
      <c r="HSE400" s="472"/>
      <c r="HSN400" s="472"/>
      <c r="HSW400" s="472"/>
      <c r="HTF400" s="472"/>
      <c r="HTO400" s="472"/>
      <c r="HTX400" s="472"/>
      <c r="HUG400" s="472"/>
      <c r="HUP400" s="472"/>
      <c r="HUY400" s="472"/>
      <c r="HVH400" s="472"/>
      <c r="HVQ400" s="472"/>
      <c r="HVZ400" s="472"/>
      <c r="HWI400" s="472"/>
      <c r="HWR400" s="472"/>
      <c r="HXA400" s="472"/>
      <c r="HXJ400" s="472"/>
      <c r="HXS400" s="472"/>
      <c r="HYB400" s="472"/>
      <c r="HYK400" s="472"/>
      <c r="HYT400" s="472"/>
      <c r="HZC400" s="472"/>
      <c r="HZL400" s="472"/>
      <c r="HZU400" s="472"/>
      <c r="IAD400" s="472"/>
      <c r="IAM400" s="472"/>
      <c r="IAV400" s="472"/>
      <c r="IBE400" s="472"/>
      <c r="IBN400" s="472"/>
      <c r="IBW400" s="472"/>
      <c r="ICF400" s="472"/>
      <c r="ICO400" s="472"/>
      <c r="ICX400" s="472"/>
      <c r="IDG400" s="472"/>
      <c r="IDP400" s="472"/>
      <c r="IDY400" s="472"/>
      <c r="IEH400" s="472"/>
      <c r="IEQ400" s="472"/>
      <c r="IEZ400" s="472"/>
      <c r="IFI400" s="472"/>
      <c r="IFR400" s="472"/>
      <c r="IGA400" s="472"/>
      <c r="IGJ400" s="472"/>
      <c r="IGS400" s="472"/>
      <c r="IHB400" s="472"/>
      <c r="IHK400" s="472"/>
      <c r="IHT400" s="472"/>
      <c r="IIC400" s="472"/>
      <c r="IIL400" s="472"/>
      <c r="IIU400" s="472"/>
      <c r="IJD400" s="472"/>
      <c r="IJM400" s="472"/>
      <c r="IJV400" s="472"/>
      <c r="IKE400" s="472"/>
      <c r="IKN400" s="472"/>
      <c r="IKW400" s="472"/>
      <c r="ILF400" s="472"/>
      <c r="ILO400" s="472"/>
      <c r="ILX400" s="472"/>
      <c r="IMG400" s="472"/>
      <c r="IMP400" s="472"/>
      <c r="IMY400" s="472"/>
      <c r="INH400" s="472"/>
      <c r="INQ400" s="472"/>
      <c r="INZ400" s="472"/>
      <c r="IOI400" s="472"/>
      <c r="IOR400" s="472"/>
      <c r="IPA400" s="472"/>
      <c r="IPJ400" s="472"/>
      <c r="IPS400" s="472"/>
      <c r="IQB400" s="472"/>
      <c r="IQK400" s="472"/>
      <c r="IQT400" s="472"/>
      <c r="IRC400" s="472"/>
      <c r="IRL400" s="472"/>
      <c r="IRU400" s="472"/>
      <c r="ISD400" s="472"/>
      <c r="ISM400" s="472"/>
      <c r="ISV400" s="472"/>
      <c r="ITE400" s="472"/>
      <c r="ITN400" s="472"/>
      <c r="ITW400" s="472"/>
      <c r="IUF400" s="472"/>
      <c r="IUO400" s="472"/>
      <c r="IUX400" s="472"/>
      <c r="IVG400" s="472"/>
      <c r="IVP400" s="472"/>
      <c r="IVY400" s="472"/>
      <c r="IWH400" s="472"/>
      <c r="IWQ400" s="472"/>
      <c r="IWZ400" s="472"/>
      <c r="IXI400" s="472"/>
      <c r="IXR400" s="472"/>
      <c r="IYA400" s="472"/>
      <c r="IYJ400" s="472"/>
      <c r="IYS400" s="472"/>
      <c r="IZB400" s="472"/>
      <c r="IZK400" s="472"/>
      <c r="IZT400" s="472"/>
      <c r="JAC400" s="472"/>
      <c r="JAL400" s="472"/>
      <c r="JAU400" s="472"/>
      <c r="JBD400" s="472"/>
      <c r="JBM400" s="472"/>
      <c r="JBV400" s="472"/>
      <c r="JCE400" s="472"/>
      <c r="JCN400" s="472"/>
      <c r="JCW400" s="472"/>
      <c r="JDF400" s="472"/>
      <c r="JDO400" s="472"/>
      <c r="JDX400" s="472"/>
      <c r="JEG400" s="472"/>
      <c r="JEP400" s="472"/>
      <c r="JEY400" s="472"/>
      <c r="JFH400" s="472"/>
      <c r="JFQ400" s="472"/>
      <c r="JFZ400" s="472"/>
      <c r="JGI400" s="472"/>
      <c r="JGR400" s="472"/>
      <c r="JHA400" s="472"/>
      <c r="JHJ400" s="472"/>
      <c r="JHS400" s="472"/>
      <c r="JIB400" s="472"/>
      <c r="JIK400" s="472"/>
      <c r="JIT400" s="472"/>
      <c r="JJC400" s="472"/>
      <c r="JJL400" s="472"/>
      <c r="JJU400" s="472"/>
      <c r="JKD400" s="472"/>
      <c r="JKM400" s="472"/>
      <c r="JKV400" s="472"/>
      <c r="JLE400" s="472"/>
      <c r="JLN400" s="472"/>
      <c r="JLW400" s="472"/>
      <c r="JMF400" s="472"/>
      <c r="JMO400" s="472"/>
      <c r="JMX400" s="472"/>
      <c r="JNG400" s="472"/>
      <c r="JNP400" s="472"/>
      <c r="JNY400" s="472"/>
      <c r="JOH400" s="472"/>
      <c r="JOQ400" s="472"/>
      <c r="JOZ400" s="472"/>
      <c r="JPI400" s="472"/>
      <c r="JPR400" s="472"/>
      <c r="JQA400" s="472"/>
      <c r="JQJ400" s="472"/>
      <c r="JQS400" s="472"/>
      <c r="JRB400" s="472"/>
      <c r="JRK400" s="472"/>
      <c r="JRT400" s="472"/>
      <c r="JSC400" s="472"/>
      <c r="JSL400" s="472"/>
      <c r="JSU400" s="472"/>
      <c r="JTD400" s="472"/>
      <c r="JTM400" s="472"/>
      <c r="JTV400" s="472"/>
      <c r="JUE400" s="472"/>
      <c r="JUN400" s="472"/>
      <c r="JUW400" s="472"/>
      <c r="JVF400" s="472"/>
      <c r="JVO400" s="472"/>
      <c r="JVX400" s="472"/>
      <c r="JWG400" s="472"/>
      <c r="JWP400" s="472"/>
      <c r="JWY400" s="472"/>
      <c r="JXH400" s="472"/>
      <c r="JXQ400" s="472"/>
      <c r="JXZ400" s="472"/>
      <c r="JYI400" s="472"/>
      <c r="JYR400" s="472"/>
      <c r="JZA400" s="472"/>
      <c r="JZJ400" s="472"/>
      <c r="JZS400" s="472"/>
      <c r="KAB400" s="472"/>
      <c r="KAK400" s="472"/>
      <c r="KAT400" s="472"/>
      <c r="KBC400" s="472"/>
      <c r="KBL400" s="472"/>
      <c r="KBU400" s="472"/>
      <c r="KCD400" s="472"/>
      <c r="KCM400" s="472"/>
      <c r="KCV400" s="472"/>
      <c r="KDE400" s="472"/>
      <c r="KDN400" s="472"/>
      <c r="KDW400" s="472"/>
      <c r="KEF400" s="472"/>
      <c r="KEO400" s="472"/>
      <c r="KEX400" s="472"/>
      <c r="KFG400" s="472"/>
      <c r="KFP400" s="472"/>
      <c r="KFY400" s="472"/>
      <c r="KGH400" s="472"/>
      <c r="KGQ400" s="472"/>
      <c r="KGZ400" s="472"/>
      <c r="KHI400" s="472"/>
      <c r="KHR400" s="472"/>
      <c r="KIA400" s="472"/>
      <c r="KIJ400" s="472"/>
      <c r="KIS400" s="472"/>
      <c r="KJB400" s="472"/>
      <c r="KJK400" s="472"/>
      <c r="KJT400" s="472"/>
      <c r="KKC400" s="472"/>
      <c r="KKL400" s="472"/>
      <c r="KKU400" s="472"/>
      <c r="KLD400" s="472"/>
      <c r="KLM400" s="472"/>
      <c r="KLV400" s="472"/>
      <c r="KME400" s="472"/>
      <c r="KMN400" s="472"/>
      <c r="KMW400" s="472"/>
      <c r="KNF400" s="472"/>
      <c r="KNO400" s="472"/>
      <c r="KNX400" s="472"/>
      <c r="KOG400" s="472"/>
      <c r="KOP400" s="472"/>
      <c r="KOY400" s="472"/>
      <c r="KPH400" s="472"/>
      <c r="KPQ400" s="472"/>
      <c r="KPZ400" s="472"/>
      <c r="KQI400" s="472"/>
      <c r="KQR400" s="472"/>
      <c r="KRA400" s="472"/>
      <c r="KRJ400" s="472"/>
      <c r="KRS400" s="472"/>
      <c r="KSB400" s="472"/>
      <c r="KSK400" s="472"/>
      <c r="KST400" s="472"/>
      <c r="KTC400" s="472"/>
      <c r="KTL400" s="472"/>
      <c r="KTU400" s="472"/>
      <c r="KUD400" s="472"/>
      <c r="KUM400" s="472"/>
      <c r="KUV400" s="472"/>
      <c r="KVE400" s="472"/>
      <c r="KVN400" s="472"/>
      <c r="KVW400" s="472"/>
      <c r="KWF400" s="472"/>
      <c r="KWO400" s="472"/>
      <c r="KWX400" s="472"/>
      <c r="KXG400" s="472"/>
      <c r="KXP400" s="472"/>
      <c r="KXY400" s="472"/>
      <c r="KYH400" s="472"/>
      <c r="KYQ400" s="472"/>
      <c r="KYZ400" s="472"/>
      <c r="KZI400" s="472"/>
      <c r="KZR400" s="472"/>
      <c r="LAA400" s="472"/>
      <c r="LAJ400" s="472"/>
      <c r="LAS400" s="472"/>
      <c r="LBB400" s="472"/>
      <c r="LBK400" s="472"/>
      <c r="LBT400" s="472"/>
      <c r="LCC400" s="472"/>
      <c r="LCL400" s="472"/>
      <c r="LCU400" s="472"/>
      <c r="LDD400" s="472"/>
      <c r="LDM400" s="472"/>
      <c r="LDV400" s="472"/>
      <c r="LEE400" s="472"/>
      <c r="LEN400" s="472"/>
      <c r="LEW400" s="472"/>
      <c r="LFF400" s="472"/>
      <c r="LFO400" s="472"/>
      <c r="LFX400" s="472"/>
      <c r="LGG400" s="472"/>
      <c r="LGP400" s="472"/>
      <c r="LGY400" s="472"/>
      <c r="LHH400" s="472"/>
      <c r="LHQ400" s="472"/>
      <c r="LHZ400" s="472"/>
      <c r="LII400" s="472"/>
      <c r="LIR400" s="472"/>
      <c r="LJA400" s="472"/>
      <c r="LJJ400" s="472"/>
      <c r="LJS400" s="472"/>
      <c r="LKB400" s="472"/>
      <c r="LKK400" s="472"/>
      <c r="LKT400" s="472"/>
      <c r="LLC400" s="472"/>
      <c r="LLL400" s="472"/>
      <c r="LLU400" s="472"/>
      <c r="LMD400" s="472"/>
      <c r="LMM400" s="472"/>
      <c r="LMV400" s="472"/>
      <c r="LNE400" s="472"/>
      <c r="LNN400" s="472"/>
      <c r="LNW400" s="472"/>
      <c r="LOF400" s="472"/>
      <c r="LOO400" s="472"/>
      <c r="LOX400" s="472"/>
      <c r="LPG400" s="472"/>
      <c r="LPP400" s="472"/>
      <c r="LPY400" s="472"/>
      <c r="LQH400" s="472"/>
      <c r="LQQ400" s="472"/>
      <c r="LQZ400" s="472"/>
      <c r="LRI400" s="472"/>
      <c r="LRR400" s="472"/>
      <c r="LSA400" s="472"/>
      <c r="LSJ400" s="472"/>
      <c r="LSS400" s="472"/>
      <c r="LTB400" s="472"/>
      <c r="LTK400" s="472"/>
      <c r="LTT400" s="472"/>
      <c r="LUC400" s="472"/>
      <c r="LUL400" s="472"/>
      <c r="LUU400" s="472"/>
      <c r="LVD400" s="472"/>
      <c r="LVM400" s="472"/>
      <c r="LVV400" s="472"/>
      <c r="LWE400" s="472"/>
      <c r="LWN400" s="472"/>
      <c r="LWW400" s="472"/>
      <c r="LXF400" s="472"/>
      <c r="LXO400" s="472"/>
      <c r="LXX400" s="472"/>
      <c r="LYG400" s="472"/>
      <c r="LYP400" s="472"/>
      <c r="LYY400" s="472"/>
      <c r="LZH400" s="472"/>
      <c r="LZQ400" s="472"/>
      <c r="LZZ400" s="472"/>
      <c r="MAI400" s="472"/>
      <c r="MAR400" s="472"/>
      <c r="MBA400" s="472"/>
      <c r="MBJ400" s="472"/>
      <c r="MBS400" s="472"/>
      <c r="MCB400" s="472"/>
      <c r="MCK400" s="472"/>
      <c r="MCT400" s="472"/>
      <c r="MDC400" s="472"/>
      <c r="MDL400" s="472"/>
      <c r="MDU400" s="472"/>
      <c r="MED400" s="472"/>
      <c r="MEM400" s="472"/>
      <c r="MEV400" s="472"/>
      <c r="MFE400" s="472"/>
      <c r="MFN400" s="472"/>
      <c r="MFW400" s="472"/>
      <c r="MGF400" s="472"/>
      <c r="MGO400" s="472"/>
      <c r="MGX400" s="472"/>
      <c r="MHG400" s="472"/>
      <c r="MHP400" s="472"/>
      <c r="MHY400" s="472"/>
      <c r="MIH400" s="472"/>
      <c r="MIQ400" s="472"/>
      <c r="MIZ400" s="472"/>
      <c r="MJI400" s="472"/>
      <c r="MJR400" s="472"/>
      <c r="MKA400" s="472"/>
      <c r="MKJ400" s="472"/>
      <c r="MKS400" s="472"/>
      <c r="MLB400" s="472"/>
      <c r="MLK400" s="472"/>
      <c r="MLT400" s="472"/>
      <c r="MMC400" s="472"/>
      <c r="MML400" s="472"/>
      <c r="MMU400" s="472"/>
      <c r="MND400" s="472"/>
      <c r="MNM400" s="472"/>
      <c r="MNV400" s="472"/>
      <c r="MOE400" s="472"/>
      <c r="MON400" s="472"/>
      <c r="MOW400" s="472"/>
      <c r="MPF400" s="472"/>
      <c r="MPO400" s="472"/>
      <c r="MPX400" s="472"/>
      <c r="MQG400" s="472"/>
      <c r="MQP400" s="472"/>
      <c r="MQY400" s="472"/>
      <c r="MRH400" s="472"/>
      <c r="MRQ400" s="472"/>
      <c r="MRZ400" s="472"/>
      <c r="MSI400" s="472"/>
      <c r="MSR400" s="472"/>
      <c r="MTA400" s="472"/>
      <c r="MTJ400" s="472"/>
      <c r="MTS400" s="472"/>
      <c r="MUB400" s="472"/>
      <c r="MUK400" s="472"/>
      <c r="MUT400" s="472"/>
      <c r="MVC400" s="472"/>
      <c r="MVL400" s="472"/>
      <c r="MVU400" s="472"/>
      <c r="MWD400" s="472"/>
      <c r="MWM400" s="472"/>
      <c r="MWV400" s="472"/>
      <c r="MXE400" s="472"/>
      <c r="MXN400" s="472"/>
      <c r="MXW400" s="472"/>
      <c r="MYF400" s="472"/>
      <c r="MYO400" s="472"/>
      <c r="MYX400" s="472"/>
      <c r="MZG400" s="472"/>
      <c r="MZP400" s="472"/>
      <c r="MZY400" s="472"/>
      <c r="NAH400" s="472"/>
      <c r="NAQ400" s="472"/>
      <c r="NAZ400" s="472"/>
      <c r="NBI400" s="472"/>
      <c r="NBR400" s="472"/>
      <c r="NCA400" s="472"/>
      <c r="NCJ400" s="472"/>
      <c r="NCS400" s="472"/>
      <c r="NDB400" s="472"/>
      <c r="NDK400" s="472"/>
      <c r="NDT400" s="472"/>
      <c r="NEC400" s="472"/>
      <c r="NEL400" s="472"/>
      <c r="NEU400" s="472"/>
      <c r="NFD400" s="472"/>
      <c r="NFM400" s="472"/>
      <c r="NFV400" s="472"/>
      <c r="NGE400" s="472"/>
      <c r="NGN400" s="472"/>
      <c r="NGW400" s="472"/>
      <c r="NHF400" s="472"/>
      <c r="NHO400" s="472"/>
      <c r="NHX400" s="472"/>
      <c r="NIG400" s="472"/>
      <c r="NIP400" s="472"/>
      <c r="NIY400" s="472"/>
      <c r="NJH400" s="472"/>
      <c r="NJQ400" s="472"/>
      <c r="NJZ400" s="472"/>
      <c r="NKI400" s="472"/>
      <c r="NKR400" s="472"/>
      <c r="NLA400" s="472"/>
      <c r="NLJ400" s="472"/>
      <c r="NLS400" s="472"/>
      <c r="NMB400" s="472"/>
      <c r="NMK400" s="472"/>
      <c r="NMT400" s="472"/>
      <c r="NNC400" s="472"/>
      <c r="NNL400" s="472"/>
      <c r="NNU400" s="472"/>
      <c r="NOD400" s="472"/>
      <c r="NOM400" s="472"/>
      <c r="NOV400" s="472"/>
      <c r="NPE400" s="472"/>
      <c r="NPN400" s="472"/>
      <c r="NPW400" s="472"/>
      <c r="NQF400" s="472"/>
      <c r="NQO400" s="472"/>
      <c r="NQX400" s="472"/>
      <c r="NRG400" s="472"/>
      <c r="NRP400" s="472"/>
      <c r="NRY400" s="472"/>
      <c r="NSH400" s="472"/>
      <c r="NSQ400" s="472"/>
      <c r="NSZ400" s="472"/>
      <c r="NTI400" s="472"/>
      <c r="NTR400" s="472"/>
      <c r="NUA400" s="472"/>
      <c r="NUJ400" s="472"/>
      <c r="NUS400" s="472"/>
      <c r="NVB400" s="472"/>
      <c r="NVK400" s="472"/>
      <c r="NVT400" s="472"/>
      <c r="NWC400" s="472"/>
      <c r="NWL400" s="472"/>
      <c r="NWU400" s="472"/>
      <c r="NXD400" s="472"/>
      <c r="NXM400" s="472"/>
      <c r="NXV400" s="472"/>
      <c r="NYE400" s="472"/>
      <c r="NYN400" s="472"/>
      <c r="NYW400" s="472"/>
      <c r="NZF400" s="472"/>
      <c r="NZO400" s="472"/>
      <c r="NZX400" s="472"/>
      <c r="OAG400" s="472"/>
      <c r="OAP400" s="472"/>
      <c r="OAY400" s="472"/>
      <c r="OBH400" s="472"/>
      <c r="OBQ400" s="472"/>
      <c r="OBZ400" s="472"/>
      <c r="OCI400" s="472"/>
      <c r="OCR400" s="472"/>
      <c r="ODA400" s="472"/>
      <c r="ODJ400" s="472"/>
      <c r="ODS400" s="472"/>
      <c r="OEB400" s="472"/>
      <c r="OEK400" s="472"/>
      <c r="OET400" s="472"/>
      <c r="OFC400" s="472"/>
      <c r="OFL400" s="472"/>
      <c r="OFU400" s="472"/>
      <c r="OGD400" s="472"/>
      <c r="OGM400" s="472"/>
      <c r="OGV400" s="472"/>
      <c r="OHE400" s="472"/>
      <c r="OHN400" s="472"/>
      <c r="OHW400" s="472"/>
      <c r="OIF400" s="472"/>
      <c r="OIO400" s="472"/>
      <c r="OIX400" s="472"/>
      <c r="OJG400" s="472"/>
      <c r="OJP400" s="472"/>
      <c r="OJY400" s="472"/>
      <c r="OKH400" s="472"/>
      <c r="OKQ400" s="472"/>
      <c r="OKZ400" s="472"/>
      <c r="OLI400" s="472"/>
      <c r="OLR400" s="472"/>
      <c r="OMA400" s="472"/>
      <c r="OMJ400" s="472"/>
      <c r="OMS400" s="472"/>
      <c r="ONB400" s="472"/>
      <c r="ONK400" s="472"/>
      <c r="ONT400" s="472"/>
      <c r="OOC400" s="472"/>
      <c r="OOL400" s="472"/>
      <c r="OOU400" s="472"/>
      <c r="OPD400" s="472"/>
      <c r="OPM400" s="472"/>
      <c r="OPV400" s="472"/>
      <c r="OQE400" s="472"/>
      <c r="OQN400" s="472"/>
      <c r="OQW400" s="472"/>
      <c r="ORF400" s="472"/>
      <c r="ORO400" s="472"/>
      <c r="ORX400" s="472"/>
      <c r="OSG400" s="472"/>
      <c r="OSP400" s="472"/>
      <c r="OSY400" s="472"/>
      <c r="OTH400" s="472"/>
      <c r="OTQ400" s="472"/>
      <c r="OTZ400" s="472"/>
      <c r="OUI400" s="472"/>
      <c r="OUR400" s="472"/>
      <c r="OVA400" s="472"/>
      <c r="OVJ400" s="472"/>
      <c r="OVS400" s="472"/>
      <c r="OWB400" s="472"/>
      <c r="OWK400" s="472"/>
      <c r="OWT400" s="472"/>
      <c r="OXC400" s="472"/>
      <c r="OXL400" s="472"/>
      <c r="OXU400" s="472"/>
      <c r="OYD400" s="472"/>
      <c r="OYM400" s="472"/>
      <c r="OYV400" s="472"/>
      <c r="OZE400" s="472"/>
      <c r="OZN400" s="472"/>
      <c r="OZW400" s="472"/>
      <c r="PAF400" s="472"/>
      <c r="PAO400" s="472"/>
      <c r="PAX400" s="472"/>
      <c r="PBG400" s="472"/>
      <c r="PBP400" s="472"/>
      <c r="PBY400" s="472"/>
      <c r="PCH400" s="472"/>
      <c r="PCQ400" s="472"/>
      <c r="PCZ400" s="472"/>
      <c r="PDI400" s="472"/>
      <c r="PDR400" s="472"/>
      <c r="PEA400" s="472"/>
      <c r="PEJ400" s="472"/>
      <c r="PES400" s="472"/>
      <c r="PFB400" s="472"/>
      <c r="PFK400" s="472"/>
      <c r="PFT400" s="472"/>
      <c r="PGC400" s="472"/>
      <c r="PGL400" s="472"/>
      <c r="PGU400" s="472"/>
      <c r="PHD400" s="472"/>
      <c r="PHM400" s="472"/>
      <c r="PHV400" s="472"/>
      <c r="PIE400" s="472"/>
      <c r="PIN400" s="472"/>
      <c r="PIW400" s="472"/>
      <c r="PJF400" s="472"/>
      <c r="PJO400" s="472"/>
      <c r="PJX400" s="472"/>
      <c r="PKG400" s="472"/>
      <c r="PKP400" s="472"/>
      <c r="PKY400" s="472"/>
      <c r="PLH400" s="472"/>
      <c r="PLQ400" s="472"/>
      <c r="PLZ400" s="472"/>
      <c r="PMI400" s="472"/>
      <c r="PMR400" s="472"/>
      <c r="PNA400" s="472"/>
      <c r="PNJ400" s="472"/>
      <c r="PNS400" s="472"/>
      <c r="POB400" s="472"/>
      <c r="POK400" s="472"/>
      <c r="POT400" s="472"/>
      <c r="PPC400" s="472"/>
      <c r="PPL400" s="472"/>
      <c r="PPU400" s="472"/>
      <c r="PQD400" s="472"/>
      <c r="PQM400" s="472"/>
      <c r="PQV400" s="472"/>
      <c r="PRE400" s="472"/>
      <c r="PRN400" s="472"/>
      <c r="PRW400" s="472"/>
      <c r="PSF400" s="472"/>
      <c r="PSO400" s="472"/>
      <c r="PSX400" s="472"/>
      <c r="PTG400" s="472"/>
      <c r="PTP400" s="472"/>
      <c r="PTY400" s="472"/>
      <c r="PUH400" s="472"/>
      <c r="PUQ400" s="472"/>
      <c r="PUZ400" s="472"/>
      <c r="PVI400" s="472"/>
      <c r="PVR400" s="472"/>
      <c r="PWA400" s="472"/>
      <c r="PWJ400" s="472"/>
      <c r="PWS400" s="472"/>
      <c r="PXB400" s="472"/>
      <c r="PXK400" s="472"/>
      <c r="PXT400" s="472"/>
      <c r="PYC400" s="472"/>
      <c r="PYL400" s="472"/>
      <c r="PYU400" s="472"/>
      <c r="PZD400" s="472"/>
      <c r="PZM400" s="472"/>
      <c r="PZV400" s="472"/>
      <c r="QAE400" s="472"/>
      <c r="QAN400" s="472"/>
      <c r="QAW400" s="472"/>
      <c r="QBF400" s="472"/>
      <c r="QBO400" s="472"/>
      <c r="QBX400" s="472"/>
      <c r="QCG400" s="472"/>
      <c r="QCP400" s="472"/>
      <c r="QCY400" s="472"/>
      <c r="QDH400" s="472"/>
      <c r="QDQ400" s="472"/>
      <c r="QDZ400" s="472"/>
      <c r="QEI400" s="472"/>
      <c r="QER400" s="472"/>
      <c r="QFA400" s="472"/>
      <c r="QFJ400" s="472"/>
      <c r="QFS400" s="472"/>
      <c r="QGB400" s="472"/>
      <c r="QGK400" s="472"/>
      <c r="QGT400" s="472"/>
      <c r="QHC400" s="472"/>
      <c r="QHL400" s="472"/>
      <c r="QHU400" s="472"/>
      <c r="QID400" s="472"/>
      <c r="QIM400" s="472"/>
      <c r="QIV400" s="472"/>
      <c r="QJE400" s="472"/>
      <c r="QJN400" s="472"/>
      <c r="QJW400" s="472"/>
      <c r="QKF400" s="472"/>
      <c r="QKO400" s="472"/>
      <c r="QKX400" s="472"/>
      <c r="QLG400" s="472"/>
      <c r="QLP400" s="472"/>
      <c r="QLY400" s="472"/>
      <c r="QMH400" s="472"/>
      <c r="QMQ400" s="472"/>
      <c r="QMZ400" s="472"/>
      <c r="QNI400" s="472"/>
      <c r="QNR400" s="472"/>
      <c r="QOA400" s="472"/>
      <c r="QOJ400" s="472"/>
      <c r="QOS400" s="472"/>
      <c r="QPB400" s="472"/>
      <c r="QPK400" s="472"/>
      <c r="QPT400" s="472"/>
      <c r="QQC400" s="472"/>
      <c r="QQL400" s="472"/>
      <c r="QQU400" s="472"/>
      <c r="QRD400" s="472"/>
      <c r="QRM400" s="472"/>
      <c r="QRV400" s="472"/>
      <c r="QSE400" s="472"/>
      <c r="QSN400" s="472"/>
      <c r="QSW400" s="472"/>
      <c r="QTF400" s="472"/>
      <c r="QTO400" s="472"/>
      <c r="QTX400" s="472"/>
      <c r="QUG400" s="472"/>
      <c r="QUP400" s="472"/>
      <c r="QUY400" s="472"/>
      <c r="QVH400" s="472"/>
      <c r="QVQ400" s="472"/>
      <c r="QVZ400" s="472"/>
      <c r="QWI400" s="472"/>
      <c r="QWR400" s="472"/>
      <c r="QXA400" s="472"/>
      <c r="QXJ400" s="472"/>
      <c r="QXS400" s="472"/>
      <c r="QYB400" s="472"/>
      <c r="QYK400" s="472"/>
      <c r="QYT400" s="472"/>
      <c r="QZC400" s="472"/>
      <c r="QZL400" s="472"/>
      <c r="QZU400" s="472"/>
      <c r="RAD400" s="472"/>
      <c r="RAM400" s="472"/>
      <c r="RAV400" s="472"/>
      <c r="RBE400" s="472"/>
      <c r="RBN400" s="472"/>
      <c r="RBW400" s="472"/>
      <c r="RCF400" s="472"/>
      <c r="RCO400" s="472"/>
      <c r="RCX400" s="472"/>
      <c r="RDG400" s="472"/>
      <c r="RDP400" s="472"/>
      <c r="RDY400" s="472"/>
      <c r="REH400" s="472"/>
      <c r="REQ400" s="472"/>
      <c r="REZ400" s="472"/>
      <c r="RFI400" s="472"/>
      <c r="RFR400" s="472"/>
      <c r="RGA400" s="472"/>
      <c r="RGJ400" s="472"/>
      <c r="RGS400" s="472"/>
      <c r="RHB400" s="472"/>
      <c r="RHK400" s="472"/>
      <c r="RHT400" s="472"/>
      <c r="RIC400" s="472"/>
      <c r="RIL400" s="472"/>
      <c r="RIU400" s="472"/>
      <c r="RJD400" s="472"/>
      <c r="RJM400" s="472"/>
      <c r="RJV400" s="472"/>
      <c r="RKE400" s="472"/>
      <c r="RKN400" s="472"/>
      <c r="RKW400" s="472"/>
      <c r="RLF400" s="472"/>
      <c r="RLO400" s="472"/>
      <c r="RLX400" s="472"/>
      <c r="RMG400" s="472"/>
      <c r="RMP400" s="472"/>
      <c r="RMY400" s="472"/>
      <c r="RNH400" s="472"/>
      <c r="RNQ400" s="472"/>
      <c r="RNZ400" s="472"/>
      <c r="ROI400" s="472"/>
      <c r="ROR400" s="472"/>
      <c r="RPA400" s="472"/>
      <c r="RPJ400" s="472"/>
      <c r="RPS400" s="472"/>
      <c r="RQB400" s="472"/>
      <c r="RQK400" s="472"/>
      <c r="RQT400" s="472"/>
      <c r="RRC400" s="472"/>
      <c r="RRL400" s="472"/>
      <c r="RRU400" s="472"/>
      <c r="RSD400" s="472"/>
      <c r="RSM400" s="472"/>
      <c r="RSV400" s="472"/>
      <c r="RTE400" s="472"/>
      <c r="RTN400" s="472"/>
      <c r="RTW400" s="472"/>
      <c r="RUF400" s="472"/>
      <c r="RUO400" s="472"/>
      <c r="RUX400" s="472"/>
      <c r="RVG400" s="472"/>
      <c r="RVP400" s="472"/>
      <c r="RVY400" s="472"/>
      <c r="RWH400" s="472"/>
      <c r="RWQ400" s="472"/>
      <c r="RWZ400" s="472"/>
      <c r="RXI400" s="472"/>
      <c r="RXR400" s="472"/>
      <c r="RYA400" s="472"/>
      <c r="RYJ400" s="472"/>
      <c r="RYS400" s="472"/>
      <c r="RZB400" s="472"/>
      <c r="RZK400" s="472"/>
      <c r="RZT400" s="472"/>
      <c r="SAC400" s="472"/>
      <c r="SAL400" s="472"/>
      <c r="SAU400" s="472"/>
      <c r="SBD400" s="472"/>
      <c r="SBM400" s="472"/>
      <c r="SBV400" s="472"/>
      <c r="SCE400" s="472"/>
      <c r="SCN400" s="472"/>
      <c r="SCW400" s="472"/>
      <c r="SDF400" s="472"/>
      <c r="SDO400" s="472"/>
      <c r="SDX400" s="472"/>
      <c r="SEG400" s="472"/>
      <c r="SEP400" s="472"/>
      <c r="SEY400" s="472"/>
      <c r="SFH400" s="472"/>
      <c r="SFQ400" s="472"/>
      <c r="SFZ400" s="472"/>
      <c r="SGI400" s="472"/>
      <c r="SGR400" s="472"/>
      <c r="SHA400" s="472"/>
      <c r="SHJ400" s="472"/>
      <c r="SHS400" s="472"/>
      <c r="SIB400" s="472"/>
      <c r="SIK400" s="472"/>
      <c r="SIT400" s="472"/>
      <c r="SJC400" s="472"/>
      <c r="SJL400" s="472"/>
      <c r="SJU400" s="472"/>
      <c r="SKD400" s="472"/>
      <c r="SKM400" s="472"/>
      <c r="SKV400" s="472"/>
      <c r="SLE400" s="472"/>
      <c r="SLN400" s="472"/>
      <c r="SLW400" s="472"/>
      <c r="SMF400" s="472"/>
      <c r="SMO400" s="472"/>
      <c r="SMX400" s="472"/>
      <c r="SNG400" s="472"/>
      <c r="SNP400" s="472"/>
      <c r="SNY400" s="472"/>
      <c r="SOH400" s="472"/>
      <c r="SOQ400" s="472"/>
      <c r="SOZ400" s="472"/>
      <c r="SPI400" s="472"/>
      <c r="SPR400" s="472"/>
      <c r="SQA400" s="472"/>
      <c r="SQJ400" s="472"/>
      <c r="SQS400" s="472"/>
      <c r="SRB400" s="472"/>
      <c r="SRK400" s="472"/>
      <c r="SRT400" s="472"/>
      <c r="SSC400" s="472"/>
      <c r="SSL400" s="472"/>
      <c r="SSU400" s="472"/>
      <c r="STD400" s="472"/>
      <c r="STM400" s="472"/>
      <c r="STV400" s="472"/>
      <c r="SUE400" s="472"/>
      <c r="SUN400" s="472"/>
      <c r="SUW400" s="472"/>
      <c r="SVF400" s="472"/>
      <c r="SVO400" s="472"/>
      <c r="SVX400" s="472"/>
      <c r="SWG400" s="472"/>
      <c r="SWP400" s="472"/>
      <c r="SWY400" s="472"/>
      <c r="SXH400" s="472"/>
      <c r="SXQ400" s="472"/>
      <c r="SXZ400" s="472"/>
      <c r="SYI400" s="472"/>
      <c r="SYR400" s="472"/>
      <c r="SZA400" s="472"/>
      <c r="SZJ400" s="472"/>
      <c r="SZS400" s="472"/>
      <c r="TAB400" s="472"/>
      <c r="TAK400" s="472"/>
      <c r="TAT400" s="472"/>
      <c r="TBC400" s="472"/>
      <c r="TBL400" s="472"/>
      <c r="TBU400" s="472"/>
      <c r="TCD400" s="472"/>
      <c r="TCM400" s="472"/>
      <c r="TCV400" s="472"/>
      <c r="TDE400" s="472"/>
      <c r="TDN400" s="472"/>
      <c r="TDW400" s="472"/>
      <c r="TEF400" s="472"/>
      <c r="TEO400" s="472"/>
      <c r="TEX400" s="472"/>
      <c r="TFG400" s="472"/>
      <c r="TFP400" s="472"/>
      <c r="TFY400" s="472"/>
      <c r="TGH400" s="472"/>
      <c r="TGQ400" s="472"/>
      <c r="TGZ400" s="472"/>
      <c r="THI400" s="472"/>
      <c r="THR400" s="472"/>
      <c r="TIA400" s="472"/>
      <c r="TIJ400" s="472"/>
      <c r="TIS400" s="472"/>
      <c r="TJB400" s="472"/>
      <c r="TJK400" s="472"/>
      <c r="TJT400" s="472"/>
      <c r="TKC400" s="472"/>
      <c r="TKL400" s="472"/>
      <c r="TKU400" s="472"/>
      <c r="TLD400" s="472"/>
      <c r="TLM400" s="472"/>
      <c r="TLV400" s="472"/>
      <c r="TME400" s="472"/>
      <c r="TMN400" s="472"/>
      <c r="TMW400" s="472"/>
      <c r="TNF400" s="472"/>
      <c r="TNO400" s="472"/>
      <c r="TNX400" s="472"/>
      <c r="TOG400" s="472"/>
      <c r="TOP400" s="472"/>
      <c r="TOY400" s="472"/>
      <c r="TPH400" s="472"/>
      <c r="TPQ400" s="472"/>
      <c r="TPZ400" s="472"/>
      <c r="TQI400" s="472"/>
      <c r="TQR400" s="472"/>
      <c r="TRA400" s="472"/>
      <c r="TRJ400" s="472"/>
      <c r="TRS400" s="472"/>
      <c r="TSB400" s="472"/>
      <c r="TSK400" s="472"/>
      <c r="TST400" s="472"/>
      <c r="TTC400" s="472"/>
      <c r="TTL400" s="472"/>
      <c r="TTU400" s="472"/>
      <c r="TUD400" s="472"/>
      <c r="TUM400" s="472"/>
      <c r="TUV400" s="472"/>
      <c r="TVE400" s="472"/>
      <c r="TVN400" s="472"/>
      <c r="TVW400" s="472"/>
      <c r="TWF400" s="472"/>
      <c r="TWO400" s="472"/>
      <c r="TWX400" s="472"/>
      <c r="TXG400" s="472"/>
      <c r="TXP400" s="472"/>
      <c r="TXY400" s="472"/>
      <c r="TYH400" s="472"/>
      <c r="TYQ400" s="472"/>
      <c r="TYZ400" s="472"/>
      <c r="TZI400" s="472"/>
      <c r="TZR400" s="472"/>
      <c r="UAA400" s="472"/>
      <c r="UAJ400" s="472"/>
      <c r="UAS400" s="472"/>
      <c r="UBB400" s="472"/>
      <c r="UBK400" s="472"/>
      <c r="UBT400" s="472"/>
      <c r="UCC400" s="472"/>
      <c r="UCL400" s="472"/>
      <c r="UCU400" s="472"/>
      <c r="UDD400" s="472"/>
      <c r="UDM400" s="472"/>
      <c r="UDV400" s="472"/>
      <c r="UEE400" s="472"/>
      <c r="UEN400" s="472"/>
      <c r="UEW400" s="472"/>
      <c r="UFF400" s="472"/>
      <c r="UFO400" s="472"/>
      <c r="UFX400" s="472"/>
      <c r="UGG400" s="472"/>
      <c r="UGP400" s="472"/>
      <c r="UGY400" s="472"/>
      <c r="UHH400" s="472"/>
      <c r="UHQ400" s="472"/>
      <c r="UHZ400" s="472"/>
      <c r="UII400" s="472"/>
      <c r="UIR400" s="472"/>
      <c r="UJA400" s="472"/>
      <c r="UJJ400" s="472"/>
      <c r="UJS400" s="472"/>
      <c r="UKB400" s="472"/>
      <c r="UKK400" s="472"/>
      <c r="UKT400" s="472"/>
      <c r="ULC400" s="472"/>
      <c r="ULL400" s="472"/>
      <c r="ULU400" s="472"/>
      <c r="UMD400" s="472"/>
      <c r="UMM400" s="472"/>
      <c r="UMV400" s="472"/>
      <c r="UNE400" s="472"/>
      <c r="UNN400" s="472"/>
      <c r="UNW400" s="472"/>
      <c r="UOF400" s="472"/>
      <c r="UOO400" s="472"/>
      <c r="UOX400" s="472"/>
      <c r="UPG400" s="472"/>
      <c r="UPP400" s="472"/>
      <c r="UPY400" s="472"/>
      <c r="UQH400" s="472"/>
      <c r="UQQ400" s="472"/>
      <c r="UQZ400" s="472"/>
      <c r="URI400" s="472"/>
      <c r="URR400" s="472"/>
      <c r="USA400" s="472"/>
      <c r="USJ400" s="472"/>
      <c r="USS400" s="472"/>
      <c r="UTB400" s="472"/>
      <c r="UTK400" s="472"/>
      <c r="UTT400" s="472"/>
      <c r="UUC400" s="472"/>
      <c r="UUL400" s="472"/>
      <c r="UUU400" s="472"/>
      <c r="UVD400" s="472"/>
      <c r="UVM400" s="472"/>
      <c r="UVV400" s="472"/>
      <c r="UWE400" s="472"/>
      <c r="UWN400" s="472"/>
      <c r="UWW400" s="472"/>
      <c r="UXF400" s="472"/>
      <c r="UXO400" s="472"/>
      <c r="UXX400" s="472"/>
      <c r="UYG400" s="472"/>
      <c r="UYP400" s="472"/>
      <c r="UYY400" s="472"/>
      <c r="UZH400" s="472"/>
      <c r="UZQ400" s="472"/>
      <c r="UZZ400" s="472"/>
      <c r="VAI400" s="472"/>
      <c r="VAR400" s="472"/>
      <c r="VBA400" s="472"/>
      <c r="VBJ400" s="472"/>
      <c r="VBS400" s="472"/>
      <c r="VCB400" s="472"/>
      <c r="VCK400" s="472"/>
      <c r="VCT400" s="472"/>
      <c r="VDC400" s="472"/>
      <c r="VDL400" s="472"/>
      <c r="VDU400" s="472"/>
      <c r="VED400" s="472"/>
      <c r="VEM400" s="472"/>
      <c r="VEV400" s="472"/>
      <c r="VFE400" s="472"/>
      <c r="VFN400" s="472"/>
      <c r="VFW400" s="472"/>
      <c r="VGF400" s="472"/>
      <c r="VGO400" s="472"/>
      <c r="VGX400" s="472"/>
      <c r="VHG400" s="472"/>
      <c r="VHP400" s="472"/>
      <c r="VHY400" s="472"/>
      <c r="VIH400" s="472"/>
      <c r="VIQ400" s="472"/>
      <c r="VIZ400" s="472"/>
      <c r="VJI400" s="472"/>
      <c r="VJR400" s="472"/>
      <c r="VKA400" s="472"/>
      <c r="VKJ400" s="472"/>
      <c r="VKS400" s="472"/>
      <c r="VLB400" s="472"/>
      <c r="VLK400" s="472"/>
      <c r="VLT400" s="472"/>
      <c r="VMC400" s="472"/>
      <c r="VML400" s="472"/>
      <c r="VMU400" s="472"/>
      <c r="VND400" s="472"/>
      <c r="VNM400" s="472"/>
      <c r="VNV400" s="472"/>
      <c r="VOE400" s="472"/>
      <c r="VON400" s="472"/>
      <c r="VOW400" s="472"/>
      <c r="VPF400" s="472"/>
      <c r="VPO400" s="472"/>
      <c r="VPX400" s="472"/>
      <c r="VQG400" s="472"/>
      <c r="VQP400" s="472"/>
      <c r="VQY400" s="472"/>
      <c r="VRH400" s="472"/>
      <c r="VRQ400" s="472"/>
      <c r="VRZ400" s="472"/>
      <c r="VSI400" s="472"/>
      <c r="VSR400" s="472"/>
      <c r="VTA400" s="472"/>
      <c r="VTJ400" s="472"/>
      <c r="VTS400" s="472"/>
      <c r="VUB400" s="472"/>
      <c r="VUK400" s="472"/>
      <c r="VUT400" s="472"/>
      <c r="VVC400" s="472"/>
      <c r="VVL400" s="472"/>
      <c r="VVU400" s="472"/>
      <c r="VWD400" s="472"/>
      <c r="VWM400" s="472"/>
      <c r="VWV400" s="472"/>
      <c r="VXE400" s="472"/>
      <c r="VXN400" s="472"/>
      <c r="VXW400" s="472"/>
      <c r="VYF400" s="472"/>
      <c r="VYO400" s="472"/>
      <c r="VYX400" s="472"/>
      <c r="VZG400" s="472"/>
      <c r="VZP400" s="472"/>
      <c r="VZY400" s="472"/>
      <c r="WAH400" s="472"/>
      <c r="WAQ400" s="472"/>
      <c r="WAZ400" s="472"/>
      <c r="WBI400" s="472"/>
      <c r="WBR400" s="472"/>
      <c r="WCA400" s="472"/>
      <c r="WCJ400" s="472"/>
      <c r="WCS400" s="472"/>
      <c r="WDB400" s="472"/>
      <c r="WDK400" s="472"/>
      <c r="WDT400" s="472"/>
      <c r="WEC400" s="472"/>
      <c r="WEL400" s="472"/>
      <c r="WEU400" s="472"/>
      <c r="WFD400" s="472"/>
      <c r="WFM400" s="472"/>
      <c r="WFV400" s="472"/>
      <c r="WGE400" s="472"/>
      <c r="WGN400" s="472"/>
      <c r="WGW400" s="472"/>
      <c r="WHF400" s="472"/>
      <c r="WHO400" s="472"/>
      <c r="WHX400" s="472"/>
      <c r="WIG400" s="472"/>
      <c r="WIP400" s="472"/>
      <c r="WIY400" s="472"/>
      <c r="WJH400" s="472"/>
      <c r="WJQ400" s="472"/>
      <c r="WJZ400" s="472"/>
      <c r="WKI400" s="472"/>
      <c r="WKR400" s="472"/>
      <c r="WLA400" s="472"/>
      <c r="WLJ400" s="472"/>
      <c r="WLS400" s="472"/>
      <c r="WMB400" s="472"/>
      <c r="WMK400" s="472"/>
      <c r="WMT400" s="472"/>
      <c r="WNC400" s="472"/>
      <c r="WNL400" s="472"/>
      <c r="WNU400" s="472"/>
      <c r="WOD400" s="472"/>
      <c r="WOM400" s="472"/>
      <c r="WOV400" s="472"/>
      <c r="WPE400" s="472"/>
      <c r="WPN400" s="472"/>
      <c r="WPW400" s="472"/>
      <c r="WQF400" s="472"/>
      <c r="WQO400" s="472"/>
      <c r="WQX400" s="472"/>
      <c r="WRG400" s="472"/>
      <c r="WRP400" s="472"/>
      <c r="WRY400" s="472"/>
      <c r="WSH400" s="472"/>
      <c r="WSQ400" s="472"/>
      <c r="WSZ400" s="472"/>
      <c r="WTI400" s="472"/>
      <c r="WTR400" s="472"/>
      <c r="WUA400" s="472"/>
      <c r="WUJ400" s="472"/>
      <c r="WUS400" s="472"/>
      <c r="WVB400" s="472"/>
      <c r="WVK400" s="472"/>
      <c r="WVT400" s="472"/>
      <c r="WWC400" s="472"/>
      <c r="WWL400" s="472"/>
      <c r="WWU400" s="472"/>
      <c r="WXD400" s="472"/>
      <c r="WXM400" s="472"/>
      <c r="WXV400" s="472"/>
      <c r="WYE400" s="472"/>
      <c r="WYN400" s="472"/>
      <c r="WYW400" s="472"/>
      <c r="WZF400" s="472"/>
      <c r="WZO400" s="472"/>
      <c r="WZX400" s="472"/>
      <c r="XAG400" s="472"/>
      <c r="XAP400" s="472"/>
      <c r="XAY400" s="472"/>
      <c r="XBH400" s="472"/>
      <c r="XBQ400" s="472"/>
      <c r="XBZ400" s="472"/>
      <c r="XCI400" s="472"/>
      <c r="XCR400" s="472"/>
      <c r="XDA400" s="472"/>
      <c r="XDJ400" s="472"/>
      <c r="XDS400" s="472"/>
      <c r="XEB400" s="472"/>
      <c r="XEK400" s="472"/>
      <c r="XET400" s="472"/>
      <c r="XFC400" s="472"/>
    </row>
    <row r="401" spans="1:1020 1029:2046 2055:3072 3081:4089 4098:5115 5124:6141 6150:7167 7176:8184 8193:9210 9219:10236 10245:11262 11271:12288 12297:13305 13314:14331 14340:15357 15366:16383" x14ac:dyDescent="0.8">
      <c r="A401" s="379"/>
      <c r="B401" s="177"/>
      <c r="C401" s="377"/>
      <c r="D401" s="377"/>
      <c r="E401" s="380"/>
      <c r="F401" s="380"/>
      <c r="G401" s="380"/>
      <c r="H401" s="380"/>
      <c r="I401" s="437"/>
      <c r="R401" s="469"/>
      <c r="AB401" s="470"/>
      <c r="AL401" s="471"/>
      <c r="AV401" s="472"/>
      <c r="BE401" s="472"/>
      <c r="BN401" s="472"/>
      <c r="BW401" s="472"/>
      <c r="CF401" s="472"/>
      <c r="CO401" s="472"/>
      <c r="CX401" s="472"/>
      <c r="DG401" s="472"/>
      <c r="DP401" s="472"/>
      <c r="DY401" s="472"/>
      <c r="EH401" s="472"/>
      <c r="EQ401" s="472"/>
      <c r="EZ401" s="472"/>
      <c r="FI401" s="472"/>
      <c r="FR401" s="472"/>
      <c r="GA401" s="472"/>
      <c r="GJ401" s="472"/>
      <c r="GS401" s="472"/>
      <c r="HB401" s="472"/>
      <c r="HK401" s="472"/>
      <c r="HT401" s="472"/>
      <c r="IC401" s="472"/>
      <c r="IL401" s="472"/>
      <c r="IU401" s="472"/>
      <c r="JD401" s="472"/>
      <c r="JM401" s="472"/>
      <c r="JV401" s="472"/>
      <c r="KE401" s="472"/>
      <c r="KN401" s="472"/>
      <c r="KW401" s="472"/>
      <c r="LF401" s="472"/>
      <c r="LO401" s="472"/>
      <c r="LX401" s="472"/>
      <c r="MG401" s="472"/>
      <c r="MP401" s="472"/>
      <c r="MY401" s="472"/>
      <c r="NH401" s="472"/>
      <c r="NQ401" s="472"/>
      <c r="NZ401" s="472"/>
      <c r="OI401" s="472"/>
      <c r="OR401" s="472"/>
      <c r="PA401" s="472"/>
      <c r="PJ401" s="472"/>
      <c r="PS401" s="472"/>
      <c r="QB401" s="472"/>
      <c r="QK401" s="472"/>
      <c r="QT401" s="472"/>
      <c r="RC401" s="472"/>
      <c r="RL401" s="472"/>
      <c r="RU401" s="472"/>
      <c r="SD401" s="472"/>
      <c r="SM401" s="472"/>
      <c r="SV401" s="472"/>
      <c r="TE401" s="472"/>
      <c r="TN401" s="472"/>
      <c r="TW401" s="472"/>
      <c r="UF401" s="472"/>
      <c r="UO401" s="472"/>
      <c r="UX401" s="472"/>
      <c r="VG401" s="472"/>
      <c r="VP401" s="472"/>
      <c r="VY401" s="472"/>
      <c r="WH401" s="472"/>
      <c r="WQ401" s="472"/>
      <c r="WZ401" s="472"/>
      <c r="XI401" s="472"/>
      <c r="XR401" s="472"/>
      <c r="YA401" s="472"/>
      <c r="YJ401" s="472"/>
      <c r="YS401" s="472"/>
      <c r="ZB401" s="472"/>
      <c r="ZK401" s="472"/>
      <c r="ZT401" s="472"/>
      <c r="AAC401" s="472"/>
      <c r="AAL401" s="472"/>
      <c r="AAU401" s="472"/>
      <c r="ABD401" s="472"/>
      <c r="ABM401" s="472"/>
      <c r="ABV401" s="472"/>
      <c r="ACE401" s="472"/>
      <c r="ACN401" s="472"/>
      <c r="ACW401" s="472"/>
      <c r="ADF401" s="472"/>
      <c r="ADO401" s="472"/>
      <c r="ADX401" s="472"/>
      <c r="AEG401" s="472"/>
      <c r="AEP401" s="472"/>
      <c r="AEY401" s="472"/>
      <c r="AFH401" s="472"/>
      <c r="AFQ401" s="472"/>
      <c r="AFZ401" s="472"/>
      <c r="AGI401" s="472"/>
      <c r="AGR401" s="472"/>
      <c r="AHA401" s="472"/>
      <c r="AHJ401" s="472"/>
      <c r="AHS401" s="472"/>
      <c r="AIB401" s="472"/>
      <c r="AIK401" s="472"/>
      <c r="AIT401" s="472"/>
      <c r="AJC401" s="472"/>
      <c r="AJL401" s="472"/>
      <c r="AJU401" s="472"/>
      <c r="AKD401" s="472"/>
      <c r="AKM401" s="472"/>
      <c r="AKV401" s="472"/>
      <c r="ALE401" s="472"/>
      <c r="ALN401" s="472"/>
      <c r="ALW401" s="472"/>
      <c r="AMF401" s="472"/>
      <c r="AMO401" s="472"/>
      <c r="AMX401" s="472"/>
      <c r="ANG401" s="472"/>
      <c r="ANP401" s="472"/>
      <c r="ANY401" s="472"/>
      <c r="AOH401" s="472"/>
      <c r="AOQ401" s="472"/>
      <c r="AOZ401" s="472"/>
      <c r="API401" s="472"/>
      <c r="APR401" s="472"/>
      <c r="AQA401" s="472"/>
      <c r="AQJ401" s="472"/>
      <c r="AQS401" s="472"/>
      <c r="ARB401" s="472"/>
      <c r="ARK401" s="472"/>
      <c r="ART401" s="472"/>
      <c r="ASC401" s="472"/>
      <c r="ASL401" s="472"/>
      <c r="ASU401" s="472"/>
      <c r="ATD401" s="472"/>
      <c r="ATM401" s="472"/>
      <c r="ATV401" s="472"/>
      <c r="AUE401" s="472"/>
      <c r="AUN401" s="472"/>
      <c r="AUW401" s="472"/>
      <c r="AVF401" s="472"/>
      <c r="AVO401" s="472"/>
      <c r="AVX401" s="472"/>
      <c r="AWG401" s="472"/>
      <c r="AWP401" s="472"/>
      <c r="AWY401" s="472"/>
      <c r="AXH401" s="472"/>
      <c r="AXQ401" s="472"/>
      <c r="AXZ401" s="472"/>
      <c r="AYI401" s="472"/>
      <c r="AYR401" s="472"/>
      <c r="AZA401" s="472"/>
      <c r="AZJ401" s="472"/>
      <c r="AZS401" s="472"/>
      <c r="BAB401" s="472"/>
      <c r="BAK401" s="472"/>
      <c r="BAT401" s="472"/>
      <c r="BBC401" s="472"/>
      <c r="BBL401" s="472"/>
      <c r="BBU401" s="472"/>
      <c r="BCD401" s="472"/>
      <c r="BCM401" s="472"/>
      <c r="BCV401" s="472"/>
      <c r="BDE401" s="472"/>
      <c r="BDN401" s="472"/>
      <c r="BDW401" s="472"/>
      <c r="BEF401" s="472"/>
      <c r="BEO401" s="472"/>
      <c r="BEX401" s="472"/>
      <c r="BFG401" s="472"/>
      <c r="BFP401" s="472"/>
      <c r="BFY401" s="472"/>
      <c r="BGH401" s="472"/>
      <c r="BGQ401" s="472"/>
      <c r="BGZ401" s="472"/>
      <c r="BHI401" s="472"/>
      <c r="BHR401" s="472"/>
      <c r="BIA401" s="472"/>
      <c r="BIJ401" s="472"/>
      <c r="BIS401" s="472"/>
      <c r="BJB401" s="472"/>
      <c r="BJK401" s="472"/>
      <c r="BJT401" s="472"/>
      <c r="BKC401" s="472"/>
      <c r="BKL401" s="472"/>
      <c r="BKU401" s="472"/>
      <c r="BLD401" s="472"/>
      <c r="BLM401" s="472"/>
      <c r="BLV401" s="472"/>
      <c r="BME401" s="472"/>
      <c r="BMN401" s="472"/>
      <c r="BMW401" s="472"/>
      <c r="BNF401" s="472"/>
      <c r="BNO401" s="472"/>
      <c r="BNX401" s="472"/>
      <c r="BOG401" s="472"/>
      <c r="BOP401" s="472"/>
      <c r="BOY401" s="472"/>
      <c r="BPH401" s="472"/>
      <c r="BPQ401" s="472"/>
      <c r="BPZ401" s="472"/>
      <c r="BQI401" s="472"/>
      <c r="BQR401" s="472"/>
      <c r="BRA401" s="472"/>
      <c r="BRJ401" s="472"/>
      <c r="BRS401" s="472"/>
      <c r="BSB401" s="472"/>
      <c r="BSK401" s="472"/>
      <c r="BST401" s="472"/>
      <c r="BTC401" s="472"/>
      <c r="BTL401" s="472"/>
      <c r="BTU401" s="472"/>
      <c r="BUD401" s="472"/>
      <c r="BUM401" s="472"/>
      <c r="BUV401" s="472"/>
      <c r="BVE401" s="472"/>
      <c r="BVN401" s="472"/>
      <c r="BVW401" s="472"/>
      <c r="BWF401" s="472"/>
      <c r="BWO401" s="472"/>
      <c r="BWX401" s="472"/>
      <c r="BXG401" s="472"/>
      <c r="BXP401" s="472"/>
      <c r="BXY401" s="472"/>
      <c r="BYH401" s="472"/>
      <c r="BYQ401" s="472"/>
      <c r="BYZ401" s="472"/>
      <c r="BZI401" s="472"/>
      <c r="BZR401" s="472"/>
      <c r="CAA401" s="472"/>
      <c r="CAJ401" s="472"/>
      <c r="CAS401" s="472"/>
      <c r="CBB401" s="472"/>
      <c r="CBK401" s="472"/>
      <c r="CBT401" s="472"/>
      <c r="CCC401" s="472"/>
      <c r="CCL401" s="472"/>
      <c r="CCU401" s="472"/>
      <c r="CDD401" s="472"/>
      <c r="CDM401" s="472"/>
      <c r="CDV401" s="472"/>
      <c r="CEE401" s="472"/>
      <c r="CEN401" s="472"/>
      <c r="CEW401" s="472"/>
      <c r="CFF401" s="472"/>
      <c r="CFO401" s="472"/>
      <c r="CFX401" s="472"/>
      <c r="CGG401" s="472"/>
      <c r="CGP401" s="472"/>
      <c r="CGY401" s="472"/>
      <c r="CHH401" s="472"/>
      <c r="CHQ401" s="472"/>
      <c r="CHZ401" s="472"/>
      <c r="CII401" s="472"/>
      <c r="CIR401" s="472"/>
      <c r="CJA401" s="472"/>
      <c r="CJJ401" s="472"/>
      <c r="CJS401" s="472"/>
      <c r="CKB401" s="472"/>
      <c r="CKK401" s="472"/>
      <c r="CKT401" s="472"/>
      <c r="CLC401" s="472"/>
      <c r="CLL401" s="472"/>
      <c r="CLU401" s="472"/>
      <c r="CMD401" s="472"/>
      <c r="CMM401" s="472"/>
      <c r="CMV401" s="472"/>
      <c r="CNE401" s="472"/>
      <c r="CNN401" s="472"/>
      <c r="CNW401" s="472"/>
      <c r="COF401" s="472"/>
      <c r="COO401" s="472"/>
      <c r="COX401" s="472"/>
      <c r="CPG401" s="472"/>
      <c r="CPP401" s="472"/>
      <c r="CPY401" s="472"/>
      <c r="CQH401" s="472"/>
      <c r="CQQ401" s="472"/>
      <c r="CQZ401" s="472"/>
      <c r="CRI401" s="472"/>
      <c r="CRR401" s="472"/>
      <c r="CSA401" s="472"/>
      <c r="CSJ401" s="472"/>
      <c r="CSS401" s="472"/>
      <c r="CTB401" s="472"/>
      <c r="CTK401" s="472"/>
      <c r="CTT401" s="472"/>
      <c r="CUC401" s="472"/>
      <c r="CUL401" s="472"/>
      <c r="CUU401" s="472"/>
      <c r="CVD401" s="472"/>
      <c r="CVM401" s="472"/>
      <c r="CVV401" s="472"/>
      <c r="CWE401" s="472"/>
      <c r="CWN401" s="472"/>
      <c r="CWW401" s="472"/>
      <c r="CXF401" s="472"/>
      <c r="CXO401" s="472"/>
      <c r="CXX401" s="472"/>
      <c r="CYG401" s="472"/>
      <c r="CYP401" s="472"/>
      <c r="CYY401" s="472"/>
      <c r="CZH401" s="472"/>
      <c r="CZQ401" s="472"/>
      <c r="CZZ401" s="472"/>
      <c r="DAI401" s="472"/>
      <c r="DAR401" s="472"/>
      <c r="DBA401" s="472"/>
      <c r="DBJ401" s="472"/>
      <c r="DBS401" s="472"/>
      <c r="DCB401" s="472"/>
      <c r="DCK401" s="472"/>
      <c r="DCT401" s="472"/>
      <c r="DDC401" s="472"/>
      <c r="DDL401" s="472"/>
      <c r="DDU401" s="472"/>
      <c r="DED401" s="472"/>
      <c r="DEM401" s="472"/>
      <c r="DEV401" s="472"/>
      <c r="DFE401" s="472"/>
      <c r="DFN401" s="472"/>
      <c r="DFW401" s="472"/>
      <c r="DGF401" s="472"/>
      <c r="DGO401" s="472"/>
      <c r="DGX401" s="472"/>
      <c r="DHG401" s="472"/>
      <c r="DHP401" s="472"/>
      <c r="DHY401" s="472"/>
      <c r="DIH401" s="472"/>
      <c r="DIQ401" s="472"/>
      <c r="DIZ401" s="472"/>
      <c r="DJI401" s="472"/>
      <c r="DJR401" s="472"/>
      <c r="DKA401" s="472"/>
      <c r="DKJ401" s="472"/>
      <c r="DKS401" s="472"/>
      <c r="DLB401" s="472"/>
      <c r="DLK401" s="472"/>
      <c r="DLT401" s="472"/>
      <c r="DMC401" s="472"/>
      <c r="DML401" s="472"/>
      <c r="DMU401" s="472"/>
      <c r="DND401" s="472"/>
      <c r="DNM401" s="472"/>
      <c r="DNV401" s="472"/>
      <c r="DOE401" s="472"/>
      <c r="DON401" s="472"/>
      <c r="DOW401" s="472"/>
      <c r="DPF401" s="472"/>
      <c r="DPO401" s="472"/>
      <c r="DPX401" s="472"/>
      <c r="DQG401" s="472"/>
      <c r="DQP401" s="472"/>
      <c r="DQY401" s="472"/>
      <c r="DRH401" s="472"/>
      <c r="DRQ401" s="472"/>
      <c r="DRZ401" s="472"/>
      <c r="DSI401" s="472"/>
      <c r="DSR401" s="472"/>
      <c r="DTA401" s="472"/>
      <c r="DTJ401" s="472"/>
      <c r="DTS401" s="472"/>
      <c r="DUB401" s="472"/>
      <c r="DUK401" s="472"/>
      <c r="DUT401" s="472"/>
      <c r="DVC401" s="472"/>
      <c r="DVL401" s="472"/>
      <c r="DVU401" s="472"/>
      <c r="DWD401" s="472"/>
      <c r="DWM401" s="472"/>
      <c r="DWV401" s="472"/>
      <c r="DXE401" s="472"/>
      <c r="DXN401" s="472"/>
      <c r="DXW401" s="472"/>
      <c r="DYF401" s="472"/>
      <c r="DYO401" s="472"/>
      <c r="DYX401" s="472"/>
      <c r="DZG401" s="472"/>
      <c r="DZP401" s="472"/>
      <c r="DZY401" s="472"/>
      <c r="EAH401" s="472"/>
      <c r="EAQ401" s="472"/>
      <c r="EAZ401" s="472"/>
      <c r="EBI401" s="472"/>
      <c r="EBR401" s="472"/>
      <c r="ECA401" s="472"/>
      <c r="ECJ401" s="472"/>
      <c r="ECS401" s="472"/>
      <c r="EDB401" s="472"/>
      <c r="EDK401" s="472"/>
      <c r="EDT401" s="472"/>
      <c r="EEC401" s="472"/>
      <c r="EEL401" s="472"/>
      <c r="EEU401" s="472"/>
      <c r="EFD401" s="472"/>
      <c r="EFM401" s="472"/>
      <c r="EFV401" s="472"/>
      <c r="EGE401" s="472"/>
      <c r="EGN401" s="472"/>
      <c r="EGW401" s="472"/>
      <c r="EHF401" s="472"/>
      <c r="EHO401" s="472"/>
      <c r="EHX401" s="472"/>
      <c r="EIG401" s="472"/>
      <c r="EIP401" s="472"/>
      <c r="EIY401" s="472"/>
      <c r="EJH401" s="472"/>
      <c r="EJQ401" s="472"/>
      <c r="EJZ401" s="472"/>
      <c r="EKI401" s="472"/>
      <c r="EKR401" s="472"/>
      <c r="ELA401" s="472"/>
      <c r="ELJ401" s="472"/>
      <c r="ELS401" s="472"/>
      <c r="EMB401" s="472"/>
      <c r="EMK401" s="472"/>
      <c r="EMT401" s="472"/>
      <c r="ENC401" s="472"/>
      <c r="ENL401" s="472"/>
      <c r="ENU401" s="472"/>
      <c r="EOD401" s="472"/>
      <c r="EOM401" s="472"/>
      <c r="EOV401" s="472"/>
      <c r="EPE401" s="472"/>
      <c r="EPN401" s="472"/>
      <c r="EPW401" s="472"/>
      <c r="EQF401" s="472"/>
      <c r="EQO401" s="472"/>
      <c r="EQX401" s="472"/>
      <c r="ERG401" s="472"/>
      <c r="ERP401" s="472"/>
      <c r="ERY401" s="472"/>
      <c r="ESH401" s="472"/>
      <c r="ESQ401" s="472"/>
      <c r="ESZ401" s="472"/>
      <c r="ETI401" s="472"/>
      <c r="ETR401" s="472"/>
      <c r="EUA401" s="472"/>
      <c r="EUJ401" s="472"/>
      <c r="EUS401" s="472"/>
      <c r="EVB401" s="472"/>
      <c r="EVK401" s="472"/>
      <c r="EVT401" s="472"/>
      <c r="EWC401" s="472"/>
      <c r="EWL401" s="472"/>
      <c r="EWU401" s="472"/>
      <c r="EXD401" s="472"/>
      <c r="EXM401" s="472"/>
      <c r="EXV401" s="472"/>
      <c r="EYE401" s="472"/>
      <c r="EYN401" s="472"/>
      <c r="EYW401" s="472"/>
      <c r="EZF401" s="472"/>
      <c r="EZO401" s="472"/>
      <c r="EZX401" s="472"/>
      <c r="FAG401" s="472"/>
      <c r="FAP401" s="472"/>
      <c r="FAY401" s="472"/>
      <c r="FBH401" s="472"/>
      <c r="FBQ401" s="472"/>
      <c r="FBZ401" s="472"/>
      <c r="FCI401" s="472"/>
      <c r="FCR401" s="472"/>
      <c r="FDA401" s="472"/>
      <c r="FDJ401" s="472"/>
      <c r="FDS401" s="472"/>
      <c r="FEB401" s="472"/>
      <c r="FEK401" s="472"/>
      <c r="FET401" s="472"/>
      <c r="FFC401" s="472"/>
      <c r="FFL401" s="472"/>
      <c r="FFU401" s="472"/>
      <c r="FGD401" s="472"/>
      <c r="FGM401" s="472"/>
      <c r="FGV401" s="472"/>
      <c r="FHE401" s="472"/>
      <c r="FHN401" s="472"/>
      <c r="FHW401" s="472"/>
      <c r="FIF401" s="472"/>
      <c r="FIO401" s="472"/>
      <c r="FIX401" s="472"/>
      <c r="FJG401" s="472"/>
      <c r="FJP401" s="472"/>
      <c r="FJY401" s="472"/>
      <c r="FKH401" s="472"/>
      <c r="FKQ401" s="472"/>
      <c r="FKZ401" s="472"/>
      <c r="FLI401" s="472"/>
      <c r="FLR401" s="472"/>
      <c r="FMA401" s="472"/>
      <c r="FMJ401" s="472"/>
      <c r="FMS401" s="472"/>
      <c r="FNB401" s="472"/>
      <c r="FNK401" s="472"/>
      <c r="FNT401" s="472"/>
      <c r="FOC401" s="472"/>
      <c r="FOL401" s="472"/>
      <c r="FOU401" s="472"/>
      <c r="FPD401" s="472"/>
      <c r="FPM401" s="472"/>
      <c r="FPV401" s="472"/>
      <c r="FQE401" s="472"/>
      <c r="FQN401" s="472"/>
      <c r="FQW401" s="472"/>
      <c r="FRF401" s="472"/>
      <c r="FRO401" s="472"/>
      <c r="FRX401" s="472"/>
      <c r="FSG401" s="472"/>
      <c r="FSP401" s="472"/>
      <c r="FSY401" s="472"/>
      <c r="FTH401" s="472"/>
      <c r="FTQ401" s="472"/>
      <c r="FTZ401" s="472"/>
      <c r="FUI401" s="472"/>
      <c r="FUR401" s="472"/>
      <c r="FVA401" s="472"/>
      <c r="FVJ401" s="472"/>
      <c r="FVS401" s="472"/>
      <c r="FWB401" s="472"/>
      <c r="FWK401" s="472"/>
      <c r="FWT401" s="472"/>
      <c r="FXC401" s="472"/>
      <c r="FXL401" s="472"/>
      <c r="FXU401" s="472"/>
      <c r="FYD401" s="472"/>
      <c r="FYM401" s="472"/>
      <c r="FYV401" s="472"/>
      <c r="FZE401" s="472"/>
      <c r="FZN401" s="472"/>
      <c r="FZW401" s="472"/>
      <c r="GAF401" s="472"/>
      <c r="GAO401" s="472"/>
      <c r="GAX401" s="472"/>
      <c r="GBG401" s="472"/>
      <c r="GBP401" s="472"/>
      <c r="GBY401" s="472"/>
      <c r="GCH401" s="472"/>
      <c r="GCQ401" s="472"/>
      <c r="GCZ401" s="472"/>
      <c r="GDI401" s="472"/>
      <c r="GDR401" s="472"/>
      <c r="GEA401" s="472"/>
      <c r="GEJ401" s="472"/>
      <c r="GES401" s="472"/>
      <c r="GFB401" s="472"/>
      <c r="GFK401" s="472"/>
      <c r="GFT401" s="472"/>
      <c r="GGC401" s="472"/>
      <c r="GGL401" s="472"/>
      <c r="GGU401" s="472"/>
      <c r="GHD401" s="472"/>
      <c r="GHM401" s="472"/>
      <c r="GHV401" s="472"/>
      <c r="GIE401" s="472"/>
      <c r="GIN401" s="472"/>
      <c r="GIW401" s="472"/>
      <c r="GJF401" s="472"/>
      <c r="GJO401" s="472"/>
      <c r="GJX401" s="472"/>
      <c r="GKG401" s="472"/>
      <c r="GKP401" s="472"/>
      <c r="GKY401" s="472"/>
      <c r="GLH401" s="472"/>
      <c r="GLQ401" s="472"/>
      <c r="GLZ401" s="472"/>
      <c r="GMI401" s="472"/>
      <c r="GMR401" s="472"/>
      <c r="GNA401" s="472"/>
      <c r="GNJ401" s="472"/>
      <c r="GNS401" s="472"/>
      <c r="GOB401" s="472"/>
      <c r="GOK401" s="472"/>
      <c r="GOT401" s="472"/>
      <c r="GPC401" s="472"/>
      <c r="GPL401" s="472"/>
      <c r="GPU401" s="472"/>
      <c r="GQD401" s="472"/>
      <c r="GQM401" s="472"/>
      <c r="GQV401" s="472"/>
      <c r="GRE401" s="472"/>
      <c r="GRN401" s="472"/>
      <c r="GRW401" s="472"/>
      <c r="GSF401" s="472"/>
      <c r="GSO401" s="472"/>
      <c r="GSX401" s="472"/>
      <c r="GTG401" s="472"/>
      <c r="GTP401" s="472"/>
      <c r="GTY401" s="472"/>
      <c r="GUH401" s="472"/>
      <c r="GUQ401" s="472"/>
      <c r="GUZ401" s="472"/>
      <c r="GVI401" s="472"/>
      <c r="GVR401" s="472"/>
      <c r="GWA401" s="472"/>
      <c r="GWJ401" s="472"/>
      <c r="GWS401" s="472"/>
      <c r="GXB401" s="472"/>
      <c r="GXK401" s="472"/>
      <c r="GXT401" s="472"/>
      <c r="GYC401" s="472"/>
      <c r="GYL401" s="472"/>
      <c r="GYU401" s="472"/>
      <c r="GZD401" s="472"/>
      <c r="GZM401" s="472"/>
      <c r="GZV401" s="472"/>
      <c r="HAE401" s="472"/>
      <c r="HAN401" s="472"/>
      <c r="HAW401" s="472"/>
      <c r="HBF401" s="472"/>
      <c r="HBO401" s="472"/>
      <c r="HBX401" s="472"/>
      <c r="HCG401" s="472"/>
      <c r="HCP401" s="472"/>
      <c r="HCY401" s="472"/>
      <c r="HDH401" s="472"/>
      <c r="HDQ401" s="472"/>
      <c r="HDZ401" s="472"/>
      <c r="HEI401" s="472"/>
      <c r="HER401" s="472"/>
      <c r="HFA401" s="472"/>
      <c r="HFJ401" s="472"/>
      <c r="HFS401" s="472"/>
      <c r="HGB401" s="472"/>
      <c r="HGK401" s="472"/>
      <c r="HGT401" s="472"/>
      <c r="HHC401" s="472"/>
      <c r="HHL401" s="472"/>
      <c r="HHU401" s="472"/>
      <c r="HID401" s="472"/>
      <c r="HIM401" s="472"/>
      <c r="HIV401" s="472"/>
      <c r="HJE401" s="472"/>
      <c r="HJN401" s="472"/>
      <c r="HJW401" s="472"/>
      <c r="HKF401" s="472"/>
      <c r="HKO401" s="472"/>
      <c r="HKX401" s="472"/>
      <c r="HLG401" s="472"/>
      <c r="HLP401" s="472"/>
      <c r="HLY401" s="472"/>
      <c r="HMH401" s="472"/>
      <c r="HMQ401" s="472"/>
      <c r="HMZ401" s="472"/>
      <c r="HNI401" s="472"/>
      <c r="HNR401" s="472"/>
      <c r="HOA401" s="472"/>
      <c r="HOJ401" s="472"/>
      <c r="HOS401" s="472"/>
      <c r="HPB401" s="472"/>
      <c r="HPK401" s="472"/>
      <c r="HPT401" s="472"/>
      <c r="HQC401" s="472"/>
      <c r="HQL401" s="472"/>
      <c r="HQU401" s="472"/>
      <c r="HRD401" s="472"/>
      <c r="HRM401" s="472"/>
      <c r="HRV401" s="472"/>
      <c r="HSE401" s="472"/>
      <c r="HSN401" s="472"/>
      <c r="HSW401" s="472"/>
      <c r="HTF401" s="472"/>
      <c r="HTO401" s="472"/>
      <c r="HTX401" s="472"/>
      <c r="HUG401" s="472"/>
      <c r="HUP401" s="472"/>
      <c r="HUY401" s="472"/>
      <c r="HVH401" s="472"/>
      <c r="HVQ401" s="472"/>
      <c r="HVZ401" s="472"/>
      <c r="HWI401" s="472"/>
      <c r="HWR401" s="472"/>
      <c r="HXA401" s="472"/>
      <c r="HXJ401" s="472"/>
      <c r="HXS401" s="472"/>
      <c r="HYB401" s="472"/>
      <c r="HYK401" s="472"/>
      <c r="HYT401" s="472"/>
      <c r="HZC401" s="472"/>
      <c r="HZL401" s="472"/>
      <c r="HZU401" s="472"/>
      <c r="IAD401" s="472"/>
      <c r="IAM401" s="472"/>
      <c r="IAV401" s="472"/>
      <c r="IBE401" s="472"/>
      <c r="IBN401" s="472"/>
      <c r="IBW401" s="472"/>
      <c r="ICF401" s="472"/>
      <c r="ICO401" s="472"/>
      <c r="ICX401" s="472"/>
      <c r="IDG401" s="472"/>
      <c r="IDP401" s="472"/>
      <c r="IDY401" s="472"/>
      <c r="IEH401" s="472"/>
      <c r="IEQ401" s="472"/>
      <c r="IEZ401" s="472"/>
      <c r="IFI401" s="472"/>
      <c r="IFR401" s="472"/>
      <c r="IGA401" s="472"/>
      <c r="IGJ401" s="472"/>
      <c r="IGS401" s="472"/>
      <c r="IHB401" s="472"/>
      <c r="IHK401" s="472"/>
      <c r="IHT401" s="472"/>
      <c r="IIC401" s="472"/>
      <c r="IIL401" s="472"/>
      <c r="IIU401" s="472"/>
      <c r="IJD401" s="472"/>
      <c r="IJM401" s="472"/>
      <c r="IJV401" s="472"/>
      <c r="IKE401" s="472"/>
      <c r="IKN401" s="472"/>
      <c r="IKW401" s="472"/>
      <c r="ILF401" s="472"/>
      <c r="ILO401" s="472"/>
      <c r="ILX401" s="472"/>
      <c r="IMG401" s="472"/>
      <c r="IMP401" s="472"/>
      <c r="IMY401" s="472"/>
      <c r="INH401" s="472"/>
      <c r="INQ401" s="472"/>
      <c r="INZ401" s="472"/>
      <c r="IOI401" s="472"/>
      <c r="IOR401" s="472"/>
      <c r="IPA401" s="472"/>
      <c r="IPJ401" s="472"/>
      <c r="IPS401" s="472"/>
      <c r="IQB401" s="472"/>
      <c r="IQK401" s="472"/>
      <c r="IQT401" s="472"/>
      <c r="IRC401" s="472"/>
      <c r="IRL401" s="472"/>
      <c r="IRU401" s="472"/>
      <c r="ISD401" s="472"/>
      <c r="ISM401" s="472"/>
      <c r="ISV401" s="472"/>
      <c r="ITE401" s="472"/>
      <c r="ITN401" s="472"/>
      <c r="ITW401" s="472"/>
      <c r="IUF401" s="472"/>
      <c r="IUO401" s="472"/>
      <c r="IUX401" s="472"/>
      <c r="IVG401" s="472"/>
      <c r="IVP401" s="472"/>
      <c r="IVY401" s="472"/>
      <c r="IWH401" s="472"/>
      <c r="IWQ401" s="472"/>
      <c r="IWZ401" s="472"/>
      <c r="IXI401" s="472"/>
      <c r="IXR401" s="472"/>
      <c r="IYA401" s="472"/>
      <c r="IYJ401" s="472"/>
      <c r="IYS401" s="472"/>
      <c r="IZB401" s="472"/>
      <c r="IZK401" s="472"/>
      <c r="IZT401" s="472"/>
      <c r="JAC401" s="472"/>
      <c r="JAL401" s="472"/>
      <c r="JAU401" s="472"/>
      <c r="JBD401" s="472"/>
      <c r="JBM401" s="472"/>
      <c r="JBV401" s="472"/>
      <c r="JCE401" s="472"/>
      <c r="JCN401" s="472"/>
      <c r="JCW401" s="472"/>
      <c r="JDF401" s="472"/>
      <c r="JDO401" s="472"/>
      <c r="JDX401" s="472"/>
      <c r="JEG401" s="472"/>
      <c r="JEP401" s="472"/>
      <c r="JEY401" s="472"/>
      <c r="JFH401" s="472"/>
      <c r="JFQ401" s="472"/>
      <c r="JFZ401" s="472"/>
      <c r="JGI401" s="472"/>
      <c r="JGR401" s="472"/>
      <c r="JHA401" s="472"/>
      <c r="JHJ401" s="472"/>
      <c r="JHS401" s="472"/>
      <c r="JIB401" s="472"/>
      <c r="JIK401" s="472"/>
      <c r="JIT401" s="472"/>
      <c r="JJC401" s="472"/>
      <c r="JJL401" s="472"/>
      <c r="JJU401" s="472"/>
      <c r="JKD401" s="472"/>
      <c r="JKM401" s="472"/>
      <c r="JKV401" s="472"/>
      <c r="JLE401" s="472"/>
      <c r="JLN401" s="472"/>
      <c r="JLW401" s="472"/>
      <c r="JMF401" s="472"/>
      <c r="JMO401" s="472"/>
      <c r="JMX401" s="472"/>
      <c r="JNG401" s="472"/>
      <c r="JNP401" s="472"/>
      <c r="JNY401" s="472"/>
      <c r="JOH401" s="472"/>
      <c r="JOQ401" s="472"/>
      <c r="JOZ401" s="472"/>
      <c r="JPI401" s="472"/>
      <c r="JPR401" s="472"/>
      <c r="JQA401" s="472"/>
      <c r="JQJ401" s="472"/>
      <c r="JQS401" s="472"/>
      <c r="JRB401" s="472"/>
      <c r="JRK401" s="472"/>
      <c r="JRT401" s="472"/>
      <c r="JSC401" s="472"/>
      <c r="JSL401" s="472"/>
      <c r="JSU401" s="472"/>
      <c r="JTD401" s="472"/>
      <c r="JTM401" s="472"/>
      <c r="JTV401" s="472"/>
      <c r="JUE401" s="472"/>
      <c r="JUN401" s="472"/>
      <c r="JUW401" s="472"/>
      <c r="JVF401" s="472"/>
      <c r="JVO401" s="472"/>
      <c r="JVX401" s="472"/>
      <c r="JWG401" s="472"/>
      <c r="JWP401" s="472"/>
      <c r="JWY401" s="472"/>
      <c r="JXH401" s="472"/>
      <c r="JXQ401" s="472"/>
      <c r="JXZ401" s="472"/>
      <c r="JYI401" s="472"/>
      <c r="JYR401" s="472"/>
      <c r="JZA401" s="472"/>
      <c r="JZJ401" s="472"/>
      <c r="JZS401" s="472"/>
      <c r="KAB401" s="472"/>
      <c r="KAK401" s="472"/>
      <c r="KAT401" s="472"/>
      <c r="KBC401" s="472"/>
      <c r="KBL401" s="472"/>
      <c r="KBU401" s="472"/>
      <c r="KCD401" s="472"/>
      <c r="KCM401" s="472"/>
      <c r="KCV401" s="472"/>
      <c r="KDE401" s="472"/>
      <c r="KDN401" s="472"/>
      <c r="KDW401" s="472"/>
      <c r="KEF401" s="472"/>
      <c r="KEO401" s="472"/>
      <c r="KEX401" s="472"/>
      <c r="KFG401" s="472"/>
      <c r="KFP401" s="472"/>
      <c r="KFY401" s="472"/>
      <c r="KGH401" s="472"/>
      <c r="KGQ401" s="472"/>
      <c r="KGZ401" s="472"/>
      <c r="KHI401" s="472"/>
      <c r="KHR401" s="472"/>
      <c r="KIA401" s="472"/>
      <c r="KIJ401" s="472"/>
      <c r="KIS401" s="472"/>
      <c r="KJB401" s="472"/>
      <c r="KJK401" s="472"/>
      <c r="KJT401" s="472"/>
      <c r="KKC401" s="472"/>
      <c r="KKL401" s="472"/>
      <c r="KKU401" s="472"/>
      <c r="KLD401" s="472"/>
      <c r="KLM401" s="472"/>
      <c r="KLV401" s="472"/>
      <c r="KME401" s="472"/>
      <c r="KMN401" s="472"/>
      <c r="KMW401" s="472"/>
      <c r="KNF401" s="472"/>
      <c r="KNO401" s="472"/>
      <c r="KNX401" s="472"/>
      <c r="KOG401" s="472"/>
      <c r="KOP401" s="472"/>
      <c r="KOY401" s="472"/>
      <c r="KPH401" s="472"/>
      <c r="KPQ401" s="472"/>
      <c r="KPZ401" s="472"/>
      <c r="KQI401" s="472"/>
      <c r="KQR401" s="472"/>
      <c r="KRA401" s="472"/>
      <c r="KRJ401" s="472"/>
      <c r="KRS401" s="472"/>
      <c r="KSB401" s="472"/>
      <c r="KSK401" s="472"/>
      <c r="KST401" s="472"/>
      <c r="KTC401" s="472"/>
      <c r="KTL401" s="472"/>
      <c r="KTU401" s="472"/>
      <c r="KUD401" s="472"/>
      <c r="KUM401" s="472"/>
      <c r="KUV401" s="472"/>
      <c r="KVE401" s="472"/>
      <c r="KVN401" s="472"/>
      <c r="KVW401" s="472"/>
      <c r="KWF401" s="472"/>
      <c r="KWO401" s="472"/>
      <c r="KWX401" s="472"/>
      <c r="KXG401" s="472"/>
      <c r="KXP401" s="472"/>
      <c r="KXY401" s="472"/>
      <c r="KYH401" s="472"/>
      <c r="KYQ401" s="472"/>
      <c r="KYZ401" s="472"/>
      <c r="KZI401" s="472"/>
      <c r="KZR401" s="472"/>
      <c r="LAA401" s="472"/>
      <c r="LAJ401" s="472"/>
      <c r="LAS401" s="472"/>
      <c r="LBB401" s="472"/>
      <c r="LBK401" s="472"/>
      <c r="LBT401" s="472"/>
      <c r="LCC401" s="472"/>
      <c r="LCL401" s="472"/>
      <c r="LCU401" s="472"/>
      <c r="LDD401" s="472"/>
      <c r="LDM401" s="472"/>
      <c r="LDV401" s="472"/>
      <c r="LEE401" s="472"/>
      <c r="LEN401" s="472"/>
      <c r="LEW401" s="472"/>
      <c r="LFF401" s="472"/>
      <c r="LFO401" s="472"/>
      <c r="LFX401" s="472"/>
      <c r="LGG401" s="472"/>
      <c r="LGP401" s="472"/>
      <c r="LGY401" s="472"/>
      <c r="LHH401" s="472"/>
      <c r="LHQ401" s="472"/>
      <c r="LHZ401" s="472"/>
      <c r="LII401" s="472"/>
      <c r="LIR401" s="472"/>
      <c r="LJA401" s="472"/>
      <c r="LJJ401" s="472"/>
      <c r="LJS401" s="472"/>
      <c r="LKB401" s="472"/>
      <c r="LKK401" s="472"/>
      <c r="LKT401" s="472"/>
      <c r="LLC401" s="472"/>
      <c r="LLL401" s="472"/>
      <c r="LLU401" s="472"/>
      <c r="LMD401" s="472"/>
      <c r="LMM401" s="472"/>
      <c r="LMV401" s="472"/>
      <c r="LNE401" s="472"/>
      <c r="LNN401" s="472"/>
      <c r="LNW401" s="472"/>
      <c r="LOF401" s="472"/>
      <c r="LOO401" s="472"/>
      <c r="LOX401" s="472"/>
      <c r="LPG401" s="472"/>
      <c r="LPP401" s="472"/>
      <c r="LPY401" s="472"/>
      <c r="LQH401" s="472"/>
      <c r="LQQ401" s="472"/>
      <c r="LQZ401" s="472"/>
      <c r="LRI401" s="472"/>
      <c r="LRR401" s="472"/>
      <c r="LSA401" s="472"/>
      <c r="LSJ401" s="472"/>
      <c r="LSS401" s="472"/>
      <c r="LTB401" s="472"/>
      <c r="LTK401" s="472"/>
      <c r="LTT401" s="472"/>
      <c r="LUC401" s="472"/>
      <c r="LUL401" s="472"/>
      <c r="LUU401" s="472"/>
      <c r="LVD401" s="472"/>
      <c r="LVM401" s="472"/>
      <c r="LVV401" s="472"/>
      <c r="LWE401" s="472"/>
      <c r="LWN401" s="472"/>
      <c r="LWW401" s="472"/>
      <c r="LXF401" s="472"/>
      <c r="LXO401" s="472"/>
      <c r="LXX401" s="472"/>
      <c r="LYG401" s="472"/>
      <c r="LYP401" s="472"/>
      <c r="LYY401" s="472"/>
      <c r="LZH401" s="472"/>
      <c r="LZQ401" s="472"/>
      <c r="LZZ401" s="472"/>
      <c r="MAI401" s="472"/>
      <c r="MAR401" s="472"/>
      <c r="MBA401" s="472"/>
      <c r="MBJ401" s="472"/>
      <c r="MBS401" s="472"/>
      <c r="MCB401" s="472"/>
      <c r="MCK401" s="472"/>
      <c r="MCT401" s="472"/>
      <c r="MDC401" s="472"/>
      <c r="MDL401" s="472"/>
      <c r="MDU401" s="472"/>
      <c r="MED401" s="472"/>
      <c r="MEM401" s="472"/>
      <c r="MEV401" s="472"/>
      <c r="MFE401" s="472"/>
      <c r="MFN401" s="472"/>
      <c r="MFW401" s="472"/>
      <c r="MGF401" s="472"/>
      <c r="MGO401" s="472"/>
      <c r="MGX401" s="472"/>
      <c r="MHG401" s="472"/>
      <c r="MHP401" s="472"/>
      <c r="MHY401" s="472"/>
      <c r="MIH401" s="472"/>
      <c r="MIQ401" s="472"/>
      <c r="MIZ401" s="472"/>
      <c r="MJI401" s="472"/>
      <c r="MJR401" s="472"/>
      <c r="MKA401" s="472"/>
      <c r="MKJ401" s="472"/>
      <c r="MKS401" s="472"/>
      <c r="MLB401" s="472"/>
      <c r="MLK401" s="472"/>
      <c r="MLT401" s="472"/>
      <c r="MMC401" s="472"/>
      <c r="MML401" s="472"/>
      <c r="MMU401" s="472"/>
      <c r="MND401" s="472"/>
      <c r="MNM401" s="472"/>
      <c r="MNV401" s="472"/>
      <c r="MOE401" s="472"/>
      <c r="MON401" s="472"/>
      <c r="MOW401" s="472"/>
      <c r="MPF401" s="472"/>
      <c r="MPO401" s="472"/>
      <c r="MPX401" s="472"/>
      <c r="MQG401" s="472"/>
      <c r="MQP401" s="472"/>
      <c r="MQY401" s="472"/>
      <c r="MRH401" s="472"/>
      <c r="MRQ401" s="472"/>
      <c r="MRZ401" s="472"/>
      <c r="MSI401" s="472"/>
      <c r="MSR401" s="472"/>
      <c r="MTA401" s="472"/>
      <c r="MTJ401" s="472"/>
      <c r="MTS401" s="472"/>
      <c r="MUB401" s="472"/>
      <c r="MUK401" s="472"/>
      <c r="MUT401" s="472"/>
      <c r="MVC401" s="472"/>
      <c r="MVL401" s="472"/>
      <c r="MVU401" s="472"/>
      <c r="MWD401" s="472"/>
      <c r="MWM401" s="472"/>
      <c r="MWV401" s="472"/>
      <c r="MXE401" s="472"/>
      <c r="MXN401" s="472"/>
      <c r="MXW401" s="472"/>
      <c r="MYF401" s="472"/>
      <c r="MYO401" s="472"/>
      <c r="MYX401" s="472"/>
      <c r="MZG401" s="472"/>
      <c r="MZP401" s="472"/>
      <c r="MZY401" s="472"/>
      <c r="NAH401" s="472"/>
      <c r="NAQ401" s="472"/>
      <c r="NAZ401" s="472"/>
      <c r="NBI401" s="472"/>
      <c r="NBR401" s="472"/>
      <c r="NCA401" s="472"/>
      <c r="NCJ401" s="472"/>
      <c r="NCS401" s="472"/>
      <c r="NDB401" s="472"/>
      <c r="NDK401" s="472"/>
      <c r="NDT401" s="472"/>
      <c r="NEC401" s="472"/>
      <c r="NEL401" s="472"/>
      <c r="NEU401" s="472"/>
      <c r="NFD401" s="472"/>
      <c r="NFM401" s="472"/>
      <c r="NFV401" s="472"/>
      <c r="NGE401" s="472"/>
      <c r="NGN401" s="472"/>
      <c r="NGW401" s="472"/>
      <c r="NHF401" s="472"/>
      <c r="NHO401" s="472"/>
      <c r="NHX401" s="472"/>
      <c r="NIG401" s="472"/>
      <c r="NIP401" s="472"/>
      <c r="NIY401" s="472"/>
      <c r="NJH401" s="472"/>
      <c r="NJQ401" s="472"/>
      <c r="NJZ401" s="472"/>
      <c r="NKI401" s="472"/>
      <c r="NKR401" s="472"/>
      <c r="NLA401" s="472"/>
      <c r="NLJ401" s="472"/>
      <c r="NLS401" s="472"/>
      <c r="NMB401" s="472"/>
      <c r="NMK401" s="472"/>
      <c r="NMT401" s="472"/>
      <c r="NNC401" s="472"/>
      <c r="NNL401" s="472"/>
      <c r="NNU401" s="472"/>
      <c r="NOD401" s="472"/>
      <c r="NOM401" s="472"/>
      <c r="NOV401" s="472"/>
      <c r="NPE401" s="472"/>
      <c r="NPN401" s="472"/>
      <c r="NPW401" s="472"/>
      <c r="NQF401" s="472"/>
      <c r="NQO401" s="472"/>
      <c r="NQX401" s="472"/>
      <c r="NRG401" s="472"/>
      <c r="NRP401" s="472"/>
      <c r="NRY401" s="472"/>
      <c r="NSH401" s="472"/>
      <c r="NSQ401" s="472"/>
      <c r="NSZ401" s="472"/>
      <c r="NTI401" s="472"/>
      <c r="NTR401" s="472"/>
      <c r="NUA401" s="472"/>
      <c r="NUJ401" s="472"/>
      <c r="NUS401" s="472"/>
      <c r="NVB401" s="472"/>
      <c r="NVK401" s="472"/>
      <c r="NVT401" s="472"/>
      <c r="NWC401" s="472"/>
      <c r="NWL401" s="472"/>
      <c r="NWU401" s="472"/>
      <c r="NXD401" s="472"/>
      <c r="NXM401" s="472"/>
      <c r="NXV401" s="472"/>
      <c r="NYE401" s="472"/>
      <c r="NYN401" s="472"/>
      <c r="NYW401" s="472"/>
      <c r="NZF401" s="472"/>
      <c r="NZO401" s="472"/>
      <c r="NZX401" s="472"/>
      <c r="OAG401" s="472"/>
      <c r="OAP401" s="472"/>
      <c r="OAY401" s="472"/>
      <c r="OBH401" s="472"/>
      <c r="OBQ401" s="472"/>
      <c r="OBZ401" s="472"/>
      <c r="OCI401" s="472"/>
      <c r="OCR401" s="472"/>
      <c r="ODA401" s="472"/>
      <c r="ODJ401" s="472"/>
      <c r="ODS401" s="472"/>
      <c r="OEB401" s="472"/>
      <c r="OEK401" s="472"/>
      <c r="OET401" s="472"/>
      <c r="OFC401" s="472"/>
      <c r="OFL401" s="472"/>
      <c r="OFU401" s="472"/>
      <c r="OGD401" s="472"/>
      <c r="OGM401" s="472"/>
      <c r="OGV401" s="472"/>
      <c r="OHE401" s="472"/>
      <c r="OHN401" s="472"/>
      <c r="OHW401" s="472"/>
      <c r="OIF401" s="472"/>
      <c r="OIO401" s="472"/>
      <c r="OIX401" s="472"/>
      <c r="OJG401" s="472"/>
      <c r="OJP401" s="472"/>
      <c r="OJY401" s="472"/>
      <c r="OKH401" s="472"/>
      <c r="OKQ401" s="472"/>
      <c r="OKZ401" s="472"/>
      <c r="OLI401" s="472"/>
      <c r="OLR401" s="472"/>
      <c r="OMA401" s="472"/>
      <c r="OMJ401" s="472"/>
      <c r="OMS401" s="472"/>
      <c r="ONB401" s="472"/>
      <c r="ONK401" s="472"/>
      <c r="ONT401" s="472"/>
      <c r="OOC401" s="472"/>
      <c r="OOL401" s="472"/>
      <c r="OOU401" s="472"/>
      <c r="OPD401" s="472"/>
      <c r="OPM401" s="472"/>
      <c r="OPV401" s="472"/>
      <c r="OQE401" s="472"/>
      <c r="OQN401" s="472"/>
      <c r="OQW401" s="472"/>
      <c r="ORF401" s="472"/>
      <c r="ORO401" s="472"/>
      <c r="ORX401" s="472"/>
      <c r="OSG401" s="472"/>
      <c r="OSP401" s="472"/>
      <c r="OSY401" s="472"/>
      <c r="OTH401" s="472"/>
      <c r="OTQ401" s="472"/>
      <c r="OTZ401" s="472"/>
      <c r="OUI401" s="472"/>
      <c r="OUR401" s="472"/>
      <c r="OVA401" s="472"/>
      <c r="OVJ401" s="472"/>
      <c r="OVS401" s="472"/>
      <c r="OWB401" s="472"/>
      <c r="OWK401" s="472"/>
      <c r="OWT401" s="472"/>
      <c r="OXC401" s="472"/>
      <c r="OXL401" s="472"/>
      <c r="OXU401" s="472"/>
      <c r="OYD401" s="472"/>
      <c r="OYM401" s="472"/>
      <c r="OYV401" s="472"/>
      <c r="OZE401" s="472"/>
      <c r="OZN401" s="472"/>
      <c r="OZW401" s="472"/>
      <c r="PAF401" s="472"/>
      <c r="PAO401" s="472"/>
      <c r="PAX401" s="472"/>
      <c r="PBG401" s="472"/>
      <c r="PBP401" s="472"/>
      <c r="PBY401" s="472"/>
      <c r="PCH401" s="472"/>
      <c r="PCQ401" s="472"/>
      <c r="PCZ401" s="472"/>
      <c r="PDI401" s="472"/>
      <c r="PDR401" s="472"/>
      <c r="PEA401" s="472"/>
      <c r="PEJ401" s="472"/>
      <c r="PES401" s="472"/>
      <c r="PFB401" s="472"/>
      <c r="PFK401" s="472"/>
      <c r="PFT401" s="472"/>
      <c r="PGC401" s="472"/>
      <c r="PGL401" s="472"/>
      <c r="PGU401" s="472"/>
      <c r="PHD401" s="472"/>
      <c r="PHM401" s="472"/>
      <c r="PHV401" s="472"/>
      <c r="PIE401" s="472"/>
      <c r="PIN401" s="472"/>
      <c r="PIW401" s="472"/>
      <c r="PJF401" s="472"/>
      <c r="PJO401" s="472"/>
      <c r="PJX401" s="472"/>
      <c r="PKG401" s="472"/>
      <c r="PKP401" s="472"/>
      <c r="PKY401" s="472"/>
      <c r="PLH401" s="472"/>
      <c r="PLQ401" s="472"/>
      <c r="PLZ401" s="472"/>
      <c r="PMI401" s="472"/>
      <c r="PMR401" s="472"/>
      <c r="PNA401" s="472"/>
      <c r="PNJ401" s="472"/>
      <c r="PNS401" s="472"/>
      <c r="POB401" s="472"/>
      <c r="POK401" s="472"/>
      <c r="POT401" s="472"/>
      <c r="PPC401" s="472"/>
      <c r="PPL401" s="472"/>
      <c r="PPU401" s="472"/>
      <c r="PQD401" s="472"/>
      <c r="PQM401" s="472"/>
      <c r="PQV401" s="472"/>
      <c r="PRE401" s="472"/>
      <c r="PRN401" s="472"/>
      <c r="PRW401" s="472"/>
      <c r="PSF401" s="472"/>
      <c r="PSO401" s="472"/>
      <c r="PSX401" s="472"/>
      <c r="PTG401" s="472"/>
      <c r="PTP401" s="472"/>
      <c r="PTY401" s="472"/>
      <c r="PUH401" s="472"/>
      <c r="PUQ401" s="472"/>
      <c r="PUZ401" s="472"/>
      <c r="PVI401" s="472"/>
      <c r="PVR401" s="472"/>
      <c r="PWA401" s="472"/>
      <c r="PWJ401" s="472"/>
      <c r="PWS401" s="472"/>
      <c r="PXB401" s="472"/>
      <c r="PXK401" s="472"/>
      <c r="PXT401" s="472"/>
      <c r="PYC401" s="472"/>
      <c r="PYL401" s="472"/>
      <c r="PYU401" s="472"/>
      <c r="PZD401" s="472"/>
      <c r="PZM401" s="472"/>
      <c r="PZV401" s="472"/>
      <c r="QAE401" s="472"/>
      <c r="QAN401" s="472"/>
      <c r="QAW401" s="472"/>
      <c r="QBF401" s="472"/>
      <c r="QBO401" s="472"/>
      <c r="QBX401" s="472"/>
      <c r="QCG401" s="472"/>
      <c r="QCP401" s="472"/>
      <c r="QCY401" s="472"/>
      <c r="QDH401" s="472"/>
      <c r="QDQ401" s="472"/>
      <c r="QDZ401" s="472"/>
      <c r="QEI401" s="472"/>
      <c r="QER401" s="472"/>
      <c r="QFA401" s="472"/>
      <c r="QFJ401" s="472"/>
      <c r="QFS401" s="472"/>
      <c r="QGB401" s="472"/>
      <c r="QGK401" s="472"/>
      <c r="QGT401" s="472"/>
      <c r="QHC401" s="472"/>
      <c r="QHL401" s="472"/>
      <c r="QHU401" s="472"/>
      <c r="QID401" s="472"/>
      <c r="QIM401" s="472"/>
      <c r="QIV401" s="472"/>
      <c r="QJE401" s="472"/>
      <c r="QJN401" s="472"/>
      <c r="QJW401" s="472"/>
      <c r="QKF401" s="472"/>
      <c r="QKO401" s="472"/>
      <c r="QKX401" s="472"/>
      <c r="QLG401" s="472"/>
      <c r="QLP401" s="472"/>
      <c r="QLY401" s="472"/>
      <c r="QMH401" s="472"/>
      <c r="QMQ401" s="472"/>
      <c r="QMZ401" s="472"/>
      <c r="QNI401" s="472"/>
      <c r="QNR401" s="472"/>
      <c r="QOA401" s="472"/>
      <c r="QOJ401" s="472"/>
      <c r="QOS401" s="472"/>
      <c r="QPB401" s="472"/>
      <c r="QPK401" s="472"/>
      <c r="QPT401" s="472"/>
      <c r="QQC401" s="472"/>
      <c r="QQL401" s="472"/>
      <c r="QQU401" s="472"/>
      <c r="QRD401" s="472"/>
      <c r="QRM401" s="472"/>
      <c r="QRV401" s="472"/>
      <c r="QSE401" s="472"/>
      <c r="QSN401" s="472"/>
      <c r="QSW401" s="472"/>
      <c r="QTF401" s="472"/>
      <c r="QTO401" s="472"/>
      <c r="QTX401" s="472"/>
      <c r="QUG401" s="472"/>
      <c r="QUP401" s="472"/>
      <c r="QUY401" s="472"/>
      <c r="QVH401" s="472"/>
      <c r="QVQ401" s="472"/>
      <c r="QVZ401" s="472"/>
      <c r="QWI401" s="472"/>
      <c r="QWR401" s="472"/>
      <c r="QXA401" s="472"/>
      <c r="QXJ401" s="472"/>
      <c r="QXS401" s="472"/>
      <c r="QYB401" s="472"/>
      <c r="QYK401" s="472"/>
      <c r="QYT401" s="472"/>
      <c r="QZC401" s="472"/>
      <c r="QZL401" s="472"/>
      <c r="QZU401" s="472"/>
      <c r="RAD401" s="472"/>
      <c r="RAM401" s="472"/>
      <c r="RAV401" s="472"/>
      <c r="RBE401" s="472"/>
      <c r="RBN401" s="472"/>
      <c r="RBW401" s="472"/>
      <c r="RCF401" s="472"/>
      <c r="RCO401" s="472"/>
      <c r="RCX401" s="472"/>
      <c r="RDG401" s="472"/>
      <c r="RDP401" s="472"/>
      <c r="RDY401" s="472"/>
      <c r="REH401" s="472"/>
      <c r="REQ401" s="472"/>
      <c r="REZ401" s="472"/>
      <c r="RFI401" s="472"/>
      <c r="RFR401" s="472"/>
      <c r="RGA401" s="472"/>
      <c r="RGJ401" s="472"/>
      <c r="RGS401" s="472"/>
      <c r="RHB401" s="472"/>
      <c r="RHK401" s="472"/>
      <c r="RHT401" s="472"/>
      <c r="RIC401" s="472"/>
      <c r="RIL401" s="472"/>
      <c r="RIU401" s="472"/>
      <c r="RJD401" s="472"/>
      <c r="RJM401" s="472"/>
      <c r="RJV401" s="472"/>
      <c r="RKE401" s="472"/>
      <c r="RKN401" s="472"/>
      <c r="RKW401" s="472"/>
      <c r="RLF401" s="472"/>
      <c r="RLO401" s="472"/>
      <c r="RLX401" s="472"/>
      <c r="RMG401" s="472"/>
      <c r="RMP401" s="472"/>
      <c r="RMY401" s="472"/>
      <c r="RNH401" s="472"/>
      <c r="RNQ401" s="472"/>
      <c r="RNZ401" s="472"/>
      <c r="ROI401" s="472"/>
      <c r="ROR401" s="472"/>
      <c r="RPA401" s="472"/>
      <c r="RPJ401" s="472"/>
      <c r="RPS401" s="472"/>
      <c r="RQB401" s="472"/>
      <c r="RQK401" s="472"/>
      <c r="RQT401" s="472"/>
      <c r="RRC401" s="472"/>
      <c r="RRL401" s="472"/>
      <c r="RRU401" s="472"/>
      <c r="RSD401" s="472"/>
      <c r="RSM401" s="472"/>
      <c r="RSV401" s="472"/>
      <c r="RTE401" s="472"/>
      <c r="RTN401" s="472"/>
      <c r="RTW401" s="472"/>
      <c r="RUF401" s="472"/>
      <c r="RUO401" s="472"/>
      <c r="RUX401" s="472"/>
      <c r="RVG401" s="472"/>
      <c r="RVP401" s="472"/>
      <c r="RVY401" s="472"/>
      <c r="RWH401" s="472"/>
      <c r="RWQ401" s="472"/>
      <c r="RWZ401" s="472"/>
      <c r="RXI401" s="472"/>
      <c r="RXR401" s="472"/>
      <c r="RYA401" s="472"/>
      <c r="RYJ401" s="472"/>
      <c r="RYS401" s="472"/>
      <c r="RZB401" s="472"/>
      <c r="RZK401" s="472"/>
      <c r="RZT401" s="472"/>
      <c r="SAC401" s="472"/>
      <c r="SAL401" s="472"/>
      <c r="SAU401" s="472"/>
      <c r="SBD401" s="472"/>
      <c r="SBM401" s="472"/>
      <c r="SBV401" s="472"/>
      <c r="SCE401" s="472"/>
      <c r="SCN401" s="472"/>
      <c r="SCW401" s="472"/>
      <c r="SDF401" s="472"/>
      <c r="SDO401" s="472"/>
      <c r="SDX401" s="472"/>
      <c r="SEG401" s="472"/>
      <c r="SEP401" s="472"/>
      <c r="SEY401" s="472"/>
      <c r="SFH401" s="472"/>
      <c r="SFQ401" s="472"/>
      <c r="SFZ401" s="472"/>
      <c r="SGI401" s="472"/>
      <c r="SGR401" s="472"/>
      <c r="SHA401" s="472"/>
      <c r="SHJ401" s="472"/>
      <c r="SHS401" s="472"/>
      <c r="SIB401" s="472"/>
      <c r="SIK401" s="472"/>
      <c r="SIT401" s="472"/>
      <c r="SJC401" s="472"/>
      <c r="SJL401" s="472"/>
      <c r="SJU401" s="472"/>
      <c r="SKD401" s="472"/>
      <c r="SKM401" s="472"/>
      <c r="SKV401" s="472"/>
      <c r="SLE401" s="472"/>
      <c r="SLN401" s="472"/>
      <c r="SLW401" s="472"/>
      <c r="SMF401" s="472"/>
      <c r="SMO401" s="472"/>
      <c r="SMX401" s="472"/>
      <c r="SNG401" s="472"/>
      <c r="SNP401" s="472"/>
      <c r="SNY401" s="472"/>
      <c r="SOH401" s="472"/>
      <c r="SOQ401" s="472"/>
      <c r="SOZ401" s="472"/>
      <c r="SPI401" s="472"/>
      <c r="SPR401" s="472"/>
      <c r="SQA401" s="472"/>
      <c r="SQJ401" s="472"/>
      <c r="SQS401" s="472"/>
      <c r="SRB401" s="472"/>
      <c r="SRK401" s="472"/>
      <c r="SRT401" s="472"/>
      <c r="SSC401" s="472"/>
      <c r="SSL401" s="472"/>
      <c r="SSU401" s="472"/>
      <c r="STD401" s="472"/>
      <c r="STM401" s="472"/>
      <c r="STV401" s="472"/>
      <c r="SUE401" s="472"/>
      <c r="SUN401" s="472"/>
      <c r="SUW401" s="472"/>
      <c r="SVF401" s="472"/>
      <c r="SVO401" s="472"/>
      <c r="SVX401" s="472"/>
      <c r="SWG401" s="472"/>
      <c r="SWP401" s="472"/>
      <c r="SWY401" s="472"/>
      <c r="SXH401" s="472"/>
      <c r="SXQ401" s="472"/>
      <c r="SXZ401" s="472"/>
      <c r="SYI401" s="472"/>
      <c r="SYR401" s="472"/>
      <c r="SZA401" s="472"/>
      <c r="SZJ401" s="472"/>
      <c r="SZS401" s="472"/>
      <c r="TAB401" s="472"/>
      <c r="TAK401" s="472"/>
      <c r="TAT401" s="472"/>
      <c r="TBC401" s="472"/>
      <c r="TBL401" s="472"/>
      <c r="TBU401" s="472"/>
      <c r="TCD401" s="472"/>
      <c r="TCM401" s="472"/>
      <c r="TCV401" s="472"/>
      <c r="TDE401" s="472"/>
      <c r="TDN401" s="472"/>
      <c r="TDW401" s="472"/>
      <c r="TEF401" s="472"/>
      <c r="TEO401" s="472"/>
      <c r="TEX401" s="472"/>
      <c r="TFG401" s="472"/>
      <c r="TFP401" s="472"/>
      <c r="TFY401" s="472"/>
      <c r="TGH401" s="472"/>
      <c r="TGQ401" s="472"/>
      <c r="TGZ401" s="472"/>
      <c r="THI401" s="472"/>
      <c r="THR401" s="472"/>
      <c r="TIA401" s="472"/>
      <c r="TIJ401" s="472"/>
      <c r="TIS401" s="472"/>
      <c r="TJB401" s="472"/>
      <c r="TJK401" s="472"/>
      <c r="TJT401" s="472"/>
      <c r="TKC401" s="472"/>
      <c r="TKL401" s="472"/>
      <c r="TKU401" s="472"/>
      <c r="TLD401" s="472"/>
      <c r="TLM401" s="472"/>
      <c r="TLV401" s="472"/>
      <c r="TME401" s="472"/>
      <c r="TMN401" s="472"/>
      <c r="TMW401" s="472"/>
      <c r="TNF401" s="472"/>
      <c r="TNO401" s="472"/>
      <c r="TNX401" s="472"/>
      <c r="TOG401" s="472"/>
      <c r="TOP401" s="472"/>
      <c r="TOY401" s="472"/>
      <c r="TPH401" s="472"/>
      <c r="TPQ401" s="472"/>
      <c r="TPZ401" s="472"/>
      <c r="TQI401" s="472"/>
      <c r="TQR401" s="472"/>
      <c r="TRA401" s="472"/>
      <c r="TRJ401" s="472"/>
      <c r="TRS401" s="472"/>
      <c r="TSB401" s="472"/>
      <c r="TSK401" s="472"/>
      <c r="TST401" s="472"/>
      <c r="TTC401" s="472"/>
      <c r="TTL401" s="472"/>
      <c r="TTU401" s="472"/>
      <c r="TUD401" s="472"/>
      <c r="TUM401" s="472"/>
      <c r="TUV401" s="472"/>
      <c r="TVE401" s="472"/>
      <c r="TVN401" s="472"/>
      <c r="TVW401" s="472"/>
      <c r="TWF401" s="472"/>
      <c r="TWO401" s="472"/>
      <c r="TWX401" s="472"/>
      <c r="TXG401" s="472"/>
      <c r="TXP401" s="472"/>
      <c r="TXY401" s="472"/>
      <c r="TYH401" s="472"/>
      <c r="TYQ401" s="472"/>
      <c r="TYZ401" s="472"/>
      <c r="TZI401" s="472"/>
      <c r="TZR401" s="472"/>
      <c r="UAA401" s="472"/>
      <c r="UAJ401" s="472"/>
      <c r="UAS401" s="472"/>
      <c r="UBB401" s="472"/>
      <c r="UBK401" s="472"/>
      <c r="UBT401" s="472"/>
      <c r="UCC401" s="472"/>
      <c r="UCL401" s="472"/>
      <c r="UCU401" s="472"/>
      <c r="UDD401" s="472"/>
      <c r="UDM401" s="472"/>
      <c r="UDV401" s="472"/>
      <c r="UEE401" s="472"/>
      <c r="UEN401" s="472"/>
      <c r="UEW401" s="472"/>
      <c r="UFF401" s="472"/>
      <c r="UFO401" s="472"/>
      <c r="UFX401" s="472"/>
      <c r="UGG401" s="472"/>
      <c r="UGP401" s="472"/>
      <c r="UGY401" s="472"/>
      <c r="UHH401" s="472"/>
      <c r="UHQ401" s="472"/>
      <c r="UHZ401" s="472"/>
      <c r="UII401" s="472"/>
      <c r="UIR401" s="472"/>
      <c r="UJA401" s="472"/>
      <c r="UJJ401" s="472"/>
      <c r="UJS401" s="472"/>
      <c r="UKB401" s="472"/>
      <c r="UKK401" s="472"/>
      <c r="UKT401" s="472"/>
      <c r="ULC401" s="472"/>
      <c r="ULL401" s="472"/>
      <c r="ULU401" s="472"/>
      <c r="UMD401" s="472"/>
      <c r="UMM401" s="472"/>
      <c r="UMV401" s="472"/>
      <c r="UNE401" s="472"/>
      <c r="UNN401" s="472"/>
      <c r="UNW401" s="472"/>
      <c r="UOF401" s="472"/>
      <c r="UOO401" s="472"/>
      <c r="UOX401" s="472"/>
      <c r="UPG401" s="472"/>
      <c r="UPP401" s="472"/>
      <c r="UPY401" s="472"/>
      <c r="UQH401" s="472"/>
      <c r="UQQ401" s="472"/>
      <c r="UQZ401" s="472"/>
      <c r="URI401" s="472"/>
      <c r="URR401" s="472"/>
      <c r="USA401" s="472"/>
      <c r="USJ401" s="472"/>
      <c r="USS401" s="472"/>
      <c r="UTB401" s="472"/>
      <c r="UTK401" s="472"/>
      <c r="UTT401" s="472"/>
      <c r="UUC401" s="472"/>
      <c r="UUL401" s="472"/>
      <c r="UUU401" s="472"/>
      <c r="UVD401" s="472"/>
      <c r="UVM401" s="472"/>
      <c r="UVV401" s="472"/>
      <c r="UWE401" s="472"/>
      <c r="UWN401" s="472"/>
      <c r="UWW401" s="472"/>
      <c r="UXF401" s="472"/>
      <c r="UXO401" s="472"/>
      <c r="UXX401" s="472"/>
      <c r="UYG401" s="472"/>
      <c r="UYP401" s="472"/>
      <c r="UYY401" s="472"/>
      <c r="UZH401" s="472"/>
      <c r="UZQ401" s="472"/>
      <c r="UZZ401" s="472"/>
      <c r="VAI401" s="472"/>
      <c r="VAR401" s="472"/>
      <c r="VBA401" s="472"/>
      <c r="VBJ401" s="472"/>
      <c r="VBS401" s="472"/>
      <c r="VCB401" s="472"/>
      <c r="VCK401" s="472"/>
      <c r="VCT401" s="472"/>
      <c r="VDC401" s="472"/>
      <c r="VDL401" s="472"/>
      <c r="VDU401" s="472"/>
      <c r="VED401" s="472"/>
      <c r="VEM401" s="472"/>
      <c r="VEV401" s="472"/>
      <c r="VFE401" s="472"/>
      <c r="VFN401" s="472"/>
      <c r="VFW401" s="472"/>
      <c r="VGF401" s="472"/>
      <c r="VGO401" s="472"/>
      <c r="VGX401" s="472"/>
      <c r="VHG401" s="472"/>
      <c r="VHP401" s="472"/>
      <c r="VHY401" s="472"/>
      <c r="VIH401" s="472"/>
      <c r="VIQ401" s="472"/>
      <c r="VIZ401" s="472"/>
      <c r="VJI401" s="472"/>
      <c r="VJR401" s="472"/>
      <c r="VKA401" s="472"/>
      <c r="VKJ401" s="472"/>
      <c r="VKS401" s="472"/>
      <c r="VLB401" s="472"/>
      <c r="VLK401" s="472"/>
      <c r="VLT401" s="472"/>
      <c r="VMC401" s="472"/>
      <c r="VML401" s="472"/>
      <c r="VMU401" s="472"/>
      <c r="VND401" s="472"/>
      <c r="VNM401" s="472"/>
      <c r="VNV401" s="472"/>
      <c r="VOE401" s="472"/>
      <c r="VON401" s="472"/>
      <c r="VOW401" s="472"/>
      <c r="VPF401" s="472"/>
      <c r="VPO401" s="472"/>
      <c r="VPX401" s="472"/>
      <c r="VQG401" s="472"/>
      <c r="VQP401" s="472"/>
      <c r="VQY401" s="472"/>
      <c r="VRH401" s="472"/>
      <c r="VRQ401" s="472"/>
      <c r="VRZ401" s="472"/>
      <c r="VSI401" s="472"/>
      <c r="VSR401" s="472"/>
      <c r="VTA401" s="472"/>
      <c r="VTJ401" s="472"/>
      <c r="VTS401" s="472"/>
      <c r="VUB401" s="472"/>
      <c r="VUK401" s="472"/>
      <c r="VUT401" s="472"/>
      <c r="VVC401" s="472"/>
      <c r="VVL401" s="472"/>
      <c r="VVU401" s="472"/>
      <c r="VWD401" s="472"/>
      <c r="VWM401" s="472"/>
      <c r="VWV401" s="472"/>
      <c r="VXE401" s="472"/>
      <c r="VXN401" s="472"/>
      <c r="VXW401" s="472"/>
      <c r="VYF401" s="472"/>
      <c r="VYO401" s="472"/>
      <c r="VYX401" s="472"/>
      <c r="VZG401" s="472"/>
      <c r="VZP401" s="472"/>
      <c r="VZY401" s="472"/>
      <c r="WAH401" s="472"/>
      <c r="WAQ401" s="472"/>
      <c r="WAZ401" s="472"/>
      <c r="WBI401" s="472"/>
      <c r="WBR401" s="472"/>
      <c r="WCA401" s="472"/>
      <c r="WCJ401" s="472"/>
      <c r="WCS401" s="472"/>
      <c r="WDB401" s="472"/>
      <c r="WDK401" s="472"/>
      <c r="WDT401" s="472"/>
      <c r="WEC401" s="472"/>
      <c r="WEL401" s="472"/>
      <c r="WEU401" s="472"/>
      <c r="WFD401" s="472"/>
      <c r="WFM401" s="472"/>
      <c r="WFV401" s="472"/>
      <c r="WGE401" s="472"/>
      <c r="WGN401" s="472"/>
      <c r="WGW401" s="472"/>
      <c r="WHF401" s="472"/>
      <c r="WHO401" s="472"/>
      <c r="WHX401" s="472"/>
      <c r="WIG401" s="472"/>
      <c r="WIP401" s="472"/>
      <c r="WIY401" s="472"/>
      <c r="WJH401" s="472"/>
      <c r="WJQ401" s="472"/>
      <c r="WJZ401" s="472"/>
      <c r="WKI401" s="472"/>
      <c r="WKR401" s="472"/>
      <c r="WLA401" s="472"/>
      <c r="WLJ401" s="472"/>
      <c r="WLS401" s="472"/>
      <c r="WMB401" s="472"/>
      <c r="WMK401" s="472"/>
      <c r="WMT401" s="472"/>
      <c r="WNC401" s="472"/>
      <c r="WNL401" s="472"/>
      <c r="WNU401" s="472"/>
      <c r="WOD401" s="472"/>
      <c r="WOM401" s="472"/>
      <c r="WOV401" s="472"/>
      <c r="WPE401" s="472"/>
      <c r="WPN401" s="472"/>
      <c r="WPW401" s="472"/>
      <c r="WQF401" s="472"/>
      <c r="WQO401" s="472"/>
      <c r="WQX401" s="472"/>
      <c r="WRG401" s="472"/>
      <c r="WRP401" s="472"/>
      <c r="WRY401" s="472"/>
      <c r="WSH401" s="472"/>
      <c r="WSQ401" s="472"/>
      <c r="WSZ401" s="472"/>
      <c r="WTI401" s="472"/>
      <c r="WTR401" s="472"/>
      <c r="WUA401" s="472"/>
      <c r="WUJ401" s="472"/>
      <c r="WUS401" s="472"/>
      <c r="WVB401" s="472"/>
      <c r="WVK401" s="472"/>
      <c r="WVT401" s="472"/>
      <c r="WWC401" s="472"/>
      <c r="WWL401" s="472"/>
      <c r="WWU401" s="472"/>
      <c r="WXD401" s="472"/>
      <c r="WXM401" s="472"/>
      <c r="WXV401" s="472"/>
      <c r="WYE401" s="472"/>
      <c r="WYN401" s="472"/>
      <c r="WYW401" s="472"/>
      <c r="WZF401" s="472"/>
      <c r="WZO401" s="472"/>
      <c r="WZX401" s="472"/>
      <c r="XAG401" s="472"/>
      <c r="XAP401" s="472"/>
      <c r="XAY401" s="472"/>
      <c r="XBH401" s="472"/>
      <c r="XBQ401" s="472"/>
      <c r="XBZ401" s="472"/>
      <c r="XCI401" s="472"/>
      <c r="XCR401" s="472"/>
      <c r="XDA401" s="472"/>
      <c r="XDJ401" s="472"/>
      <c r="XDS401" s="472"/>
      <c r="XEB401" s="472"/>
      <c r="XEK401" s="472"/>
      <c r="XET401" s="472"/>
      <c r="XFC401" s="472"/>
    </row>
    <row r="402" spans="1:1020 1029:2046 2055:3072 3081:4089 4098:5115 5124:6141 6150:7167 7176:8184 8193:9210 9219:10236 10245:11262 11271:12288 12297:13305 13314:14331 14340:15357 15366:16383" x14ac:dyDescent="0.8">
      <c r="A402" s="379"/>
      <c r="B402" s="379"/>
      <c r="C402" s="379"/>
      <c r="D402" s="379"/>
      <c r="E402" s="379"/>
      <c r="F402" s="379"/>
      <c r="G402" s="379"/>
      <c r="H402" s="379"/>
      <c r="I402" s="437"/>
      <c r="R402" s="469"/>
      <c r="AB402" s="470"/>
      <c r="AL402" s="471"/>
      <c r="AV402" s="472"/>
      <c r="BE402" s="472"/>
      <c r="BN402" s="472"/>
      <c r="BW402" s="472"/>
      <c r="CF402" s="472"/>
      <c r="CO402" s="472"/>
      <c r="CX402" s="472"/>
      <c r="DG402" s="472"/>
      <c r="DP402" s="472"/>
      <c r="DY402" s="472"/>
      <c r="EH402" s="472"/>
      <c r="EQ402" s="472"/>
      <c r="EZ402" s="472"/>
      <c r="FI402" s="472"/>
      <c r="FR402" s="472"/>
      <c r="GA402" s="472"/>
      <c r="GJ402" s="472"/>
      <c r="GS402" s="472"/>
      <c r="HB402" s="472"/>
      <c r="HK402" s="472"/>
      <c r="HT402" s="472"/>
      <c r="IC402" s="472"/>
      <c r="IL402" s="472"/>
      <c r="IU402" s="472"/>
      <c r="JD402" s="472"/>
      <c r="JM402" s="472"/>
      <c r="JV402" s="472"/>
      <c r="KE402" s="472"/>
      <c r="KN402" s="472"/>
      <c r="KW402" s="472"/>
      <c r="LF402" s="472"/>
      <c r="LO402" s="472"/>
      <c r="LX402" s="472"/>
      <c r="MG402" s="472"/>
      <c r="MP402" s="472"/>
      <c r="MY402" s="472"/>
      <c r="NH402" s="472"/>
      <c r="NQ402" s="472"/>
      <c r="NZ402" s="472"/>
      <c r="OI402" s="472"/>
      <c r="OR402" s="472"/>
      <c r="PA402" s="472"/>
      <c r="PJ402" s="472"/>
      <c r="PS402" s="472"/>
      <c r="QB402" s="472"/>
      <c r="QK402" s="472"/>
      <c r="QT402" s="472"/>
      <c r="RC402" s="472"/>
      <c r="RL402" s="472"/>
      <c r="RU402" s="472"/>
      <c r="SD402" s="472"/>
      <c r="SM402" s="472"/>
      <c r="SV402" s="472"/>
      <c r="TE402" s="472"/>
      <c r="TN402" s="472"/>
      <c r="TW402" s="472"/>
      <c r="UF402" s="472"/>
      <c r="UO402" s="472"/>
      <c r="UX402" s="472"/>
      <c r="VG402" s="472"/>
      <c r="VP402" s="472"/>
      <c r="VY402" s="472"/>
      <c r="WH402" s="472"/>
      <c r="WQ402" s="472"/>
      <c r="WZ402" s="472"/>
      <c r="XI402" s="472"/>
      <c r="XR402" s="472"/>
      <c r="YA402" s="472"/>
      <c r="YJ402" s="472"/>
      <c r="YS402" s="472"/>
      <c r="ZB402" s="472"/>
      <c r="ZK402" s="472"/>
      <c r="ZT402" s="472"/>
      <c r="AAC402" s="472"/>
      <c r="AAL402" s="472"/>
      <c r="AAU402" s="472"/>
      <c r="ABD402" s="472"/>
      <c r="ABM402" s="472"/>
      <c r="ABV402" s="472"/>
      <c r="ACE402" s="472"/>
      <c r="ACN402" s="472"/>
      <c r="ACW402" s="472"/>
      <c r="ADF402" s="472"/>
      <c r="ADO402" s="472"/>
      <c r="ADX402" s="472"/>
      <c r="AEG402" s="472"/>
      <c r="AEP402" s="472"/>
      <c r="AEY402" s="472"/>
      <c r="AFH402" s="472"/>
      <c r="AFQ402" s="472"/>
      <c r="AFZ402" s="472"/>
      <c r="AGI402" s="472"/>
      <c r="AGR402" s="472"/>
      <c r="AHA402" s="472"/>
      <c r="AHJ402" s="472"/>
      <c r="AHS402" s="472"/>
      <c r="AIB402" s="472"/>
      <c r="AIK402" s="472"/>
      <c r="AIT402" s="472"/>
      <c r="AJC402" s="472"/>
      <c r="AJL402" s="472"/>
      <c r="AJU402" s="472"/>
      <c r="AKD402" s="472"/>
      <c r="AKM402" s="472"/>
      <c r="AKV402" s="472"/>
      <c r="ALE402" s="472"/>
      <c r="ALN402" s="472"/>
      <c r="ALW402" s="472"/>
      <c r="AMF402" s="472"/>
      <c r="AMO402" s="472"/>
      <c r="AMX402" s="472"/>
      <c r="ANG402" s="472"/>
      <c r="ANP402" s="472"/>
      <c r="ANY402" s="472"/>
      <c r="AOH402" s="472"/>
      <c r="AOQ402" s="472"/>
      <c r="AOZ402" s="472"/>
      <c r="API402" s="472"/>
      <c r="APR402" s="472"/>
      <c r="AQA402" s="472"/>
      <c r="AQJ402" s="472"/>
      <c r="AQS402" s="472"/>
      <c r="ARB402" s="472"/>
      <c r="ARK402" s="472"/>
      <c r="ART402" s="472"/>
      <c r="ASC402" s="472"/>
      <c r="ASL402" s="472"/>
      <c r="ASU402" s="472"/>
      <c r="ATD402" s="472"/>
      <c r="ATM402" s="472"/>
      <c r="ATV402" s="472"/>
      <c r="AUE402" s="472"/>
      <c r="AUN402" s="472"/>
      <c r="AUW402" s="472"/>
      <c r="AVF402" s="472"/>
      <c r="AVO402" s="472"/>
      <c r="AVX402" s="472"/>
      <c r="AWG402" s="472"/>
      <c r="AWP402" s="472"/>
      <c r="AWY402" s="472"/>
      <c r="AXH402" s="472"/>
      <c r="AXQ402" s="472"/>
      <c r="AXZ402" s="472"/>
      <c r="AYI402" s="472"/>
      <c r="AYR402" s="472"/>
      <c r="AZA402" s="472"/>
      <c r="AZJ402" s="472"/>
      <c r="AZS402" s="472"/>
      <c r="BAB402" s="472"/>
      <c r="BAK402" s="472"/>
      <c r="BAT402" s="472"/>
      <c r="BBC402" s="472"/>
      <c r="BBL402" s="472"/>
      <c r="BBU402" s="472"/>
      <c r="BCD402" s="472"/>
      <c r="BCM402" s="472"/>
      <c r="BCV402" s="472"/>
      <c r="BDE402" s="472"/>
      <c r="BDN402" s="472"/>
      <c r="BDW402" s="472"/>
      <c r="BEF402" s="472"/>
      <c r="BEO402" s="472"/>
      <c r="BEX402" s="472"/>
      <c r="BFG402" s="472"/>
      <c r="BFP402" s="472"/>
      <c r="BFY402" s="472"/>
      <c r="BGH402" s="472"/>
      <c r="BGQ402" s="472"/>
      <c r="BGZ402" s="472"/>
      <c r="BHI402" s="472"/>
      <c r="BHR402" s="472"/>
      <c r="BIA402" s="472"/>
      <c r="BIJ402" s="472"/>
      <c r="BIS402" s="472"/>
      <c r="BJB402" s="472"/>
      <c r="BJK402" s="472"/>
      <c r="BJT402" s="472"/>
      <c r="BKC402" s="472"/>
      <c r="BKL402" s="472"/>
      <c r="BKU402" s="472"/>
      <c r="BLD402" s="472"/>
      <c r="BLM402" s="472"/>
      <c r="BLV402" s="472"/>
      <c r="BME402" s="472"/>
      <c r="BMN402" s="472"/>
      <c r="BMW402" s="472"/>
      <c r="BNF402" s="472"/>
      <c r="BNO402" s="472"/>
      <c r="BNX402" s="472"/>
      <c r="BOG402" s="472"/>
      <c r="BOP402" s="472"/>
      <c r="BOY402" s="472"/>
      <c r="BPH402" s="472"/>
      <c r="BPQ402" s="472"/>
      <c r="BPZ402" s="472"/>
      <c r="BQI402" s="472"/>
      <c r="BQR402" s="472"/>
      <c r="BRA402" s="472"/>
      <c r="BRJ402" s="472"/>
      <c r="BRS402" s="472"/>
      <c r="BSB402" s="472"/>
      <c r="BSK402" s="472"/>
      <c r="BST402" s="472"/>
      <c r="BTC402" s="472"/>
      <c r="BTL402" s="472"/>
      <c r="BTU402" s="472"/>
      <c r="BUD402" s="472"/>
      <c r="BUM402" s="472"/>
      <c r="BUV402" s="472"/>
      <c r="BVE402" s="472"/>
      <c r="BVN402" s="472"/>
      <c r="BVW402" s="472"/>
      <c r="BWF402" s="472"/>
      <c r="BWO402" s="472"/>
      <c r="BWX402" s="472"/>
      <c r="BXG402" s="472"/>
      <c r="BXP402" s="472"/>
      <c r="BXY402" s="472"/>
      <c r="BYH402" s="472"/>
      <c r="BYQ402" s="472"/>
      <c r="BYZ402" s="472"/>
      <c r="BZI402" s="472"/>
      <c r="BZR402" s="472"/>
      <c r="CAA402" s="472"/>
      <c r="CAJ402" s="472"/>
      <c r="CAS402" s="472"/>
      <c r="CBB402" s="472"/>
      <c r="CBK402" s="472"/>
      <c r="CBT402" s="472"/>
      <c r="CCC402" s="472"/>
      <c r="CCL402" s="472"/>
      <c r="CCU402" s="472"/>
      <c r="CDD402" s="472"/>
      <c r="CDM402" s="472"/>
      <c r="CDV402" s="472"/>
      <c r="CEE402" s="472"/>
      <c r="CEN402" s="472"/>
      <c r="CEW402" s="472"/>
      <c r="CFF402" s="472"/>
      <c r="CFO402" s="472"/>
      <c r="CFX402" s="472"/>
      <c r="CGG402" s="472"/>
      <c r="CGP402" s="472"/>
      <c r="CGY402" s="472"/>
      <c r="CHH402" s="472"/>
      <c r="CHQ402" s="472"/>
      <c r="CHZ402" s="472"/>
      <c r="CII402" s="472"/>
      <c r="CIR402" s="472"/>
      <c r="CJA402" s="472"/>
      <c r="CJJ402" s="472"/>
      <c r="CJS402" s="472"/>
      <c r="CKB402" s="472"/>
      <c r="CKK402" s="472"/>
      <c r="CKT402" s="472"/>
      <c r="CLC402" s="472"/>
      <c r="CLL402" s="472"/>
      <c r="CLU402" s="472"/>
      <c r="CMD402" s="472"/>
      <c r="CMM402" s="472"/>
      <c r="CMV402" s="472"/>
      <c r="CNE402" s="472"/>
      <c r="CNN402" s="472"/>
      <c r="CNW402" s="472"/>
      <c r="COF402" s="472"/>
      <c r="COO402" s="472"/>
      <c r="COX402" s="472"/>
      <c r="CPG402" s="472"/>
      <c r="CPP402" s="472"/>
      <c r="CPY402" s="472"/>
      <c r="CQH402" s="472"/>
      <c r="CQQ402" s="472"/>
      <c r="CQZ402" s="472"/>
      <c r="CRI402" s="472"/>
      <c r="CRR402" s="472"/>
      <c r="CSA402" s="472"/>
      <c r="CSJ402" s="472"/>
      <c r="CSS402" s="472"/>
      <c r="CTB402" s="472"/>
      <c r="CTK402" s="472"/>
      <c r="CTT402" s="472"/>
      <c r="CUC402" s="472"/>
      <c r="CUL402" s="472"/>
      <c r="CUU402" s="472"/>
      <c r="CVD402" s="472"/>
      <c r="CVM402" s="472"/>
      <c r="CVV402" s="472"/>
      <c r="CWE402" s="472"/>
      <c r="CWN402" s="472"/>
      <c r="CWW402" s="472"/>
      <c r="CXF402" s="472"/>
      <c r="CXO402" s="472"/>
      <c r="CXX402" s="472"/>
      <c r="CYG402" s="472"/>
      <c r="CYP402" s="472"/>
      <c r="CYY402" s="472"/>
      <c r="CZH402" s="472"/>
      <c r="CZQ402" s="472"/>
      <c r="CZZ402" s="472"/>
      <c r="DAI402" s="472"/>
      <c r="DAR402" s="472"/>
      <c r="DBA402" s="472"/>
      <c r="DBJ402" s="472"/>
      <c r="DBS402" s="472"/>
      <c r="DCB402" s="472"/>
      <c r="DCK402" s="472"/>
      <c r="DCT402" s="472"/>
      <c r="DDC402" s="472"/>
      <c r="DDL402" s="472"/>
      <c r="DDU402" s="472"/>
      <c r="DED402" s="472"/>
      <c r="DEM402" s="472"/>
      <c r="DEV402" s="472"/>
      <c r="DFE402" s="472"/>
      <c r="DFN402" s="472"/>
      <c r="DFW402" s="472"/>
      <c r="DGF402" s="472"/>
      <c r="DGO402" s="472"/>
      <c r="DGX402" s="472"/>
      <c r="DHG402" s="472"/>
      <c r="DHP402" s="472"/>
      <c r="DHY402" s="472"/>
      <c r="DIH402" s="472"/>
      <c r="DIQ402" s="472"/>
      <c r="DIZ402" s="472"/>
      <c r="DJI402" s="472"/>
      <c r="DJR402" s="472"/>
      <c r="DKA402" s="472"/>
      <c r="DKJ402" s="472"/>
      <c r="DKS402" s="472"/>
      <c r="DLB402" s="472"/>
      <c r="DLK402" s="472"/>
      <c r="DLT402" s="472"/>
      <c r="DMC402" s="472"/>
      <c r="DML402" s="472"/>
      <c r="DMU402" s="472"/>
      <c r="DND402" s="472"/>
      <c r="DNM402" s="472"/>
      <c r="DNV402" s="472"/>
      <c r="DOE402" s="472"/>
      <c r="DON402" s="472"/>
      <c r="DOW402" s="472"/>
      <c r="DPF402" s="472"/>
      <c r="DPO402" s="472"/>
      <c r="DPX402" s="472"/>
      <c r="DQG402" s="472"/>
      <c r="DQP402" s="472"/>
      <c r="DQY402" s="472"/>
      <c r="DRH402" s="472"/>
      <c r="DRQ402" s="472"/>
      <c r="DRZ402" s="472"/>
      <c r="DSI402" s="472"/>
      <c r="DSR402" s="472"/>
      <c r="DTA402" s="472"/>
      <c r="DTJ402" s="472"/>
      <c r="DTS402" s="472"/>
      <c r="DUB402" s="472"/>
      <c r="DUK402" s="472"/>
      <c r="DUT402" s="472"/>
      <c r="DVC402" s="472"/>
      <c r="DVL402" s="472"/>
      <c r="DVU402" s="472"/>
      <c r="DWD402" s="472"/>
      <c r="DWM402" s="472"/>
      <c r="DWV402" s="472"/>
      <c r="DXE402" s="472"/>
      <c r="DXN402" s="472"/>
      <c r="DXW402" s="472"/>
      <c r="DYF402" s="472"/>
      <c r="DYO402" s="472"/>
      <c r="DYX402" s="472"/>
      <c r="DZG402" s="472"/>
      <c r="DZP402" s="472"/>
      <c r="DZY402" s="472"/>
      <c r="EAH402" s="472"/>
      <c r="EAQ402" s="472"/>
      <c r="EAZ402" s="472"/>
      <c r="EBI402" s="472"/>
      <c r="EBR402" s="472"/>
      <c r="ECA402" s="472"/>
      <c r="ECJ402" s="472"/>
      <c r="ECS402" s="472"/>
      <c r="EDB402" s="472"/>
      <c r="EDK402" s="472"/>
      <c r="EDT402" s="472"/>
      <c r="EEC402" s="472"/>
      <c r="EEL402" s="472"/>
      <c r="EEU402" s="472"/>
      <c r="EFD402" s="472"/>
      <c r="EFM402" s="472"/>
      <c r="EFV402" s="472"/>
      <c r="EGE402" s="472"/>
      <c r="EGN402" s="472"/>
      <c r="EGW402" s="472"/>
      <c r="EHF402" s="472"/>
      <c r="EHO402" s="472"/>
      <c r="EHX402" s="472"/>
      <c r="EIG402" s="472"/>
      <c r="EIP402" s="472"/>
      <c r="EIY402" s="472"/>
      <c r="EJH402" s="472"/>
      <c r="EJQ402" s="472"/>
      <c r="EJZ402" s="472"/>
      <c r="EKI402" s="472"/>
      <c r="EKR402" s="472"/>
      <c r="ELA402" s="472"/>
      <c r="ELJ402" s="472"/>
      <c r="ELS402" s="472"/>
      <c r="EMB402" s="472"/>
      <c r="EMK402" s="472"/>
      <c r="EMT402" s="472"/>
      <c r="ENC402" s="472"/>
      <c r="ENL402" s="472"/>
      <c r="ENU402" s="472"/>
      <c r="EOD402" s="472"/>
      <c r="EOM402" s="472"/>
      <c r="EOV402" s="472"/>
      <c r="EPE402" s="472"/>
      <c r="EPN402" s="472"/>
      <c r="EPW402" s="472"/>
      <c r="EQF402" s="472"/>
      <c r="EQO402" s="472"/>
      <c r="EQX402" s="472"/>
      <c r="ERG402" s="472"/>
      <c r="ERP402" s="472"/>
      <c r="ERY402" s="472"/>
      <c r="ESH402" s="472"/>
      <c r="ESQ402" s="472"/>
      <c r="ESZ402" s="472"/>
      <c r="ETI402" s="472"/>
      <c r="ETR402" s="472"/>
      <c r="EUA402" s="472"/>
      <c r="EUJ402" s="472"/>
      <c r="EUS402" s="472"/>
      <c r="EVB402" s="472"/>
      <c r="EVK402" s="472"/>
      <c r="EVT402" s="472"/>
      <c r="EWC402" s="472"/>
      <c r="EWL402" s="472"/>
      <c r="EWU402" s="472"/>
      <c r="EXD402" s="472"/>
      <c r="EXM402" s="472"/>
      <c r="EXV402" s="472"/>
      <c r="EYE402" s="472"/>
      <c r="EYN402" s="472"/>
      <c r="EYW402" s="472"/>
      <c r="EZF402" s="472"/>
      <c r="EZO402" s="472"/>
      <c r="EZX402" s="472"/>
      <c r="FAG402" s="472"/>
      <c r="FAP402" s="472"/>
      <c r="FAY402" s="472"/>
      <c r="FBH402" s="472"/>
      <c r="FBQ402" s="472"/>
      <c r="FBZ402" s="472"/>
      <c r="FCI402" s="472"/>
      <c r="FCR402" s="472"/>
      <c r="FDA402" s="472"/>
      <c r="FDJ402" s="472"/>
      <c r="FDS402" s="472"/>
      <c r="FEB402" s="472"/>
      <c r="FEK402" s="472"/>
      <c r="FET402" s="472"/>
      <c r="FFC402" s="472"/>
      <c r="FFL402" s="472"/>
      <c r="FFU402" s="472"/>
      <c r="FGD402" s="472"/>
      <c r="FGM402" s="472"/>
      <c r="FGV402" s="472"/>
      <c r="FHE402" s="472"/>
      <c r="FHN402" s="472"/>
      <c r="FHW402" s="472"/>
      <c r="FIF402" s="472"/>
      <c r="FIO402" s="472"/>
      <c r="FIX402" s="472"/>
      <c r="FJG402" s="472"/>
      <c r="FJP402" s="472"/>
      <c r="FJY402" s="472"/>
      <c r="FKH402" s="472"/>
      <c r="FKQ402" s="472"/>
      <c r="FKZ402" s="472"/>
      <c r="FLI402" s="472"/>
      <c r="FLR402" s="472"/>
      <c r="FMA402" s="472"/>
      <c r="FMJ402" s="472"/>
      <c r="FMS402" s="472"/>
      <c r="FNB402" s="472"/>
      <c r="FNK402" s="472"/>
      <c r="FNT402" s="472"/>
      <c r="FOC402" s="472"/>
      <c r="FOL402" s="472"/>
      <c r="FOU402" s="472"/>
      <c r="FPD402" s="472"/>
      <c r="FPM402" s="472"/>
      <c r="FPV402" s="472"/>
      <c r="FQE402" s="472"/>
      <c r="FQN402" s="472"/>
      <c r="FQW402" s="472"/>
      <c r="FRF402" s="472"/>
      <c r="FRO402" s="472"/>
      <c r="FRX402" s="472"/>
      <c r="FSG402" s="472"/>
      <c r="FSP402" s="472"/>
      <c r="FSY402" s="472"/>
      <c r="FTH402" s="472"/>
      <c r="FTQ402" s="472"/>
      <c r="FTZ402" s="472"/>
      <c r="FUI402" s="472"/>
      <c r="FUR402" s="472"/>
      <c r="FVA402" s="472"/>
      <c r="FVJ402" s="472"/>
      <c r="FVS402" s="472"/>
      <c r="FWB402" s="472"/>
      <c r="FWK402" s="472"/>
      <c r="FWT402" s="472"/>
      <c r="FXC402" s="472"/>
      <c r="FXL402" s="472"/>
      <c r="FXU402" s="472"/>
      <c r="FYD402" s="472"/>
      <c r="FYM402" s="472"/>
      <c r="FYV402" s="472"/>
      <c r="FZE402" s="472"/>
      <c r="FZN402" s="472"/>
      <c r="FZW402" s="472"/>
      <c r="GAF402" s="472"/>
      <c r="GAO402" s="472"/>
      <c r="GAX402" s="472"/>
      <c r="GBG402" s="472"/>
      <c r="GBP402" s="472"/>
      <c r="GBY402" s="472"/>
      <c r="GCH402" s="472"/>
      <c r="GCQ402" s="472"/>
      <c r="GCZ402" s="472"/>
      <c r="GDI402" s="472"/>
      <c r="GDR402" s="472"/>
      <c r="GEA402" s="472"/>
      <c r="GEJ402" s="472"/>
      <c r="GES402" s="472"/>
      <c r="GFB402" s="472"/>
      <c r="GFK402" s="472"/>
      <c r="GFT402" s="472"/>
      <c r="GGC402" s="472"/>
      <c r="GGL402" s="472"/>
      <c r="GGU402" s="472"/>
      <c r="GHD402" s="472"/>
      <c r="GHM402" s="472"/>
      <c r="GHV402" s="472"/>
      <c r="GIE402" s="472"/>
      <c r="GIN402" s="472"/>
      <c r="GIW402" s="472"/>
      <c r="GJF402" s="472"/>
      <c r="GJO402" s="472"/>
      <c r="GJX402" s="472"/>
      <c r="GKG402" s="472"/>
      <c r="GKP402" s="472"/>
      <c r="GKY402" s="472"/>
      <c r="GLH402" s="472"/>
      <c r="GLQ402" s="472"/>
      <c r="GLZ402" s="472"/>
      <c r="GMI402" s="472"/>
      <c r="GMR402" s="472"/>
      <c r="GNA402" s="472"/>
      <c r="GNJ402" s="472"/>
      <c r="GNS402" s="472"/>
      <c r="GOB402" s="472"/>
      <c r="GOK402" s="472"/>
      <c r="GOT402" s="472"/>
      <c r="GPC402" s="472"/>
      <c r="GPL402" s="472"/>
      <c r="GPU402" s="472"/>
      <c r="GQD402" s="472"/>
      <c r="GQM402" s="472"/>
      <c r="GQV402" s="472"/>
      <c r="GRE402" s="472"/>
      <c r="GRN402" s="472"/>
      <c r="GRW402" s="472"/>
      <c r="GSF402" s="472"/>
      <c r="GSO402" s="472"/>
      <c r="GSX402" s="472"/>
      <c r="GTG402" s="472"/>
      <c r="GTP402" s="472"/>
      <c r="GTY402" s="472"/>
      <c r="GUH402" s="472"/>
      <c r="GUQ402" s="472"/>
      <c r="GUZ402" s="472"/>
      <c r="GVI402" s="472"/>
      <c r="GVR402" s="472"/>
      <c r="GWA402" s="472"/>
      <c r="GWJ402" s="472"/>
      <c r="GWS402" s="472"/>
      <c r="GXB402" s="472"/>
      <c r="GXK402" s="472"/>
      <c r="GXT402" s="472"/>
      <c r="GYC402" s="472"/>
      <c r="GYL402" s="472"/>
      <c r="GYU402" s="472"/>
      <c r="GZD402" s="472"/>
      <c r="GZM402" s="472"/>
      <c r="GZV402" s="472"/>
      <c r="HAE402" s="472"/>
      <c r="HAN402" s="472"/>
      <c r="HAW402" s="472"/>
      <c r="HBF402" s="472"/>
      <c r="HBO402" s="472"/>
      <c r="HBX402" s="472"/>
      <c r="HCG402" s="472"/>
      <c r="HCP402" s="472"/>
      <c r="HCY402" s="472"/>
      <c r="HDH402" s="472"/>
      <c r="HDQ402" s="472"/>
      <c r="HDZ402" s="472"/>
      <c r="HEI402" s="472"/>
      <c r="HER402" s="472"/>
      <c r="HFA402" s="472"/>
      <c r="HFJ402" s="472"/>
      <c r="HFS402" s="472"/>
      <c r="HGB402" s="472"/>
      <c r="HGK402" s="472"/>
      <c r="HGT402" s="472"/>
      <c r="HHC402" s="472"/>
      <c r="HHL402" s="472"/>
      <c r="HHU402" s="472"/>
      <c r="HID402" s="472"/>
      <c r="HIM402" s="472"/>
      <c r="HIV402" s="472"/>
      <c r="HJE402" s="472"/>
      <c r="HJN402" s="472"/>
      <c r="HJW402" s="472"/>
      <c r="HKF402" s="472"/>
      <c r="HKO402" s="472"/>
      <c r="HKX402" s="472"/>
      <c r="HLG402" s="472"/>
      <c r="HLP402" s="472"/>
      <c r="HLY402" s="472"/>
      <c r="HMH402" s="472"/>
      <c r="HMQ402" s="472"/>
      <c r="HMZ402" s="472"/>
      <c r="HNI402" s="472"/>
      <c r="HNR402" s="472"/>
      <c r="HOA402" s="472"/>
      <c r="HOJ402" s="472"/>
      <c r="HOS402" s="472"/>
      <c r="HPB402" s="472"/>
      <c r="HPK402" s="472"/>
      <c r="HPT402" s="472"/>
      <c r="HQC402" s="472"/>
      <c r="HQL402" s="472"/>
      <c r="HQU402" s="472"/>
      <c r="HRD402" s="472"/>
      <c r="HRM402" s="472"/>
      <c r="HRV402" s="472"/>
      <c r="HSE402" s="472"/>
      <c r="HSN402" s="472"/>
      <c r="HSW402" s="472"/>
      <c r="HTF402" s="472"/>
      <c r="HTO402" s="472"/>
      <c r="HTX402" s="472"/>
      <c r="HUG402" s="472"/>
      <c r="HUP402" s="472"/>
      <c r="HUY402" s="472"/>
      <c r="HVH402" s="472"/>
      <c r="HVQ402" s="472"/>
      <c r="HVZ402" s="472"/>
      <c r="HWI402" s="472"/>
      <c r="HWR402" s="472"/>
      <c r="HXA402" s="472"/>
      <c r="HXJ402" s="472"/>
      <c r="HXS402" s="472"/>
      <c r="HYB402" s="472"/>
      <c r="HYK402" s="472"/>
      <c r="HYT402" s="472"/>
      <c r="HZC402" s="472"/>
      <c r="HZL402" s="472"/>
      <c r="HZU402" s="472"/>
      <c r="IAD402" s="472"/>
      <c r="IAM402" s="472"/>
      <c r="IAV402" s="472"/>
      <c r="IBE402" s="472"/>
      <c r="IBN402" s="472"/>
      <c r="IBW402" s="472"/>
      <c r="ICF402" s="472"/>
      <c r="ICO402" s="472"/>
      <c r="ICX402" s="472"/>
      <c r="IDG402" s="472"/>
      <c r="IDP402" s="472"/>
      <c r="IDY402" s="472"/>
      <c r="IEH402" s="472"/>
      <c r="IEQ402" s="472"/>
      <c r="IEZ402" s="472"/>
      <c r="IFI402" s="472"/>
      <c r="IFR402" s="472"/>
      <c r="IGA402" s="472"/>
      <c r="IGJ402" s="472"/>
      <c r="IGS402" s="472"/>
      <c r="IHB402" s="472"/>
      <c r="IHK402" s="472"/>
      <c r="IHT402" s="472"/>
      <c r="IIC402" s="472"/>
      <c r="IIL402" s="472"/>
      <c r="IIU402" s="472"/>
      <c r="IJD402" s="472"/>
      <c r="IJM402" s="472"/>
      <c r="IJV402" s="472"/>
      <c r="IKE402" s="472"/>
      <c r="IKN402" s="472"/>
      <c r="IKW402" s="472"/>
      <c r="ILF402" s="472"/>
      <c r="ILO402" s="472"/>
      <c r="ILX402" s="472"/>
      <c r="IMG402" s="472"/>
      <c r="IMP402" s="472"/>
      <c r="IMY402" s="472"/>
      <c r="INH402" s="472"/>
      <c r="INQ402" s="472"/>
      <c r="INZ402" s="472"/>
      <c r="IOI402" s="472"/>
      <c r="IOR402" s="472"/>
      <c r="IPA402" s="472"/>
      <c r="IPJ402" s="472"/>
      <c r="IPS402" s="472"/>
      <c r="IQB402" s="472"/>
      <c r="IQK402" s="472"/>
      <c r="IQT402" s="472"/>
      <c r="IRC402" s="472"/>
      <c r="IRL402" s="472"/>
      <c r="IRU402" s="472"/>
      <c r="ISD402" s="472"/>
      <c r="ISM402" s="472"/>
      <c r="ISV402" s="472"/>
      <c r="ITE402" s="472"/>
      <c r="ITN402" s="472"/>
      <c r="ITW402" s="472"/>
      <c r="IUF402" s="472"/>
      <c r="IUO402" s="472"/>
      <c r="IUX402" s="472"/>
      <c r="IVG402" s="472"/>
      <c r="IVP402" s="472"/>
      <c r="IVY402" s="472"/>
      <c r="IWH402" s="472"/>
      <c r="IWQ402" s="472"/>
      <c r="IWZ402" s="472"/>
      <c r="IXI402" s="472"/>
      <c r="IXR402" s="472"/>
      <c r="IYA402" s="472"/>
      <c r="IYJ402" s="472"/>
      <c r="IYS402" s="472"/>
      <c r="IZB402" s="472"/>
      <c r="IZK402" s="472"/>
      <c r="IZT402" s="472"/>
      <c r="JAC402" s="472"/>
      <c r="JAL402" s="472"/>
      <c r="JAU402" s="472"/>
      <c r="JBD402" s="472"/>
      <c r="JBM402" s="472"/>
      <c r="JBV402" s="472"/>
      <c r="JCE402" s="472"/>
      <c r="JCN402" s="472"/>
      <c r="JCW402" s="472"/>
      <c r="JDF402" s="472"/>
      <c r="JDO402" s="472"/>
      <c r="JDX402" s="472"/>
      <c r="JEG402" s="472"/>
      <c r="JEP402" s="472"/>
      <c r="JEY402" s="472"/>
      <c r="JFH402" s="472"/>
      <c r="JFQ402" s="472"/>
      <c r="JFZ402" s="472"/>
      <c r="JGI402" s="472"/>
      <c r="JGR402" s="472"/>
      <c r="JHA402" s="472"/>
      <c r="JHJ402" s="472"/>
      <c r="JHS402" s="472"/>
      <c r="JIB402" s="472"/>
      <c r="JIK402" s="472"/>
      <c r="JIT402" s="472"/>
      <c r="JJC402" s="472"/>
      <c r="JJL402" s="472"/>
      <c r="JJU402" s="472"/>
      <c r="JKD402" s="472"/>
      <c r="JKM402" s="472"/>
      <c r="JKV402" s="472"/>
      <c r="JLE402" s="472"/>
      <c r="JLN402" s="472"/>
      <c r="JLW402" s="472"/>
      <c r="JMF402" s="472"/>
      <c r="JMO402" s="472"/>
      <c r="JMX402" s="472"/>
      <c r="JNG402" s="472"/>
      <c r="JNP402" s="472"/>
      <c r="JNY402" s="472"/>
      <c r="JOH402" s="472"/>
      <c r="JOQ402" s="472"/>
      <c r="JOZ402" s="472"/>
      <c r="JPI402" s="472"/>
      <c r="JPR402" s="472"/>
      <c r="JQA402" s="472"/>
      <c r="JQJ402" s="472"/>
      <c r="JQS402" s="472"/>
      <c r="JRB402" s="472"/>
      <c r="JRK402" s="472"/>
      <c r="JRT402" s="472"/>
      <c r="JSC402" s="472"/>
      <c r="JSL402" s="472"/>
      <c r="JSU402" s="472"/>
      <c r="JTD402" s="472"/>
      <c r="JTM402" s="472"/>
      <c r="JTV402" s="472"/>
      <c r="JUE402" s="472"/>
      <c r="JUN402" s="472"/>
      <c r="JUW402" s="472"/>
      <c r="JVF402" s="472"/>
      <c r="JVO402" s="472"/>
      <c r="JVX402" s="472"/>
      <c r="JWG402" s="472"/>
      <c r="JWP402" s="472"/>
      <c r="JWY402" s="472"/>
      <c r="JXH402" s="472"/>
      <c r="JXQ402" s="472"/>
      <c r="JXZ402" s="472"/>
      <c r="JYI402" s="472"/>
      <c r="JYR402" s="472"/>
      <c r="JZA402" s="472"/>
      <c r="JZJ402" s="472"/>
      <c r="JZS402" s="472"/>
      <c r="KAB402" s="472"/>
      <c r="KAK402" s="472"/>
      <c r="KAT402" s="472"/>
      <c r="KBC402" s="472"/>
      <c r="KBL402" s="472"/>
      <c r="KBU402" s="472"/>
      <c r="KCD402" s="472"/>
      <c r="KCM402" s="472"/>
      <c r="KCV402" s="472"/>
      <c r="KDE402" s="472"/>
      <c r="KDN402" s="472"/>
      <c r="KDW402" s="472"/>
      <c r="KEF402" s="472"/>
      <c r="KEO402" s="472"/>
      <c r="KEX402" s="472"/>
      <c r="KFG402" s="472"/>
      <c r="KFP402" s="472"/>
      <c r="KFY402" s="472"/>
      <c r="KGH402" s="472"/>
      <c r="KGQ402" s="472"/>
      <c r="KGZ402" s="472"/>
      <c r="KHI402" s="472"/>
      <c r="KHR402" s="472"/>
      <c r="KIA402" s="472"/>
      <c r="KIJ402" s="472"/>
      <c r="KIS402" s="472"/>
      <c r="KJB402" s="472"/>
      <c r="KJK402" s="472"/>
      <c r="KJT402" s="472"/>
      <c r="KKC402" s="472"/>
      <c r="KKL402" s="472"/>
      <c r="KKU402" s="472"/>
      <c r="KLD402" s="472"/>
      <c r="KLM402" s="472"/>
      <c r="KLV402" s="472"/>
      <c r="KME402" s="472"/>
      <c r="KMN402" s="472"/>
      <c r="KMW402" s="472"/>
      <c r="KNF402" s="472"/>
      <c r="KNO402" s="472"/>
      <c r="KNX402" s="472"/>
      <c r="KOG402" s="472"/>
      <c r="KOP402" s="472"/>
      <c r="KOY402" s="472"/>
      <c r="KPH402" s="472"/>
      <c r="KPQ402" s="472"/>
      <c r="KPZ402" s="472"/>
      <c r="KQI402" s="472"/>
      <c r="KQR402" s="472"/>
      <c r="KRA402" s="472"/>
      <c r="KRJ402" s="472"/>
      <c r="KRS402" s="472"/>
      <c r="KSB402" s="472"/>
      <c r="KSK402" s="472"/>
      <c r="KST402" s="472"/>
      <c r="KTC402" s="472"/>
      <c r="KTL402" s="472"/>
      <c r="KTU402" s="472"/>
      <c r="KUD402" s="472"/>
      <c r="KUM402" s="472"/>
      <c r="KUV402" s="472"/>
      <c r="KVE402" s="472"/>
      <c r="KVN402" s="472"/>
      <c r="KVW402" s="472"/>
      <c r="KWF402" s="472"/>
      <c r="KWO402" s="472"/>
      <c r="KWX402" s="472"/>
      <c r="KXG402" s="472"/>
      <c r="KXP402" s="472"/>
      <c r="KXY402" s="472"/>
      <c r="KYH402" s="472"/>
      <c r="KYQ402" s="472"/>
      <c r="KYZ402" s="472"/>
      <c r="KZI402" s="472"/>
      <c r="KZR402" s="472"/>
      <c r="LAA402" s="472"/>
      <c r="LAJ402" s="472"/>
      <c r="LAS402" s="472"/>
      <c r="LBB402" s="472"/>
      <c r="LBK402" s="472"/>
      <c r="LBT402" s="472"/>
      <c r="LCC402" s="472"/>
      <c r="LCL402" s="472"/>
      <c r="LCU402" s="472"/>
      <c r="LDD402" s="472"/>
      <c r="LDM402" s="472"/>
      <c r="LDV402" s="472"/>
      <c r="LEE402" s="472"/>
      <c r="LEN402" s="472"/>
      <c r="LEW402" s="472"/>
      <c r="LFF402" s="472"/>
      <c r="LFO402" s="472"/>
      <c r="LFX402" s="472"/>
      <c r="LGG402" s="472"/>
      <c r="LGP402" s="472"/>
      <c r="LGY402" s="472"/>
      <c r="LHH402" s="472"/>
      <c r="LHQ402" s="472"/>
      <c r="LHZ402" s="472"/>
      <c r="LII402" s="472"/>
      <c r="LIR402" s="472"/>
      <c r="LJA402" s="472"/>
      <c r="LJJ402" s="472"/>
      <c r="LJS402" s="472"/>
      <c r="LKB402" s="472"/>
      <c r="LKK402" s="472"/>
      <c r="LKT402" s="472"/>
      <c r="LLC402" s="472"/>
      <c r="LLL402" s="472"/>
      <c r="LLU402" s="472"/>
      <c r="LMD402" s="472"/>
      <c r="LMM402" s="472"/>
      <c r="LMV402" s="472"/>
      <c r="LNE402" s="472"/>
      <c r="LNN402" s="472"/>
      <c r="LNW402" s="472"/>
      <c r="LOF402" s="472"/>
      <c r="LOO402" s="472"/>
      <c r="LOX402" s="472"/>
      <c r="LPG402" s="472"/>
      <c r="LPP402" s="472"/>
      <c r="LPY402" s="472"/>
      <c r="LQH402" s="472"/>
      <c r="LQQ402" s="472"/>
      <c r="LQZ402" s="472"/>
      <c r="LRI402" s="472"/>
      <c r="LRR402" s="472"/>
      <c r="LSA402" s="472"/>
      <c r="LSJ402" s="472"/>
      <c r="LSS402" s="472"/>
      <c r="LTB402" s="472"/>
      <c r="LTK402" s="472"/>
      <c r="LTT402" s="472"/>
      <c r="LUC402" s="472"/>
      <c r="LUL402" s="472"/>
      <c r="LUU402" s="472"/>
      <c r="LVD402" s="472"/>
      <c r="LVM402" s="472"/>
      <c r="LVV402" s="472"/>
      <c r="LWE402" s="472"/>
      <c r="LWN402" s="472"/>
      <c r="LWW402" s="472"/>
      <c r="LXF402" s="472"/>
      <c r="LXO402" s="472"/>
      <c r="LXX402" s="472"/>
      <c r="LYG402" s="472"/>
      <c r="LYP402" s="472"/>
      <c r="LYY402" s="472"/>
      <c r="LZH402" s="472"/>
      <c r="LZQ402" s="472"/>
      <c r="LZZ402" s="472"/>
      <c r="MAI402" s="472"/>
      <c r="MAR402" s="472"/>
      <c r="MBA402" s="472"/>
      <c r="MBJ402" s="472"/>
      <c r="MBS402" s="472"/>
      <c r="MCB402" s="472"/>
      <c r="MCK402" s="472"/>
      <c r="MCT402" s="472"/>
      <c r="MDC402" s="472"/>
      <c r="MDL402" s="472"/>
      <c r="MDU402" s="472"/>
      <c r="MED402" s="472"/>
      <c r="MEM402" s="472"/>
      <c r="MEV402" s="472"/>
      <c r="MFE402" s="472"/>
      <c r="MFN402" s="472"/>
      <c r="MFW402" s="472"/>
      <c r="MGF402" s="472"/>
      <c r="MGO402" s="472"/>
      <c r="MGX402" s="472"/>
      <c r="MHG402" s="472"/>
      <c r="MHP402" s="472"/>
      <c r="MHY402" s="472"/>
      <c r="MIH402" s="472"/>
      <c r="MIQ402" s="472"/>
      <c r="MIZ402" s="472"/>
      <c r="MJI402" s="472"/>
      <c r="MJR402" s="472"/>
      <c r="MKA402" s="472"/>
      <c r="MKJ402" s="472"/>
      <c r="MKS402" s="472"/>
      <c r="MLB402" s="472"/>
      <c r="MLK402" s="472"/>
      <c r="MLT402" s="472"/>
      <c r="MMC402" s="472"/>
      <c r="MML402" s="472"/>
      <c r="MMU402" s="472"/>
      <c r="MND402" s="472"/>
      <c r="MNM402" s="472"/>
      <c r="MNV402" s="472"/>
      <c r="MOE402" s="472"/>
      <c r="MON402" s="472"/>
      <c r="MOW402" s="472"/>
      <c r="MPF402" s="472"/>
      <c r="MPO402" s="472"/>
      <c r="MPX402" s="472"/>
      <c r="MQG402" s="472"/>
      <c r="MQP402" s="472"/>
      <c r="MQY402" s="472"/>
      <c r="MRH402" s="472"/>
      <c r="MRQ402" s="472"/>
      <c r="MRZ402" s="472"/>
      <c r="MSI402" s="472"/>
      <c r="MSR402" s="472"/>
      <c r="MTA402" s="472"/>
      <c r="MTJ402" s="472"/>
      <c r="MTS402" s="472"/>
      <c r="MUB402" s="472"/>
      <c r="MUK402" s="472"/>
      <c r="MUT402" s="472"/>
      <c r="MVC402" s="472"/>
      <c r="MVL402" s="472"/>
      <c r="MVU402" s="472"/>
      <c r="MWD402" s="472"/>
      <c r="MWM402" s="472"/>
      <c r="MWV402" s="472"/>
      <c r="MXE402" s="472"/>
      <c r="MXN402" s="472"/>
      <c r="MXW402" s="472"/>
      <c r="MYF402" s="472"/>
      <c r="MYO402" s="472"/>
      <c r="MYX402" s="472"/>
      <c r="MZG402" s="472"/>
      <c r="MZP402" s="472"/>
      <c r="MZY402" s="472"/>
      <c r="NAH402" s="472"/>
      <c r="NAQ402" s="472"/>
      <c r="NAZ402" s="472"/>
      <c r="NBI402" s="472"/>
      <c r="NBR402" s="472"/>
      <c r="NCA402" s="472"/>
      <c r="NCJ402" s="472"/>
      <c r="NCS402" s="472"/>
      <c r="NDB402" s="472"/>
      <c r="NDK402" s="472"/>
      <c r="NDT402" s="472"/>
      <c r="NEC402" s="472"/>
      <c r="NEL402" s="472"/>
      <c r="NEU402" s="472"/>
      <c r="NFD402" s="472"/>
      <c r="NFM402" s="472"/>
      <c r="NFV402" s="472"/>
      <c r="NGE402" s="472"/>
      <c r="NGN402" s="472"/>
      <c r="NGW402" s="472"/>
      <c r="NHF402" s="472"/>
      <c r="NHO402" s="472"/>
      <c r="NHX402" s="472"/>
      <c r="NIG402" s="472"/>
      <c r="NIP402" s="472"/>
      <c r="NIY402" s="472"/>
      <c r="NJH402" s="472"/>
      <c r="NJQ402" s="472"/>
      <c r="NJZ402" s="472"/>
      <c r="NKI402" s="472"/>
      <c r="NKR402" s="472"/>
      <c r="NLA402" s="472"/>
      <c r="NLJ402" s="472"/>
      <c r="NLS402" s="472"/>
      <c r="NMB402" s="472"/>
      <c r="NMK402" s="472"/>
      <c r="NMT402" s="472"/>
      <c r="NNC402" s="472"/>
      <c r="NNL402" s="472"/>
      <c r="NNU402" s="472"/>
      <c r="NOD402" s="472"/>
      <c r="NOM402" s="472"/>
      <c r="NOV402" s="472"/>
      <c r="NPE402" s="472"/>
      <c r="NPN402" s="472"/>
      <c r="NPW402" s="472"/>
      <c r="NQF402" s="472"/>
      <c r="NQO402" s="472"/>
      <c r="NQX402" s="472"/>
      <c r="NRG402" s="472"/>
      <c r="NRP402" s="472"/>
      <c r="NRY402" s="472"/>
      <c r="NSH402" s="472"/>
      <c r="NSQ402" s="472"/>
      <c r="NSZ402" s="472"/>
      <c r="NTI402" s="472"/>
      <c r="NTR402" s="472"/>
      <c r="NUA402" s="472"/>
      <c r="NUJ402" s="472"/>
      <c r="NUS402" s="472"/>
      <c r="NVB402" s="472"/>
      <c r="NVK402" s="472"/>
      <c r="NVT402" s="472"/>
      <c r="NWC402" s="472"/>
      <c r="NWL402" s="472"/>
      <c r="NWU402" s="472"/>
      <c r="NXD402" s="472"/>
      <c r="NXM402" s="472"/>
      <c r="NXV402" s="472"/>
      <c r="NYE402" s="472"/>
      <c r="NYN402" s="472"/>
      <c r="NYW402" s="472"/>
      <c r="NZF402" s="472"/>
      <c r="NZO402" s="472"/>
      <c r="NZX402" s="472"/>
      <c r="OAG402" s="472"/>
      <c r="OAP402" s="472"/>
      <c r="OAY402" s="472"/>
      <c r="OBH402" s="472"/>
      <c r="OBQ402" s="472"/>
      <c r="OBZ402" s="472"/>
      <c r="OCI402" s="472"/>
      <c r="OCR402" s="472"/>
      <c r="ODA402" s="472"/>
      <c r="ODJ402" s="472"/>
      <c r="ODS402" s="472"/>
      <c r="OEB402" s="472"/>
      <c r="OEK402" s="472"/>
      <c r="OET402" s="472"/>
      <c r="OFC402" s="472"/>
      <c r="OFL402" s="472"/>
      <c r="OFU402" s="472"/>
      <c r="OGD402" s="472"/>
      <c r="OGM402" s="472"/>
      <c r="OGV402" s="472"/>
      <c r="OHE402" s="472"/>
      <c r="OHN402" s="472"/>
      <c r="OHW402" s="472"/>
      <c r="OIF402" s="472"/>
      <c r="OIO402" s="472"/>
      <c r="OIX402" s="472"/>
      <c r="OJG402" s="472"/>
      <c r="OJP402" s="472"/>
      <c r="OJY402" s="472"/>
      <c r="OKH402" s="472"/>
      <c r="OKQ402" s="472"/>
      <c r="OKZ402" s="472"/>
      <c r="OLI402" s="472"/>
      <c r="OLR402" s="472"/>
      <c r="OMA402" s="472"/>
      <c r="OMJ402" s="472"/>
      <c r="OMS402" s="472"/>
      <c r="ONB402" s="472"/>
      <c r="ONK402" s="472"/>
      <c r="ONT402" s="472"/>
      <c r="OOC402" s="472"/>
      <c r="OOL402" s="472"/>
      <c r="OOU402" s="472"/>
      <c r="OPD402" s="472"/>
      <c r="OPM402" s="472"/>
      <c r="OPV402" s="472"/>
      <c r="OQE402" s="472"/>
      <c r="OQN402" s="472"/>
      <c r="OQW402" s="472"/>
      <c r="ORF402" s="472"/>
      <c r="ORO402" s="472"/>
      <c r="ORX402" s="472"/>
      <c r="OSG402" s="472"/>
      <c r="OSP402" s="472"/>
      <c r="OSY402" s="472"/>
      <c r="OTH402" s="472"/>
      <c r="OTQ402" s="472"/>
      <c r="OTZ402" s="472"/>
      <c r="OUI402" s="472"/>
      <c r="OUR402" s="472"/>
      <c r="OVA402" s="472"/>
      <c r="OVJ402" s="472"/>
      <c r="OVS402" s="472"/>
      <c r="OWB402" s="472"/>
      <c r="OWK402" s="472"/>
      <c r="OWT402" s="472"/>
      <c r="OXC402" s="472"/>
      <c r="OXL402" s="472"/>
      <c r="OXU402" s="472"/>
      <c r="OYD402" s="472"/>
      <c r="OYM402" s="472"/>
      <c r="OYV402" s="472"/>
      <c r="OZE402" s="472"/>
      <c r="OZN402" s="472"/>
      <c r="OZW402" s="472"/>
      <c r="PAF402" s="472"/>
      <c r="PAO402" s="472"/>
      <c r="PAX402" s="472"/>
      <c r="PBG402" s="472"/>
      <c r="PBP402" s="472"/>
      <c r="PBY402" s="472"/>
      <c r="PCH402" s="472"/>
      <c r="PCQ402" s="472"/>
      <c r="PCZ402" s="472"/>
      <c r="PDI402" s="472"/>
      <c r="PDR402" s="472"/>
      <c r="PEA402" s="472"/>
      <c r="PEJ402" s="472"/>
      <c r="PES402" s="472"/>
      <c r="PFB402" s="472"/>
      <c r="PFK402" s="472"/>
      <c r="PFT402" s="472"/>
      <c r="PGC402" s="472"/>
      <c r="PGL402" s="472"/>
      <c r="PGU402" s="472"/>
      <c r="PHD402" s="472"/>
      <c r="PHM402" s="472"/>
      <c r="PHV402" s="472"/>
      <c r="PIE402" s="472"/>
      <c r="PIN402" s="472"/>
      <c r="PIW402" s="472"/>
      <c r="PJF402" s="472"/>
      <c r="PJO402" s="472"/>
      <c r="PJX402" s="472"/>
      <c r="PKG402" s="472"/>
      <c r="PKP402" s="472"/>
      <c r="PKY402" s="472"/>
      <c r="PLH402" s="472"/>
      <c r="PLQ402" s="472"/>
      <c r="PLZ402" s="472"/>
      <c r="PMI402" s="472"/>
      <c r="PMR402" s="472"/>
      <c r="PNA402" s="472"/>
      <c r="PNJ402" s="472"/>
      <c r="PNS402" s="472"/>
      <c r="POB402" s="472"/>
      <c r="POK402" s="472"/>
      <c r="POT402" s="472"/>
      <c r="PPC402" s="472"/>
      <c r="PPL402" s="472"/>
      <c r="PPU402" s="472"/>
      <c r="PQD402" s="472"/>
      <c r="PQM402" s="472"/>
      <c r="PQV402" s="472"/>
      <c r="PRE402" s="472"/>
      <c r="PRN402" s="472"/>
      <c r="PRW402" s="472"/>
      <c r="PSF402" s="472"/>
      <c r="PSO402" s="472"/>
      <c r="PSX402" s="472"/>
      <c r="PTG402" s="472"/>
      <c r="PTP402" s="472"/>
      <c r="PTY402" s="472"/>
      <c r="PUH402" s="472"/>
      <c r="PUQ402" s="472"/>
      <c r="PUZ402" s="472"/>
      <c r="PVI402" s="472"/>
      <c r="PVR402" s="472"/>
      <c r="PWA402" s="472"/>
      <c r="PWJ402" s="472"/>
      <c r="PWS402" s="472"/>
      <c r="PXB402" s="472"/>
      <c r="PXK402" s="472"/>
      <c r="PXT402" s="472"/>
      <c r="PYC402" s="472"/>
      <c r="PYL402" s="472"/>
      <c r="PYU402" s="472"/>
      <c r="PZD402" s="472"/>
      <c r="PZM402" s="472"/>
      <c r="PZV402" s="472"/>
      <c r="QAE402" s="472"/>
      <c r="QAN402" s="472"/>
      <c r="QAW402" s="472"/>
      <c r="QBF402" s="472"/>
      <c r="QBO402" s="472"/>
      <c r="QBX402" s="472"/>
      <c r="QCG402" s="472"/>
      <c r="QCP402" s="472"/>
      <c r="QCY402" s="472"/>
      <c r="QDH402" s="472"/>
      <c r="QDQ402" s="472"/>
      <c r="QDZ402" s="472"/>
      <c r="QEI402" s="472"/>
      <c r="QER402" s="472"/>
      <c r="QFA402" s="472"/>
      <c r="QFJ402" s="472"/>
      <c r="QFS402" s="472"/>
      <c r="QGB402" s="472"/>
      <c r="QGK402" s="472"/>
      <c r="QGT402" s="472"/>
      <c r="QHC402" s="472"/>
      <c r="QHL402" s="472"/>
      <c r="QHU402" s="472"/>
      <c r="QID402" s="472"/>
      <c r="QIM402" s="472"/>
      <c r="QIV402" s="472"/>
      <c r="QJE402" s="472"/>
      <c r="QJN402" s="472"/>
      <c r="QJW402" s="472"/>
      <c r="QKF402" s="472"/>
      <c r="QKO402" s="472"/>
      <c r="QKX402" s="472"/>
      <c r="QLG402" s="472"/>
      <c r="QLP402" s="472"/>
      <c r="QLY402" s="472"/>
      <c r="QMH402" s="472"/>
      <c r="QMQ402" s="472"/>
      <c r="QMZ402" s="472"/>
      <c r="QNI402" s="472"/>
      <c r="QNR402" s="472"/>
      <c r="QOA402" s="472"/>
      <c r="QOJ402" s="472"/>
      <c r="QOS402" s="472"/>
      <c r="QPB402" s="472"/>
      <c r="QPK402" s="472"/>
      <c r="QPT402" s="472"/>
      <c r="QQC402" s="472"/>
      <c r="QQL402" s="472"/>
      <c r="QQU402" s="472"/>
      <c r="QRD402" s="472"/>
      <c r="QRM402" s="472"/>
      <c r="QRV402" s="472"/>
      <c r="QSE402" s="472"/>
      <c r="QSN402" s="472"/>
      <c r="QSW402" s="472"/>
      <c r="QTF402" s="472"/>
      <c r="QTO402" s="472"/>
      <c r="QTX402" s="472"/>
      <c r="QUG402" s="472"/>
      <c r="QUP402" s="472"/>
      <c r="QUY402" s="472"/>
      <c r="QVH402" s="472"/>
      <c r="QVQ402" s="472"/>
      <c r="QVZ402" s="472"/>
      <c r="QWI402" s="472"/>
      <c r="QWR402" s="472"/>
      <c r="QXA402" s="472"/>
      <c r="QXJ402" s="472"/>
      <c r="QXS402" s="472"/>
      <c r="QYB402" s="472"/>
      <c r="QYK402" s="472"/>
      <c r="QYT402" s="472"/>
      <c r="QZC402" s="472"/>
      <c r="QZL402" s="472"/>
      <c r="QZU402" s="472"/>
      <c r="RAD402" s="472"/>
      <c r="RAM402" s="472"/>
      <c r="RAV402" s="472"/>
      <c r="RBE402" s="472"/>
      <c r="RBN402" s="472"/>
      <c r="RBW402" s="472"/>
      <c r="RCF402" s="472"/>
      <c r="RCO402" s="472"/>
      <c r="RCX402" s="472"/>
      <c r="RDG402" s="472"/>
      <c r="RDP402" s="472"/>
      <c r="RDY402" s="472"/>
      <c r="REH402" s="472"/>
      <c r="REQ402" s="472"/>
      <c r="REZ402" s="472"/>
      <c r="RFI402" s="472"/>
      <c r="RFR402" s="472"/>
      <c r="RGA402" s="472"/>
      <c r="RGJ402" s="472"/>
      <c r="RGS402" s="472"/>
      <c r="RHB402" s="472"/>
      <c r="RHK402" s="472"/>
      <c r="RHT402" s="472"/>
      <c r="RIC402" s="472"/>
      <c r="RIL402" s="472"/>
      <c r="RIU402" s="472"/>
      <c r="RJD402" s="472"/>
      <c r="RJM402" s="472"/>
      <c r="RJV402" s="472"/>
      <c r="RKE402" s="472"/>
      <c r="RKN402" s="472"/>
      <c r="RKW402" s="472"/>
      <c r="RLF402" s="472"/>
      <c r="RLO402" s="472"/>
      <c r="RLX402" s="472"/>
      <c r="RMG402" s="472"/>
      <c r="RMP402" s="472"/>
      <c r="RMY402" s="472"/>
      <c r="RNH402" s="472"/>
      <c r="RNQ402" s="472"/>
      <c r="RNZ402" s="472"/>
      <c r="ROI402" s="472"/>
      <c r="ROR402" s="472"/>
      <c r="RPA402" s="472"/>
      <c r="RPJ402" s="472"/>
      <c r="RPS402" s="472"/>
      <c r="RQB402" s="472"/>
      <c r="RQK402" s="472"/>
      <c r="RQT402" s="472"/>
      <c r="RRC402" s="472"/>
      <c r="RRL402" s="472"/>
      <c r="RRU402" s="472"/>
      <c r="RSD402" s="472"/>
      <c r="RSM402" s="472"/>
      <c r="RSV402" s="472"/>
      <c r="RTE402" s="472"/>
      <c r="RTN402" s="472"/>
      <c r="RTW402" s="472"/>
      <c r="RUF402" s="472"/>
      <c r="RUO402" s="472"/>
      <c r="RUX402" s="472"/>
      <c r="RVG402" s="472"/>
      <c r="RVP402" s="472"/>
      <c r="RVY402" s="472"/>
      <c r="RWH402" s="472"/>
      <c r="RWQ402" s="472"/>
      <c r="RWZ402" s="472"/>
      <c r="RXI402" s="472"/>
      <c r="RXR402" s="472"/>
      <c r="RYA402" s="472"/>
      <c r="RYJ402" s="472"/>
      <c r="RYS402" s="472"/>
      <c r="RZB402" s="472"/>
      <c r="RZK402" s="472"/>
      <c r="RZT402" s="472"/>
      <c r="SAC402" s="472"/>
      <c r="SAL402" s="472"/>
      <c r="SAU402" s="472"/>
      <c r="SBD402" s="472"/>
      <c r="SBM402" s="472"/>
      <c r="SBV402" s="472"/>
      <c r="SCE402" s="472"/>
      <c r="SCN402" s="472"/>
      <c r="SCW402" s="472"/>
      <c r="SDF402" s="472"/>
      <c r="SDO402" s="472"/>
      <c r="SDX402" s="472"/>
      <c r="SEG402" s="472"/>
      <c r="SEP402" s="472"/>
      <c r="SEY402" s="472"/>
      <c r="SFH402" s="472"/>
      <c r="SFQ402" s="472"/>
      <c r="SFZ402" s="472"/>
      <c r="SGI402" s="472"/>
      <c r="SGR402" s="472"/>
      <c r="SHA402" s="472"/>
      <c r="SHJ402" s="472"/>
      <c r="SHS402" s="472"/>
      <c r="SIB402" s="472"/>
      <c r="SIK402" s="472"/>
      <c r="SIT402" s="472"/>
      <c r="SJC402" s="472"/>
      <c r="SJL402" s="472"/>
      <c r="SJU402" s="472"/>
      <c r="SKD402" s="472"/>
      <c r="SKM402" s="472"/>
      <c r="SKV402" s="472"/>
      <c r="SLE402" s="472"/>
      <c r="SLN402" s="472"/>
      <c r="SLW402" s="472"/>
      <c r="SMF402" s="472"/>
      <c r="SMO402" s="472"/>
      <c r="SMX402" s="472"/>
      <c r="SNG402" s="472"/>
      <c r="SNP402" s="472"/>
      <c r="SNY402" s="472"/>
      <c r="SOH402" s="472"/>
      <c r="SOQ402" s="472"/>
      <c r="SOZ402" s="472"/>
      <c r="SPI402" s="472"/>
      <c r="SPR402" s="472"/>
      <c r="SQA402" s="472"/>
      <c r="SQJ402" s="472"/>
      <c r="SQS402" s="472"/>
      <c r="SRB402" s="472"/>
      <c r="SRK402" s="472"/>
      <c r="SRT402" s="472"/>
      <c r="SSC402" s="472"/>
      <c r="SSL402" s="472"/>
      <c r="SSU402" s="472"/>
      <c r="STD402" s="472"/>
      <c r="STM402" s="472"/>
      <c r="STV402" s="472"/>
      <c r="SUE402" s="472"/>
      <c r="SUN402" s="472"/>
      <c r="SUW402" s="472"/>
      <c r="SVF402" s="472"/>
      <c r="SVO402" s="472"/>
      <c r="SVX402" s="472"/>
      <c r="SWG402" s="472"/>
      <c r="SWP402" s="472"/>
      <c r="SWY402" s="472"/>
      <c r="SXH402" s="472"/>
      <c r="SXQ402" s="472"/>
      <c r="SXZ402" s="472"/>
      <c r="SYI402" s="472"/>
      <c r="SYR402" s="472"/>
      <c r="SZA402" s="472"/>
      <c r="SZJ402" s="472"/>
      <c r="SZS402" s="472"/>
      <c r="TAB402" s="472"/>
      <c r="TAK402" s="472"/>
      <c r="TAT402" s="472"/>
      <c r="TBC402" s="472"/>
      <c r="TBL402" s="472"/>
      <c r="TBU402" s="472"/>
      <c r="TCD402" s="472"/>
      <c r="TCM402" s="472"/>
      <c r="TCV402" s="472"/>
      <c r="TDE402" s="472"/>
      <c r="TDN402" s="472"/>
      <c r="TDW402" s="472"/>
      <c r="TEF402" s="472"/>
      <c r="TEO402" s="472"/>
      <c r="TEX402" s="472"/>
      <c r="TFG402" s="472"/>
      <c r="TFP402" s="472"/>
      <c r="TFY402" s="472"/>
      <c r="TGH402" s="472"/>
      <c r="TGQ402" s="472"/>
      <c r="TGZ402" s="472"/>
      <c r="THI402" s="472"/>
      <c r="THR402" s="472"/>
      <c r="TIA402" s="472"/>
      <c r="TIJ402" s="472"/>
      <c r="TIS402" s="472"/>
      <c r="TJB402" s="472"/>
      <c r="TJK402" s="472"/>
      <c r="TJT402" s="472"/>
      <c r="TKC402" s="472"/>
      <c r="TKL402" s="472"/>
      <c r="TKU402" s="472"/>
      <c r="TLD402" s="472"/>
      <c r="TLM402" s="472"/>
      <c r="TLV402" s="472"/>
      <c r="TME402" s="472"/>
      <c r="TMN402" s="472"/>
      <c r="TMW402" s="472"/>
      <c r="TNF402" s="472"/>
      <c r="TNO402" s="472"/>
      <c r="TNX402" s="472"/>
      <c r="TOG402" s="472"/>
      <c r="TOP402" s="472"/>
      <c r="TOY402" s="472"/>
      <c r="TPH402" s="472"/>
      <c r="TPQ402" s="472"/>
      <c r="TPZ402" s="472"/>
      <c r="TQI402" s="472"/>
      <c r="TQR402" s="472"/>
      <c r="TRA402" s="472"/>
      <c r="TRJ402" s="472"/>
      <c r="TRS402" s="472"/>
      <c r="TSB402" s="472"/>
      <c r="TSK402" s="472"/>
      <c r="TST402" s="472"/>
      <c r="TTC402" s="472"/>
      <c r="TTL402" s="472"/>
      <c r="TTU402" s="472"/>
      <c r="TUD402" s="472"/>
      <c r="TUM402" s="472"/>
      <c r="TUV402" s="472"/>
      <c r="TVE402" s="472"/>
      <c r="TVN402" s="472"/>
      <c r="TVW402" s="472"/>
      <c r="TWF402" s="472"/>
      <c r="TWO402" s="472"/>
      <c r="TWX402" s="472"/>
      <c r="TXG402" s="472"/>
      <c r="TXP402" s="472"/>
      <c r="TXY402" s="472"/>
      <c r="TYH402" s="472"/>
      <c r="TYQ402" s="472"/>
      <c r="TYZ402" s="472"/>
      <c r="TZI402" s="472"/>
      <c r="TZR402" s="472"/>
      <c r="UAA402" s="472"/>
      <c r="UAJ402" s="472"/>
      <c r="UAS402" s="472"/>
      <c r="UBB402" s="472"/>
      <c r="UBK402" s="472"/>
      <c r="UBT402" s="472"/>
      <c r="UCC402" s="472"/>
      <c r="UCL402" s="472"/>
      <c r="UCU402" s="472"/>
      <c r="UDD402" s="472"/>
      <c r="UDM402" s="472"/>
      <c r="UDV402" s="472"/>
      <c r="UEE402" s="472"/>
      <c r="UEN402" s="472"/>
      <c r="UEW402" s="472"/>
      <c r="UFF402" s="472"/>
      <c r="UFO402" s="472"/>
      <c r="UFX402" s="472"/>
      <c r="UGG402" s="472"/>
      <c r="UGP402" s="472"/>
      <c r="UGY402" s="472"/>
      <c r="UHH402" s="472"/>
      <c r="UHQ402" s="472"/>
      <c r="UHZ402" s="472"/>
      <c r="UII402" s="472"/>
      <c r="UIR402" s="472"/>
      <c r="UJA402" s="472"/>
      <c r="UJJ402" s="472"/>
      <c r="UJS402" s="472"/>
      <c r="UKB402" s="472"/>
      <c r="UKK402" s="472"/>
      <c r="UKT402" s="472"/>
      <c r="ULC402" s="472"/>
      <c r="ULL402" s="472"/>
      <c r="ULU402" s="472"/>
      <c r="UMD402" s="472"/>
      <c r="UMM402" s="472"/>
      <c r="UMV402" s="472"/>
      <c r="UNE402" s="472"/>
      <c r="UNN402" s="472"/>
      <c r="UNW402" s="472"/>
      <c r="UOF402" s="472"/>
      <c r="UOO402" s="472"/>
      <c r="UOX402" s="472"/>
      <c r="UPG402" s="472"/>
      <c r="UPP402" s="472"/>
      <c r="UPY402" s="472"/>
      <c r="UQH402" s="472"/>
      <c r="UQQ402" s="472"/>
      <c r="UQZ402" s="472"/>
      <c r="URI402" s="472"/>
      <c r="URR402" s="472"/>
      <c r="USA402" s="472"/>
      <c r="USJ402" s="472"/>
      <c r="USS402" s="472"/>
      <c r="UTB402" s="472"/>
      <c r="UTK402" s="472"/>
      <c r="UTT402" s="472"/>
      <c r="UUC402" s="472"/>
      <c r="UUL402" s="472"/>
      <c r="UUU402" s="472"/>
      <c r="UVD402" s="472"/>
      <c r="UVM402" s="472"/>
      <c r="UVV402" s="472"/>
      <c r="UWE402" s="472"/>
      <c r="UWN402" s="472"/>
      <c r="UWW402" s="472"/>
      <c r="UXF402" s="472"/>
      <c r="UXO402" s="472"/>
      <c r="UXX402" s="472"/>
      <c r="UYG402" s="472"/>
      <c r="UYP402" s="472"/>
      <c r="UYY402" s="472"/>
      <c r="UZH402" s="472"/>
      <c r="UZQ402" s="472"/>
      <c r="UZZ402" s="472"/>
      <c r="VAI402" s="472"/>
      <c r="VAR402" s="472"/>
      <c r="VBA402" s="472"/>
      <c r="VBJ402" s="472"/>
      <c r="VBS402" s="472"/>
      <c r="VCB402" s="472"/>
      <c r="VCK402" s="472"/>
      <c r="VCT402" s="472"/>
      <c r="VDC402" s="472"/>
      <c r="VDL402" s="472"/>
      <c r="VDU402" s="472"/>
      <c r="VED402" s="472"/>
      <c r="VEM402" s="472"/>
      <c r="VEV402" s="472"/>
      <c r="VFE402" s="472"/>
      <c r="VFN402" s="472"/>
      <c r="VFW402" s="472"/>
      <c r="VGF402" s="472"/>
      <c r="VGO402" s="472"/>
      <c r="VGX402" s="472"/>
      <c r="VHG402" s="472"/>
      <c r="VHP402" s="472"/>
      <c r="VHY402" s="472"/>
      <c r="VIH402" s="472"/>
      <c r="VIQ402" s="472"/>
      <c r="VIZ402" s="472"/>
      <c r="VJI402" s="472"/>
      <c r="VJR402" s="472"/>
      <c r="VKA402" s="472"/>
      <c r="VKJ402" s="472"/>
      <c r="VKS402" s="472"/>
      <c r="VLB402" s="472"/>
      <c r="VLK402" s="472"/>
      <c r="VLT402" s="472"/>
      <c r="VMC402" s="472"/>
      <c r="VML402" s="472"/>
      <c r="VMU402" s="472"/>
      <c r="VND402" s="472"/>
      <c r="VNM402" s="472"/>
      <c r="VNV402" s="472"/>
      <c r="VOE402" s="472"/>
      <c r="VON402" s="472"/>
      <c r="VOW402" s="472"/>
      <c r="VPF402" s="472"/>
      <c r="VPO402" s="472"/>
      <c r="VPX402" s="472"/>
      <c r="VQG402" s="472"/>
      <c r="VQP402" s="472"/>
      <c r="VQY402" s="472"/>
      <c r="VRH402" s="472"/>
      <c r="VRQ402" s="472"/>
      <c r="VRZ402" s="472"/>
      <c r="VSI402" s="472"/>
      <c r="VSR402" s="472"/>
      <c r="VTA402" s="472"/>
      <c r="VTJ402" s="472"/>
      <c r="VTS402" s="472"/>
      <c r="VUB402" s="472"/>
      <c r="VUK402" s="472"/>
      <c r="VUT402" s="472"/>
      <c r="VVC402" s="472"/>
      <c r="VVL402" s="472"/>
      <c r="VVU402" s="472"/>
      <c r="VWD402" s="472"/>
      <c r="VWM402" s="472"/>
      <c r="VWV402" s="472"/>
      <c r="VXE402" s="472"/>
      <c r="VXN402" s="472"/>
      <c r="VXW402" s="472"/>
      <c r="VYF402" s="472"/>
      <c r="VYO402" s="472"/>
      <c r="VYX402" s="472"/>
      <c r="VZG402" s="472"/>
      <c r="VZP402" s="472"/>
      <c r="VZY402" s="472"/>
      <c r="WAH402" s="472"/>
      <c r="WAQ402" s="472"/>
      <c r="WAZ402" s="472"/>
      <c r="WBI402" s="472"/>
      <c r="WBR402" s="472"/>
      <c r="WCA402" s="472"/>
      <c r="WCJ402" s="472"/>
      <c r="WCS402" s="472"/>
      <c r="WDB402" s="472"/>
      <c r="WDK402" s="472"/>
      <c r="WDT402" s="472"/>
      <c r="WEC402" s="472"/>
      <c r="WEL402" s="472"/>
      <c r="WEU402" s="472"/>
      <c r="WFD402" s="472"/>
      <c r="WFM402" s="472"/>
      <c r="WFV402" s="472"/>
      <c r="WGE402" s="472"/>
      <c r="WGN402" s="472"/>
      <c r="WGW402" s="472"/>
      <c r="WHF402" s="472"/>
      <c r="WHO402" s="472"/>
      <c r="WHX402" s="472"/>
      <c r="WIG402" s="472"/>
      <c r="WIP402" s="472"/>
      <c r="WIY402" s="472"/>
      <c r="WJH402" s="472"/>
      <c r="WJQ402" s="472"/>
      <c r="WJZ402" s="472"/>
      <c r="WKI402" s="472"/>
      <c r="WKR402" s="472"/>
      <c r="WLA402" s="472"/>
      <c r="WLJ402" s="472"/>
      <c r="WLS402" s="472"/>
      <c r="WMB402" s="472"/>
      <c r="WMK402" s="472"/>
      <c r="WMT402" s="472"/>
      <c r="WNC402" s="472"/>
      <c r="WNL402" s="472"/>
      <c r="WNU402" s="472"/>
      <c r="WOD402" s="472"/>
      <c r="WOM402" s="472"/>
      <c r="WOV402" s="472"/>
      <c r="WPE402" s="472"/>
      <c r="WPN402" s="472"/>
      <c r="WPW402" s="472"/>
      <c r="WQF402" s="472"/>
      <c r="WQO402" s="472"/>
      <c r="WQX402" s="472"/>
      <c r="WRG402" s="472"/>
      <c r="WRP402" s="472"/>
      <c r="WRY402" s="472"/>
      <c r="WSH402" s="472"/>
      <c r="WSQ402" s="472"/>
      <c r="WSZ402" s="472"/>
      <c r="WTI402" s="472"/>
      <c r="WTR402" s="472"/>
      <c r="WUA402" s="472"/>
      <c r="WUJ402" s="472"/>
      <c r="WUS402" s="472"/>
      <c r="WVB402" s="472"/>
      <c r="WVK402" s="472"/>
      <c r="WVT402" s="472"/>
      <c r="WWC402" s="472"/>
      <c r="WWL402" s="472"/>
      <c r="WWU402" s="472"/>
      <c r="WXD402" s="472"/>
      <c r="WXM402" s="472"/>
      <c r="WXV402" s="472"/>
      <c r="WYE402" s="472"/>
      <c r="WYN402" s="472"/>
      <c r="WYW402" s="472"/>
      <c r="WZF402" s="472"/>
      <c r="WZO402" s="472"/>
      <c r="WZX402" s="472"/>
      <c r="XAG402" s="472"/>
      <c r="XAP402" s="472"/>
      <c r="XAY402" s="472"/>
      <c r="XBH402" s="472"/>
      <c r="XBQ402" s="472"/>
      <c r="XBZ402" s="472"/>
      <c r="XCI402" s="472"/>
      <c r="XCR402" s="472"/>
      <c r="XDA402" s="472"/>
      <c r="XDJ402" s="472"/>
      <c r="XDS402" s="472"/>
      <c r="XEB402" s="472"/>
      <c r="XEK402" s="472"/>
      <c r="XET402" s="472"/>
      <c r="XFC402" s="472"/>
    </row>
    <row r="403" spans="1:1020 1029:2046 2055:3072 3081:4089 4098:5115 5124:6141 6150:7167 7176:8184 8193:9210 9219:10236 10245:11262 11271:12288 12297:13305 13314:14331 14340:15357 15366:16383" ht="21" customHeight="1" x14ac:dyDescent="0.8">
      <c r="A403" s="417"/>
      <c r="B403" s="417"/>
      <c r="C403" s="417"/>
      <c r="D403" s="417"/>
      <c r="E403" s="417"/>
      <c r="F403" s="417"/>
      <c r="G403" s="417"/>
      <c r="H403" s="417"/>
      <c r="I403" s="437"/>
      <c r="R403" s="469"/>
      <c r="AB403" s="470"/>
      <c r="AL403" s="471"/>
      <c r="AV403" s="472"/>
      <c r="BE403" s="472"/>
      <c r="BN403" s="472"/>
      <c r="BW403" s="472"/>
      <c r="CF403" s="472"/>
      <c r="CO403" s="472"/>
      <c r="CX403" s="472"/>
      <c r="DG403" s="472"/>
      <c r="DP403" s="472"/>
      <c r="DY403" s="472"/>
      <c r="EH403" s="472"/>
      <c r="EQ403" s="472"/>
      <c r="EZ403" s="472"/>
      <c r="FI403" s="472"/>
      <c r="FR403" s="472"/>
      <c r="GA403" s="472"/>
      <c r="GJ403" s="472"/>
      <c r="GS403" s="472"/>
      <c r="HB403" s="472"/>
      <c r="HK403" s="472"/>
      <c r="HT403" s="472"/>
      <c r="IC403" s="472"/>
      <c r="IL403" s="472"/>
      <c r="IU403" s="472"/>
      <c r="JD403" s="472"/>
      <c r="JM403" s="472"/>
      <c r="JV403" s="472"/>
      <c r="KE403" s="472"/>
      <c r="KN403" s="472"/>
      <c r="KW403" s="472"/>
      <c r="LF403" s="472"/>
      <c r="LO403" s="472"/>
      <c r="LX403" s="472"/>
      <c r="MG403" s="472"/>
      <c r="MP403" s="472"/>
      <c r="MY403" s="472"/>
      <c r="NH403" s="472"/>
      <c r="NQ403" s="472"/>
      <c r="NZ403" s="472"/>
      <c r="OI403" s="472"/>
      <c r="OR403" s="472"/>
      <c r="PA403" s="472"/>
      <c r="PJ403" s="472"/>
      <c r="PS403" s="472"/>
      <c r="QB403" s="472"/>
      <c r="QK403" s="472"/>
      <c r="QT403" s="472"/>
      <c r="RC403" s="472"/>
      <c r="RL403" s="472"/>
      <c r="RU403" s="472"/>
      <c r="SD403" s="472"/>
      <c r="SM403" s="472"/>
      <c r="SV403" s="472"/>
      <c r="TE403" s="472"/>
      <c r="TN403" s="472"/>
      <c r="TW403" s="472"/>
      <c r="UF403" s="472"/>
      <c r="UO403" s="472"/>
      <c r="UX403" s="472"/>
      <c r="VG403" s="472"/>
      <c r="VP403" s="472"/>
      <c r="VY403" s="472"/>
      <c r="WH403" s="472"/>
      <c r="WQ403" s="472"/>
      <c r="WZ403" s="472"/>
      <c r="XI403" s="472"/>
      <c r="XR403" s="472"/>
      <c r="YA403" s="472"/>
      <c r="YJ403" s="472"/>
      <c r="YS403" s="472"/>
      <c r="ZB403" s="472"/>
      <c r="ZK403" s="472"/>
      <c r="ZT403" s="472"/>
      <c r="AAC403" s="472"/>
      <c r="AAL403" s="472"/>
      <c r="AAU403" s="472"/>
      <c r="ABD403" s="472"/>
      <c r="ABM403" s="472"/>
      <c r="ABV403" s="472"/>
      <c r="ACE403" s="472"/>
      <c r="ACN403" s="472"/>
      <c r="ACW403" s="472"/>
      <c r="ADF403" s="472"/>
      <c r="ADO403" s="472"/>
      <c r="ADX403" s="472"/>
      <c r="AEG403" s="472"/>
      <c r="AEP403" s="472"/>
      <c r="AEY403" s="472"/>
      <c r="AFH403" s="472"/>
      <c r="AFQ403" s="472"/>
      <c r="AFZ403" s="472"/>
      <c r="AGI403" s="472"/>
      <c r="AGR403" s="472"/>
      <c r="AHA403" s="472"/>
      <c r="AHJ403" s="472"/>
      <c r="AHS403" s="472"/>
      <c r="AIB403" s="472"/>
      <c r="AIK403" s="472"/>
      <c r="AIT403" s="472"/>
      <c r="AJC403" s="472"/>
      <c r="AJL403" s="472"/>
      <c r="AJU403" s="472"/>
      <c r="AKD403" s="472"/>
      <c r="AKM403" s="472"/>
      <c r="AKV403" s="472"/>
      <c r="ALE403" s="472"/>
      <c r="ALN403" s="472"/>
      <c r="ALW403" s="472"/>
      <c r="AMF403" s="472"/>
      <c r="AMO403" s="472"/>
      <c r="AMX403" s="472"/>
      <c r="ANG403" s="472"/>
      <c r="ANP403" s="472"/>
      <c r="ANY403" s="472"/>
      <c r="AOH403" s="472"/>
      <c r="AOQ403" s="472"/>
      <c r="AOZ403" s="472"/>
      <c r="API403" s="472"/>
      <c r="APR403" s="472"/>
      <c r="AQA403" s="472"/>
      <c r="AQJ403" s="472"/>
      <c r="AQS403" s="472"/>
      <c r="ARB403" s="472"/>
      <c r="ARK403" s="472"/>
      <c r="ART403" s="472"/>
      <c r="ASC403" s="472"/>
      <c r="ASL403" s="472"/>
      <c r="ASU403" s="472"/>
      <c r="ATD403" s="472"/>
      <c r="ATM403" s="472"/>
      <c r="ATV403" s="472"/>
      <c r="AUE403" s="472"/>
      <c r="AUN403" s="472"/>
      <c r="AUW403" s="472"/>
      <c r="AVF403" s="472"/>
      <c r="AVO403" s="472"/>
      <c r="AVX403" s="472"/>
      <c r="AWG403" s="472"/>
      <c r="AWP403" s="472"/>
      <c r="AWY403" s="472"/>
      <c r="AXH403" s="472"/>
      <c r="AXQ403" s="472"/>
      <c r="AXZ403" s="472"/>
      <c r="AYI403" s="472"/>
      <c r="AYR403" s="472"/>
      <c r="AZA403" s="472"/>
      <c r="AZJ403" s="472"/>
      <c r="AZS403" s="472"/>
      <c r="BAB403" s="472"/>
      <c r="BAK403" s="472"/>
      <c r="BAT403" s="472"/>
      <c r="BBC403" s="472"/>
      <c r="BBL403" s="472"/>
      <c r="BBU403" s="472"/>
      <c r="BCD403" s="472"/>
      <c r="BCM403" s="472"/>
      <c r="BCV403" s="472"/>
      <c r="BDE403" s="472"/>
      <c r="BDN403" s="472"/>
      <c r="BDW403" s="472"/>
      <c r="BEF403" s="472"/>
      <c r="BEO403" s="472"/>
      <c r="BEX403" s="472"/>
      <c r="BFG403" s="472"/>
      <c r="BFP403" s="472"/>
      <c r="BFY403" s="472"/>
      <c r="BGH403" s="472"/>
      <c r="BGQ403" s="472"/>
      <c r="BGZ403" s="472"/>
      <c r="BHI403" s="472"/>
      <c r="BHR403" s="472"/>
      <c r="BIA403" s="472"/>
      <c r="BIJ403" s="472"/>
      <c r="BIS403" s="472"/>
      <c r="BJB403" s="472"/>
      <c r="BJK403" s="472"/>
      <c r="BJT403" s="472"/>
      <c r="BKC403" s="472"/>
      <c r="BKL403" s="472"/>
      <c r="BKU403" s="472"/>
      <c r="BLD403" s="472"/>
      <c r="BLM403" s="472"/>
      <c r="BLV403" s="472"/>
      <c r="BME403" s="472"/>
      <c r="BMN403" s="472"/>
      <c r="BMW403" s="472"/>
      <c r="BNF403" s="472"/>
      <c r="BNO403" s="472"/>
      <c r="BNX403" s="472"/>
      <c r="BOG403" s="472"/>
      <c r="BOP403" s="472"/>
      <c r="BOY403" s="472"/>
      <c r="BPH403" s="472"/>
      <c r="BPQ403" s="472"/>
      <c r="BPZ403" s="472"/>
      <c r="BQI403" s="472"/>
      <c r="BQR403" s="472"/>
      <c r="BRA403" s="472"/>
      <c r="BRJ403" s="472"/>
      <c r="BRS403" s="472"/>
      <c r="BSB403" s="472"/>
      <c r="BSK403" s="472"/>
      <c r="BST403" s="472"/>
      <c r="BTC403" s="472"/>
      <c r="BTL403" s="472"/>
      <c r="BTU403" s="472"/>
      <c r="BUD403" s="472"/>
      <c r="BUM403" s="472"/>
      <c r="BUV403" s="472"/>
      <c r="BVE403" s="472"/>
      <c r="BVN403" s="472"/>
      <c r="BVW403" s="472"/>
      <c r="BWF403" s="472"/>
      <c r="BWO403" s="472"/>
      <c r="BWX403" s="472"/>
      <c r="BXG403" s="472"/>
      <c r="BXP403" s="472"/>
      <c r="BXY403" s="472"/>
      <c r="BYH403" s="472"/>
      <c r="BYQ403" s="472"/>
      <c r="BYZ403" s="472"/>
      <c r="BZI403" s="472"/>
      <c r="BZR403" s="472"/>
      <c r="CAA403" s="472"/>
      <c r="CAJ403" s="472"/>
      <c r="CAS403" s="472"/>
      <c r="CBB403" s="472"/>
      <c r="CBK403" s="472"/>
      <c r="CBT403" s="472"/>
      <c r="CCC403" s="472"/>
      <c r="CCL403" s="472"/>
      <c r="CCU403" s="472"/>
      <c r="CDD403" s="472"/>
      <c r="CDM403" s="472"/>
      <c r="CDV403" s="472"/>
      <c r="CEE403" s="472"/>
      <c r="CEN403" s="472"/>
      <c r="CEW403" s="472"/>
      <c r="CFF403" s="472"/>
      <c r="CFO403" s="472"/>
      <c r="CFX403" s="472"/>
      <c r="CGG403" s="472"/>
      <c r="CGP403" s="472"/>
      <c r="CGY403" s="472"/>
      <c r="CHH403" s="472"/>
      <c r="CHQ403" s="472"/>
      <c r="CHZ403" s="472"/>
      <c r="CII403" s="472"/>
      <c r="CIR403" s="472"/>
      <c r="CJA403" s="472"/>
      <c r="CJJ403" s="472"/>
      <c r="CJS403" s="472"/>
      <c r="CKB403" s="472"/>
      <c r="CKK403" s="472"/>
      <c r="CKT403" s="472"/>
      <c r="CLC403" s="472"/>
      <c r="CLL403" s="472"/>
      <c r="CLU403" s="472"/>
      <c r="CMD403" s="472"/>
      <c r="CMM403" s="472"/>
      <c r="CMV403" s="472"/>
      <c r="CNE403" s="472"/>
      <c r="CNN403" s="472"/>
      <c r="CNW403" s="472"/>
      <c r="COF403" s="472"/>
      <c r="COO403" s="472"/>
      <c r="COX403" s="472"/>
      <c r="CPG403" s="472"/>
      <c r="CPP403" s="472"/>
      <c r="CPY403" s="472"/>
      <c r="CQH403" s="472"/>
      <c r="CQQ403" s="472"/>
      <c r="CQZ403" s="472"/>
      <c r="CRI403" s="472"/>
      <c r="CRR403" s="472"/>
      <c r="CSA403" s="472"/>
      <c r="CSJ403" s="472"/>
      <c r="CSS403" s="472"/>
      <c r="CTB403" s="472"/>
      <c r="CTK403" s="472"/>
      <c r="CTT403" s="472"/>
      <c r="CUC403" s="472"/>
      <c r="CUL403" s="472"/>
      <c r="CUU403" s="472"/>
      <c r="CVD403" s="472"/>
      <c r="CVM403" s="472"/>
      <c r="CVV403" s="472"/>
      <c r="CWE403" s="472"/>
      <c r="CWN403" s="472"/>
      <c r="CWW403" s="472"/>
      <c r="CXF403" s="472"/>
      <c r="CXO403" s="472"/>
      <c r="CXX403" s="472"/>
      <c r="CYG403" s="472"/>
      <c r="CYP403" s="472"/>
      <c r="CYY403" s="472"/>
      <c r="CZH403" s="472"/>
      <c r="CZQ403" s="472"/>
      <c r="CZZ403" s="472"/>
      <c r="DAI403" s="472"/>
      <c r="DAR403" s="472"/>
      <c r="DBA403" s="472"/>
      <c r="DBJ403" s="472"/>
      <c r="DBS403" s="472"/>
      <c r="DCB403" s="472"/>
      <c r="DCK403" s="472"/>
      <c r="DCT403" s="472"/>
      <c r="DDC403" s="472"/>
      <c r="DDL403" s="472"/>
      <c r="DDU403" s="472"/>
      <c r="DED403" s="472"/>
      <c r="DEM403" s="472"/>
      <c r="DEV403" s="472"/>
      <c r="DFE403" s="472"/>
      <c r="DFN403" s="472"/>
      <c r="DFW403" s="472"/>
      <c r="DGF403" s="472"/>
      <c r="DGO403" s="472"/>
      <c r="DGX403" s="472"/>
      <c r="DHG403" s="472"/>
      <c r="DHP403" s="472"/>
      <c r="DHY403" s="472"/>
      <c r="DIH403" s="472"/>
      <c r="DIQ403" s="472"/>
      <c r="DIZ403" s="472"/>
      <c r="DJI403" s="472"/>
      <c r="DJR403" s="472"/>
      <c r="DKA403" s="472"/>
      <c r="DKJ403" s="472"/>
      <c r="DKS403" s="472"/>
      <c r="DLB403" s="472"/>
      <c r="DLK403" s="472"/>
      <c r="DLT403" s="472"/>
      <c r="DMC403" s="472"/>
      <c r="DML403" s="472"/>
      <c r="DMU403" s="472"/>
      <c r="DND403" s="472"/>
      <c r="DNM403" s="472"/>
      <c r="DNV403" s="472"/>
      <c r="DOE403" s="472"/>
      <c r="DON403" s="472"/>
      <c r="DOW403" s="472"/>
      <c r="DPF403" s="472"/>
      <c r="DPO403" s="472"/>
      <c r="DPX403" s="472"/>
      <c r="DQG403" s="472"/>
      <c r="DQP403" s="472"/>
      <c r="DQY403" s="472"/>
      <c r="DRH403" s="472"/>
      <c r="DRQ403" s="472"/>
      <c r="DRZ403" s="472"/>
      <c r="DSI403" s="472"/>
      <c r="DSR403" s="472"/>
      <c r="DTA403" s="472"/>
      <c r="DTJ403" s="472"/>
      <c r="DTS403" s="472"/>
      <c r="DUB403" s="472"/>
      <c r="DUK403" s="472"/>
      <c r="DUT403" s="472"/>
      <c r="DVC403" s="472"/>
      <c r="DVL403" s="472"/>
      <c r="DVU403" s="472"/>
      <c r="DWD403" s="472"/>
      <c r="DWM403" s="472"/>
      <c r="DWV403" s="472"/>
      <c r="DXE403" s="472"/>
      <c r="DXN403" s="472"/>
      <c r="DXW403" s="472"/>
      <c r="DYF403" s="472"/>
      <c r="DYO403" s="472"/>
      <c r="DYX403" s="472"/>
      <c r="DZG403" s="472"/>
      <c r="DZP403" s="472"/>
      <c r="DZY403" s="472"/>
      <c r="EAH403" s="472"/>
      <c r="EAQ403" s="472"/>
      <c r="EAZ403" s="472"/>
      <c r="EBI403" s="472"/>
      <c r="EBR403" s="472"/>
      <c r="ECA403" s="472"/>
      <c r="ECJ403" s="472"/>
      <c r="ECS403" s="472"/>
      <c r="EDB403" s="472"/>
      <c r="EDK403" s="472"/>
      <c r="EDT403" s="472"/>
      <c r="EEC403" s="472"/>
      <c r="EEL403" s="472"/>
      <c r="EEU403" s="472"/>
      <c r="EFD403" s="472"/>
      <c r="EFM403" s="472"/>
      <c r="EFV403" s="472"/>
      <c r="EGE403" s="472"/>
      <c r="EGN403" s="472"/>
      <c r="EGW403" s="472"/>
      <c r="EHF403" s="472"/>
      <c r="EHO403" s="472"/>
      <c r="EHX403" s="472"/>
      <c r="EIG403" s="472"/>
      <c r="EIP403" s="472"/>
      <c r="EIY403" s="472"/>
      <c r="EJH403" s="472"/>
      <c r="EJQ403" s="472"/>
      <c r="EJZ403" s="472"/>
      <c r="EKI403" s="472"/>
      <c r="EKR403" s="472"/>
      <c r="ELA403" s="472"/>
      <c r="ELJ403" s="472"/>
      <c r="ELS403" s="472"/>
      <c r="EMB403" s="472"/>
      <c r="EMK403" s="472"/>
      <c r="EMT403" s="472"/>
      <c r="ENC403" s="472"/>
      <c r="ENL403" s="472"/>
      <c r="ENU403" s="472"/>
      <c r="EOD403" s="472"/>
      <c r="EOM403" s="472"/>
      <c r="EOV403" s="472"/>
      <c r="EPE403" s="472"/>
      <c r="EPN403" s="472"/>
      <c r="EPW403" s="472"/>
      <c r="EQF403" s="472"/>
      <c r="EQO403" s="472"/>
      <c r="EQX403" s="472"/>
      <c r="ERG403" s="472"/>
      <c r="ERP403" s="472"/>
      <c r="ERY403" s="472"/>
      <c r="ESH403" s="472"/>
      <c r="ESQ403" s="472"/>
      <c r="ESZ403" s="472"/>
      <c r="ETI403" s="472"/>
      <c r="ETR403" s="472"/>
      <c r="EUA403" s="472"/>
      <c r="EUJ403" s="472"/>
      <c r="EUS403" s="472"/>
      <c r="EVB403" s="472"/>
      <c r="EVK403" s="472"/>
      <c r="EVT403" s="472"/>
      <c r="EWC403" s="472"/>
      <c r="EWL403" s="472"/>
      <c r="EWU403" s="472"/>
      <c r="EXD403" s="472"/>
      <c r="EXM403" s="472"/>
      <c r="EXV403" s="472"/>
      <c r="EYE403" s="472"/>
      <c r="EYN403" s="472"/>
      <c r="EYW403" s="472"/>
      <c r="EZF403" s="472"/>
      <c r="EZO403" s="472"/>
      <c r="EZX403" s="472"/>
      <c r="FAG403" s="472"/>
      <c r="FAP403" s="472"/>
      <c r="FAY403" s="472"/>
      <c r="FBH403" s="472"/>
      <c r="FBQ403" s="472"/>
      <c r="FBZ403" s="472"/>
      <c r="FCI403" s="472"/>
      <c r="FCR403" s="472"/>
      <c r="FDA403" s="472"/>
      <c r="FDJ403" s="472"/>
      <c r="FDS403" s="472"/>
      <c r="FEB403" s="472"/>
      <c r="FEK403" s="472"/>
      <c r="FET403" s="472"/>
      <c r="FFC403" s="472"/>
      <c r="FFL403" s="472"/>
      <c r="FFU403" s="472"/>
      <c r="FGD403" s="472"/>
      <c r="FGM403" s="472"/>
      <c r="FGV403" s="472"/>
      <c r="FHE403" s="472"/>
      <c r="FHN403" s="472"/>
      <c r="FHW403" s="472"/>
      <c r="FIF403" s="472"/>
      <c r="FIO403" s="472"/>
      <c r="FIX403" s="472"/>
      <c r="FJG403" s="472"/>
      <c r="FJP403" s="472"/>
      <c r="FJY403" s="472"/>
      <c r="FKH403" s="472"/>
      <c r="FKQ403" s="472"/>
      <c r="FKZ403" s="472"/>
      <c r="FLI403" s="472"/>
      <c r="FLR403" s="472"/>
      <c r="FMA403" s="472"/>
      <c r="FMJ403" s="472"/>
      <c r="FMS403" s="472"/>
      <c r="FNB403" s="472"/>
      <c r="FNK403" s="472"/>
      <c r="FNT403" s="472"/>
      <c r="FOC403" s="472"/>
      <c r="FOL403" s="472"/>
      <c r="FOU403" s="472"/>
      <c r="FPD403" s="472"/>
      <c r="FPM403" s="472"/>
      <c r="FPV403" s="472"/>
      <c r="FQE403" s="472"/>
      <c r="FQN403" s="472"/>
      <c r="FQW403" s="472"/>
      <c r="FRF403" s="472"/>
      <c r="FRO403" s="472"/>
      <c r="FRX403" s="472"/>
      <c r="FSG403" s="472"/>
      <c r="FSP403" s="472"/>
      <c r="FSY403" s="472"/>
      <c r="FTH403" s="472"/>
      <c r="FTQ403" s="472"/>
      <c r="FTZ403" s="472"/>
      <c r="FUI403" s="472"/>
      <c r="FUR403" s="472"/>
      <c r="FVA403" s="472"/>
      <c r="FVJ403" s="472"/>
      <c r="FVS403" s="472"/>
      <c r="FWB403" s="472"/>
      <c r="FWK403" s="472"/>
      <c r="FWT403" s="472"/>
      <c r="FXC403" s="472"/>
      <c r="FXL403" s="472"/>
      <c r="FXU403" s="472"/>
      <c r="FYD403" s="472"/>
      <c r="FYM403" s="472"/>
      <c r="FYV403" s="472"/>
      <c r="FZE403" s="472"/>
      <c r="FZN403" s="472"/>
      <c r="FZW403" s="472"/>
      <c r="GAF403" s="472"/>
      <c r="GAO403" s="472"/>
      <c r="GAX403" s="472"/>
      <c r="GBG403" s="472"/>
      <c r="GBP403" s="472"/>
      <c r="GBY403" s="472"/>
      <c r="GCH403" s="472"/>
      <c r="GCQ403" s="472"/>
      <c r="GCZ403" s="472"/>
      <c r="GDI403" s="472"/>
      <c r="GDR403" s="472"/>
      <c r="GEA403" s="472"/>
      <c r="GEJ403" s="472"/>
      <c r="GES403" s="472"/>
      <c r="GFB403" s="472"/>
      <c r="GFK403" s="472"/>
      <c r="GFT403" s="472"/>
      <c r="GGC403" s="472"/>
      <c r="GGL403" s="472"/>
      <c r="GGU403" s="472"/>
      <c r="GHD403" s="472"/>
      <c r="GHM403" s="472"/>
      <c r="GHV403" s="472"/>
      <c r="GIE403" s="472"/>
      <c r="GIN403" s="472"/>
      <c r="GIW403" s="472"/>
      <c r="GJF403" s="472"/>
      <c r="GJO403" s="472"/>
      <c r="GJX403" s="472"/>
      <c r="GKG403" s="472"/>
      <c r="GKP403" s="472"/>
      <c r="GKY403" s="472"/>
      <c r="GLH403" s="472"/>
      <c r="GLQ403" s="472"/>
      <c r="GLZ403" s="472"/>
      <c r="GMI403" s="472"/>
      <c r="GMR403" s="472"/>
      <c r="GNA403" s="472"/>
      <c r="GNJ403" s="472"/>
      <c r="GNS403" s="472"/>
      <c r="GOB403" s="472"/>
      <c r="GOK403" s="472"/>
      <c r="GOT403" s="472"/>
      <c r="GPC403" s="472"/>
      <c r="GPL403" s="472"/>
      <c r="GPU403" s="472"/>
      <c r="GQD403" s="472"/>
      <c r="GQM403" s="472"/>
      <c r="GQV403" s="472"/>
      <c r="GRE403" s="472"/>
      <c r="GRN403" s="472"/>
      <c r="GRW403" s="472"/>
      <c r="GSF403" s="472"/>
      <c r="GSO403" s="472"/>
      <c r="GSX403" s="472"/>
      <c r="GTG403" s="472"/>
      <c r="GTP403" s="472"/>
      <c r="GTY403" s="472"/>
      <c r="GUH403" s="472"/>
      <c r="GUQ403" s="472"/>
      <c r="GUZ403" s="472"/>
      <c r="GVI403" s="472"/>
      <c r="GVR403" s="472"/>
      <c r="GWA403" s="472"/>
      <c r="GWJ403" s="472"/>
      <c r="GWS403" s="472"/>
      <c r="GXB403" s="472"/>
      <c r="GXK403" s="472"/>
      <c r="GXT403" s="472"/>
      <c r="GYC403" s="472"/>
      <c r="GYL403" s="472"/>
      <c r="GYU403" s="472"/>
      <c r="GZD403" s="472"/>
      <c r="GZM403" s="472"/>
      <c r="GZV403" s="472"/>
      <c r="HAE403" s="472"/>
      <c r="HAN403" s="472"/>
      <c r="HAW403" s="472"/>
      <c r="HBF403" s="472"/>
      <c r="HBO403" s="472"/>
      <c r="HBX403" s="472"/>
      <c r="HCG403" s="472"/>
      <c r="HCP403" s="472"/>
      <c r="HCY403" s="472"/>
      <c r="HDH403" s="472"/>
      <c r="HDQ403" s="472"/>
      <c r="HDZ403" s="472"/>
      <c r="HEI403" s="472"/>
      <c r="HER403" s="472"/>
      <c r="HFA403" s="472"/>
      <c r="HFJ403" s="472"/>
      <c r="HFS403" s="472"/>
      <c r="HGB403" s="472"/>
      <c r="HGK403" s="472"/>
      <c r="HGT403" s="472"/>
      <c r="HHC403" s="472"/>
      <c r="HHL403" s="472"/>
      <c r="HHU403" s="472"/>
      <c r="HID403" s="472"/>
      <c r="HIM403" s="472"/>
      <c r="HIV403" s="472"/>
      <c r="HJE403" s="472"/>
      <c r="HJN403" s="472"/>
      <c r="HJW403" s="472"/>
      <c r="HKF403" s="472"/>
      <c r="HKO403" s="472"/>
      <c r="HKX403" s="472"/>
      <c r="HLG403" s="472"/>
      <c r="HLP403" s="472"/>
      <c r="HLY403" s="472"/>
      <c r="HMH403" s="472"/>
      <c r="HMQ403" s="472"/>
      <c r="HMZ403" s="472"/>
      <c r="HNI403" s="472"/>
      <c r="HNR403" s="472"/>
      <c r="HOA403" s="472"/>
      <c r="HOJ403" s="472"/>
      <c r="HOS403" s="472"/>
      <c r="HPB403" s="472"/>
      <c r="HPK403" s="472"/>
      <c r="HPT403" s="472"/>
      <c r="HQC403" s="472"/>
      <c r="HQL403" s="472"/>
      <c r="HQU403" s="472"/>
      <c r="HRD403" s="472"/>
      <c r="HRM403" s="472"/>
      <c r="HRV403" s="472"/>
      <c r="HSE403" s="472"/>
      <c r="HSN403" s="472"/>
      <c r="HSW403" s="472"/>
      <c r="HTF403" s="472"/>
      <c r="HTO403" s="472"/>
      <c r="HTX403" s="472"/>
      <c r="HUG403" s="472"/>
      <c r="HUP403" s="472"/>
      <c r="HUY403" s="472"/>
      <c r="HVH403" s="472"/>
      <c r="HVQ403" s="472"/>
      <c r="HVZ403" s="472"/>
      <c r="HWI403" s="472"/>
      <c r="HWR403" s="472"/>
      <c r="HXA403" s="472"/>
      <c r="HXJ403" s="472"/>
      <c r="HXS403" s="472"/>
      <c r="HYB403" s="472"/>
      <c r="HYK403" s="472"/>
      <c r="HYT403" s="472"/>
      <c r="HZC403" s="472"/>
      <c r="HZL403" s="472"/>
      <c r="HZU403" s="472"/>
      <c r="IAD403" s="472"/>
      <c r="IAM403" s="472"/>
      <c r="IAV403" s="472"/>
      <c r="IBE403" s="472"/>
      <c r="IBN403" s="472"/>
      <c r="IBW403" s="472"/>
      <c r="ICF403" s="472"/>
      <c r="ICO403" s="472"/>
      <c r="ICX403" s="472"/>
      <c r="IDG403" s="472"/>
      <c r="IDP403" s="472"/>
      <c r="IDY403" s="472"/>
      <c r="IEH403" s="472"/>
      <c r="IEQ403" s="472"/>
      <c r="IEZ403" s="472"/>
      <c r="IFI403" s="472"/>
      <c r="IFR403" s="472"/>
      <c r="IGA403" s="472"/>
      <c r="IGJ403" s="472"/>
      <c r="IGS403" s="472"/>
      <c r="IHB403" s="472"/>
      <c r="IHK403" s="472"/>
      <c r="IHT403" s="472"/>
      <c r="IIC403" s="472"/>
      <c r="IIL403" s="472"/>
      <c r="IIU403" s="472"/>
      <c r="IJD403" s="472"/>
      <c r="IJM403" s="472"/>
      <c r="IJV403" s="472"/>
      <c r="IKE403" s="472"/>
      <c r="IKN403" s="472"/>
      <c r="IKW403" s="472"/>
      <c r="ILF403" s="472"/>
      <c r="ILO403" s="472"/>
      <c r="ILX403" s="472"/>
      <c r="IMG403" s="472"/>
      <c r="IMP403" s="472"/>
      <c r="IMY403" s="472"/>
      <c r="INH403" s="472"/>
      <c r="INQ403" s="472"/>
      <c r="INZ403" s="472"/>
      <c r="IOI403" s="472"/>
      <c r="IOR403" s="472"/>
      <c r="IPA403" s="472"/>
      <c r="IPJ403" s="472"/>
      <c r="IPS403" s="472"/>
      <c r="IQB403" s="472"/>
      <c r="IQK403" s="472"/>
      <c r="IQT403" s="472"/>
      <c r="IRC403" s="472"/>
      <c r="IRL403" s="472"/>
      <c r="IRU403" s="472"/>
      <c r="ISD403" s="472"/>
      <c r="ISM403" s="472"/>
      <c r="ISV403" s="472"/>
      <c r="ITE403" s="472"/>
      <c r="ITN403" s="472"/>
      <c r="ITW403" s="472"/>
      <c r="IUF403" s="472"/>
      <c r="IUO403" s="472"/>
      <c r="IUX403" s="472"/>
      <c r="IVG403" s="472"/>
      <c r="IVP403" s="472"/>
      <c r="IVY403" s="472"/>
      <c r="IWH403" s="472"/>
      <c r="IWQ403" s="472"/>
      <c r="IWZ403" s="472"/>
      <c r="IXI403" s="472"/>
      <c r="IXR403" s="472"/>
      <c r="IYA403" s="472"/>
      <c r="IYJ403" s="472"/>
      <c r="IYS403" s="472"/>
      <c r="IZB403" s="472"/>
      <c r="IZK403" s="472"/>
      <c r="IZT403" s="472"/>
      <c r="JAC403" s="472"/>
      <c r="JAL403" s="472"/>
      <c r="JAU403" s="472"/>
      <c r="JBD403" s="472"/>
      <c r="JBM403" s="472"/>
      <c r="JBV403" s="472"/>
      <c r="JCE403" s="472"/>
      <c r="JCN403" s="472"/>
      <c r="JCW403" s="472"/>
      <c r="JDF403" s="472"/>
      <c r="JDO403" s="472"/>
      <c r="JDX403" s="472"/>
      <c r="JEG403" s="472"/>
      <c r="JEP403" s="472"/>
      <c r="JEY403" s="472"/>
      <c r="JFH403" s="472"/>
      <c r="JFQ403" s="472"/>
      <c r="JFZ403" s="472"/>
      <c r="JGI403" s="472"/>
      <c r="JGR403" s="472"/>
      <c r="JHA403" s="472"/>
      <c r="JHJ403" s="472"/>
      <c r="JHS403" s="472"/>
      <c r="JIB403" s="472"/>
      <c r="JIK403" s="472"/>
      <c r="JIT403" s="472"/>
      <c r="JJC403" s="472"/>
      <c r="JJL403" s="472"/>
      <c r="JJU403" s="472"/>
      <c r="JKD403" s="472"/>
      <c r="JKM403" s="472"/>
      <c r="JKV403" s="472"/>
      <c r="JLE403" s="472"/>
      <c r="JLN403" s="472"/>
      <c r="JLW403" s="472"/>
      <c r="JMF403" s="472"/>
      <c r="JMO403" s="472"/>
      <c r="JMX403" s="472"/>
      <c r="JNG403" s="472"/>
      <c r="JNP403" s="472"/>
      <c r="JNY403" s="472"/>
      <c r="JOH403" s="472"/>
      <c r="JOQ403" s="472"/>
      <c r="JOZ403" s="472"/>
      <c r="JPI403" s="472"/>
      <c r="JPR403" s="472"/>
      <c r="JQA403" s="472"/>
      <c r="JQJ403" s="472"/>
      <c r="JQS403" s="472"/>
      <c r="JRB403" s="472"/>
      <c r="JRK403" s="472"/>
      <c r="JRT403" s="472"/>
      <c r="JSC403" s="472"/>
      <c r="JSL403" s="472"/>
      <c r="JSU403" s="472"/>
      <c r="JTD403" s="472"/>
      <c r="JTM403" s="472"/>
      <c r="JTV403" s="472"/>
      <c r="JUE403" s="472"/>
      <c r="JUN403" s="472"/>
      <c r="JUW403" s="472"/>
      <c r="JVF403" s="472"/>
      <c r="JVO403" s="472"/>
      <c r="JVX403" s="472"/>
      <c r="JWG403" s="472"/>
      <c r="JWP403" s="472"/>
      <c r="JWY403" s="472"/>
      <c r="JXH403" s="472"/>
      <c r="JXQ403" s="472"/>
      <c r="JXZ403" s="472"/>
      <c r="JYI403" s="472"/>
      <c r="JYR403" s="472"/>
      <c r="JZA403" s="472"/>
      <c r="JZJ403" s="472"/>
      <c r="JZS403" s="472"/>
      <c r="KAB403" s="472"/>
      <c r="KAK403" s="472"/>
      <c r="KAT403" s="472"/>
      <c r="KBC403" s="472"/>
      <c r="KBL403" s="472"/>
      <c r="KBU403" s="472"/>
      <c r="KCD403" s="472"/>
      <c r="KCM403" s="472"/>
      <c r="KCV403" s="472"/>
      <c r="KDE403" s="472"/>
      <c r="KDN403" s="472"/>
      <c r="KDW403" s="472"/>
      <c r="KEF403" s="472"/>
      <c r="KEO403" s="472"/>
      <c r="KEX403" s="472"/>
      <c r="KFG403" s="472"/>
      <c r="KFP403" s="472"/>
      <c r="KFY403" s="472"/>
      <c r="KGH403" s="472"/>
      <c r="KGQ403" s="472"/>
      <c r="KGZ403" s="472"/>
      <c r="KHI403" s="472"/>
      <c r="KHR403" s="472"/>
      <c r="KIA403" s="472"/>
      <c r="KIJ403" s="472"/>
      <c r="KIS403" s="472"/>
      <c r="KJB403" s="472"/>
      <c r="KJK403" s="472"/>
      <c r="KJT403" s="472"/>
      <c r="KKC403" s="472"/>
      <c r="KKL403" s="472"/>
      <c r="KKU403" s="472"/>
      <c r="KLD403" s="472"/>
      <c r="KLM403" s="472"/>
      <c r="KLV403" s="472"/>
      <c r="KME403" s="472"/>
      <c r="KMN403" s="472"/>
      <c r="KMW403" s="472"/>
      <c r="KNF403" s="472"/>
      <c r="KNO403" s="472"/>
      <c r="KNX403" s="472"/>
      <c r="KOG403" s="472"/>
      <c r="KOP403" s="472"/>
      <c r="KOY403" s="472"/>
      <c r="KPH403" s="472"/>
      <c r="KPQ403" s="472"/>
      <c r="KPZ403" s="472"/>
      <c r="KQI403" s="472"/>
      <c r="KQR403" s="472"/>
      <c r="KRA403" s="472"/>
      <c r="KRJ403" s="472"/>
      <c r="KRS403" s="472"/>
      <c r="KSB403" s="472"/>
      <c r="KSK403" s="472"/>
      <c r="KST403" s="472"/>
      <c r="KTC403" s="472"/>
      <c r="KTL403" s="472"/>
      <c r="KTU403" s="472"/>
      <c r="KUD403" s="472"/>
      <c r="KUM403" s="472"/>
      <c r="KUV403" s="472"/>
      <c r="KVE403" s="472"/>
      <c r="KVN403" s="472"/>
      <c r="KVW403" s="472"/>
      <c r="KWF403" s="472"/>
      <c r="KWO403" s="472"/>
      <c r="KWX403" s="472"/>
      <c r="KXG403" s="472"/>
      <c r="KXP403" s="472"/>
      <c r="KXY403" s="472"/>
      <c r="KYH403" s="472"/>
      <c r="KYQ403" s="472"/>
      <c r="KYZ403" s="472"/>
      <c r="KZI403" s="472"/>
      <c r="KZR403" s="472"/>
      <c r="LAA403" s="472"/>
      <c r="LAJ403" s="472"/>
      <c r="LAS403" s="472"/>
      <c r="LBB403" s="472"/>
      <c r="LBK403" s="472"/>
      <c r="LBT403" s="472"/>
      <c r="LCC403" s="472"/>
      <c r="LCL403" s="472"/>
      <c r="LCU403" s="472"/>
      <c r="LDD403" s="472"/>
      <c r="LDM403" s="472"/>
      <c r="LDV403" s="472"/>
      <c r="LEE403" s="472"/>
      <c r="LEN403" s="472"/>
      <c r="LEW403" s="472"/>
      <c r="LFF403" s="472"/>
      <c r="LFO403" s="472"/>
      <c r="LFX403" s="472"/>
      <c r="LGG403" s="472"/>
      <c r="LGP403" s="472"/>
      <c r="LGY403" s="472"/>
      <c r="LHH403" s="472"/>
      <c r="LHQ403" s="472"/>
      <c r="LHZ403" s="472"/>
      <c r="LII403" s="472"/>
      <c r="LIR403" s="472"/>
      <c r="LJA403" s="472"/>
      <c r="LJJ403" s="472"/>
      <c r="LJS403" s="472"/>
      <c r="LKB403" s="472"/>
      <c r="LKK403" s="472"/>
      <c r="LKT403" s="472"/>
      <c r="LLC403" s="472"/>
      <c r="LLL403" s="472"/>
      <c r="LLU403" s="472"/>
      <c r="LMD403" s="472"/>
      <c r="LMM403" s="472"/>
      <c r="LMV403" s="472"/>
      <c r="LNE403" s="472"/>
      <c r="LNN403" s="472"/>
      <c r="LNW403" s="472"/>
      <c r="LOF403" s="472"/>
      <c r="LOO403" s="472"/>
      <c r="LOX403" s="472"/>
      <c r="LPG403" s="472"/>
      <c r="LPP403" s="472"/>
      <c r="LPY403" s="472"/>
      <c r="LQH403" s="472"/>
      <c r="LQQ403" s="472"/>
      <c r="LQZ403" s="472"/>
      <c r="LRI403" s="472"/>
      <c r="LRR403" s="472"/>
      <c r="LSA403" s="472"/>
      <c r="LSJ403" s="472"/>
      <c r="LSS403" s="472"/>
      <c r="LTB403" s="472"/>
      <c r="LTK403" s="472"/>
      <c r="LTT403" s="472"/>
      <c r="LUC403" s="472"/>
      <c r="LUL403" s="472"/>
      <c r="LUU403" s="472"/>
      <c r="LVD403" s="472"/>
      <c r="LVM403" s="472"/>
      <c r="LVV403" s="472"/>
      <c r="LWE403" s="472"/>
      <c r="LWN403" s="472"/>
      <c r="LWW403" s="472"/>
      <c r="LXF403" s="472"/>
      <c r="LXO403" s="472"/>
      <c r="LXX403" s="472"/>
      <c r="LYG403" s="472"/>
      <c r="LYP403" s="472"/>
      <c r="LYY403" s="472"/>
      <c r="LZH403" s="472"/>
      <c r="LZQ403" s="472"/>
      <c r="LZZ403" s="472"/>
      <c r="MAI403" s="472"/>
      <c r="MAR403" s="472"/>
      <c r="MBA403" s="472"/>
      <c r="MBJ403" s="472"/>
      <c r="MBS403" s="472"/>
      <c r="MCB403" s="472"/>
      <c r="MCK403" s="472"/>
      <c r="MCT403" s="472"/>
      <c r="MDC403" s="472"/>
      <c r="MDL403" s="472"/>
      <c r="MDU403" s="472"/>
      <c r="MED403" s="472"/>
      <c r="MEM403" s="472"/>
      <c r="MEV403" s="472"/>
      <c r="MFE403" s="472"/>
      <c r="MFN403" s="472"/>
      <c r="MFW403" s="472"/>
      <c r="MGF403" s="472"/>
      <c r="MGO403" s="472"/>
      <c r="MGX403" s="472"/>
      <c r="MHG403" s="472"/>
      <c r="MHP403" s="472"/>
      <c r="MHY403" s="472"/>
      <c r="MIH403" s="472"/>
      <c r="MIQ403" s="472"/>
      <c r="MIZ403" s="472"/>
      <c r="MJI403" s="472"/>
      <c r="MJR403" s="472"/>
      <c r="MKA403" s="472"/>
      <c r="MKJ403" s="472"/>
      <c r="MKS403" s="472"/>
      <c r="MLB403" s="472"/>
      <c r="MLK403" s="472"/>
      <c r="MLT403" s="472"/>
      <c r="MMC403" s="472"/>
      <c r="MML403" s="472"/>
      <c r="MMU403" s="472"/>
      <c r="MND403" s="472"/>
      <c r="MNM403" s="472"/>
      <c r="MNV403" s="472"/>
      <c r="MOE403" s="472"/>
      <c r="MON403" s="472"/>
      <c r="MOW403" s="472"/>
      <c r="MPF403" s="472"/>
      <c r="MPO403" s="472"/>
      <c r="MPX403" s="472"/>
      <c r="MQG403" s="472"/>
      <c r="MQP403" s="472"/>
      <c r="MQY403" s="472"/>
      <c r="MRH403" s="472"/>
      <c r="MRQ403" s="472"/>
      <c r="MRZ403" s="472"/>
      <c r="MSI403" s="472"/>
      <c r="MSR403" s="472"/>
      <c r="MTA403" s="472"/>
      <c r="MTJ403" s="472"/>
      <c r="MTS403" s="472"/>
      <c r="MUB403" s="472"/>
      <c r="MUK403" s="472"/>
      <c r="MUT403" s="472"/>
      <c r="MVC403" s="472"/>
      <c r="MVL403" s="472"/>
      <c r="MVU403" s="472"/>
      <c r="MWD403" s="472"/>
      <c r="MWM403" s="472"/>
      <c r="MWV403" s="472"/>
      <c r="MXE403" s="472"/>
      <c r="MXN403" s="472"/>
      <c r="MXW403" s="472"/>
      <c r="MYF403" s="472"/>
      <c r="MYO403" s="472"/>
      <c r="MYX403" s="472"/>
      <c r="MZG403" s="472"/>
      <c r="MZP403" s="472"/>
      <c r="MZY403" s="472"/>
      <c r="NAH403" s="472"/>
      <c r="NAQ403" s="472"/>
      <c r="NAZ403" s="472"/>
      <c r="NBI403" s="472"/>
      <c r="NBR403" s="472"/>
      <c r="NCA403" s="472"/>
      <c r="NCJ403" s="472"/>
      <c r="NCS403" s="472"/>
      <c r="NDB403" s="472"/>
      <c r="NDK403" s="472"/>
      <c r="NDT403" s="472"/>
      <c r="NEC403" s="472"/>
      <c r="NEL403" s="472"/>
      <c r="NEU403" s="472"/>
      <c r="NFD403" s="472"/>
      <c r="NFM403" s="472"/>
      <c r="NFV403" s="472"/>
      <c r="NGE403" s="472"/>
      <c r="NGN403" s="472"/>
      <c r="NGW403" s="472"/>
      <c r="NHF403" s="472"/>
      <c r="NHO403" s="472"/>
      <c r="NHX403" s="472"/>
      <c r="NIG403" s="472"/>
      <c r="NIP403" s="472"/>
      <c r="NIY403" s="472"/>
      <c r="NJH403" s="472"/>
      <c r="NJQ403" s="472"/>
      <c r="NJZ403" s="472"/>
      <c r="NKI403" s="472"/>
      <c r="NKR403" s="472"/>
      <c r="NLA403" s="472"/>
      <c r="NLJ403" s="472"/>
      <c r="NLS403" s="472"/>
      <c r="NMB403" s="472"/>
      <c r="NMK403" s="472"/>
      <c r="NMT403" s="472"/>
      <c r="NNC403" s="472"/>
      <c r="NNL403" s="472"/>
      <c r="NNU403" s="472"/>
      <c r="NOD403" s="472"/>
      <c r="NOM403" s="472"/>
      <c r="NOV403" s="472"/>
      <c r="NPE403" s="472"/>
      <c r="NPN403" s="472"/>
      <c r="NPW403" s="472"/>
      <c r="NQF403" s="472"/>
      <c r="NQO403" s="472"/>
      <c r="NQX403" s="472"/>
      <c r="NRG403" s="472"/>
      <c r="NRP403" s="472"/>
      <c r="NRY403" s="472"/>
      <c r="NSH403" s="472"/>
      <c r="NSQ403" s="472"/>
      <c r="NSZ403" s="472"/>
      <c r="NTI403" s="472"/>
      <c r="NTR403" s="472"/>
      <c r="NUA403" s="472"/>
      <c r="NUJ403" s="472"/>
      <c r="NUS403" s="472"/>
      <c r="NVB403" s="472"/>
      <c r="NVK403" s="472"/>
      <c r="NVT403" s="472"/>
      <c r="NWC403" s="472"/>
      <c r="NWL403" s="472"/>
      <c r="NWU403" s="472"/>
      <c r="NXD403" s="472"/>
      <c r="NXM403" s="472"/>
      <c r="NXV403" s="472"/>
      <c r="NYE403" s="472"/>
      <c r="NYN403" s="472"/>
      <c r="NYW403" s="472"/>
      <c r="NZF403" s="472"/>
      <c r="NZO403" s="472"/>
      <c r="NZX403" s="472"/>
      <c r="OAG403" s="472"/>
      <c r="OAP403" s="472"/>
      <c r="OAY403" s="472"/>
      <c r="OBH403" s="472"/>
      <c r="OBQ403" s="472"/>
      <c r="OBZ403" s="472"/>
      <c r="OCI403" s="472"/>
      <c r="OCR403" s="472"/>
      <c r="ODA403" s="472"/>
      <c r="ODJ403" s="472"/>
      <c r="ODS403" s="472"/>
      <c r="OEB403" s="472"/>
      <c r="OEK403" s="472"/>
      <c r="OET403" s="472"/>
      <c r="OFC403" s="472"/>
      <c r="OFL403" s="472"/>
      <c r="OFU403" s="472"/>
      <c r="OGD403" s="472"/>
      <c r="OGM403" s="472"/>
      <c r="OGV403" s="472"/>
      <c r="OHE403" s="472"/>
      <c r="OHN403" s="472"/>
      <c r="OHW403" s="472"/>
      <c r="OIF403" s="472"/>
      <c r="OIO403" s="472"/>
      <c r="OIX403" s="472"/>
      <c r="OJG403" s="472"/>
      <c r="OJP403" s="472"/>
      <c r="OJY403" s="472"/>
      <c r="OKH403" s="472"/>
      <c r="OKQ403" s="472"/>
      <c r="OKZ403" s="472"/>
      <c r="OLI403" s="472"/>
      <c r="OLR403" s="472"/>
      <c r="OMA403" s="472"/>
      <c r="OMJ403" s="472"/>
      <c r="OMS403" s="472"/>
      <c r="ONB403" s="472"/>
      <c r="ONK403" s="472"/>
      <c r="ONT403" s="472"/>
      <c r="OOC403" s="472"/>
      <c r="OOL403" s="472"/>
      <c r="OOU403" s="472"/>
      <c r="OPD403" s="472"/>
      <c r="OPM403" s="472"/>
      <c r="OPV403" s="472"/>
      <c r="OQE403" s="472"/>
      <c r="OQN403" s="472"/>
      <c r="OQW403" s="472"/>
      <c r="ORF403" s="472"/>
      <c r="ORO403" s="472"/>
      <c r="ORX403" s="472"/>
      <c r="OSG403" s="472"/>
      <c r="OSP403" s="472"/>
      <c r="OSY403" s="472"/>
      <c r="OTH403" s="472"/>
      <c r="OTQ403" s="472"/>
      <c r="OTZ403" s="472"/>
      <c r="OUI403" s="472"/>
      <c r="OUR403" s="472"/>
      <c r="OVA403" s="472"/>
      <c r="OVJ403" s="472"/>
      <c r="OVS403" s="472"/>
      <c r="OWB403" s="472"/>
      <c r="OWK403" s="472"/>
      <c r="OWT403" s="472"/>
      <c r="OXC403" s="472"/>
      <c r="OXL403" s="472"/>
      <c r="OXU403" s="472"/>
      <c r="OYD403" s="472"/>
      <c r="OYM403" s="472"/>
      <c r="OYV403" s="472"/>
      <c r="OZE403" s="472"/>
      <c r="OZN403" s="472"/>
      <c r="OZW403" s="472"/>
      <c r="PAF403" s="472"/>
      <c r="PAO403" s="472"/>
      <c r="PAX403" s="472"/>
      <c r="PBG403" s="472"/>
      <c r="PBP403" s="472"/>
      <c r="PBY403" s="472"/>
      <c r="PCH403" s="472"/>
      <c r="PCQ403" s="472"/>
      <c r="PCZ403" s="472"/>
      <c r="PDI403" s="472"/>
      <c r="PDR403" s="472"/>
      <c r="PEA403" s="472"/>
      <c r="PEJ403" s="472"/>
      <c r="PES403" s="472"/>
      <c r="PFB403" s="472"/>
      <c r="PFK403" s="472"/>
      <c r="PFT403" s="472"/>
      <c r="PGC403" s="472"/>
      <c r="PGL403" s="472"/>
      <c r="PGU403" s="472"/>
      <c r="PHD403" s="472"/>
      <c r="PHM403" s="472"/>
      <c r="PHV403" s="472"/>
      <c r="PIE403" s="472"/>
      <c r="PIN403" s="472"/>
      <c r="PIW403" s="472"/>
      <c r="PJF403" s="472"/>
      <c r="PJO403" s="472"/>
      <c r="PJX403" s="472"/>
      <c r="PKG403" s="472"/>
      <c r="PKP403" s="472"/>
      <c r="PKY403" s="472"/>
      <c r="PLH403" s="472"/>
      <c r="PLQ403" s="472"/>
      <c r="PLZ403" s="472"/>
      <c r="PMI403" s="472"/>
      <c r="PMR403" s="472"/>
      <c r="PNA403" s="472"/>
      <c r="PNJ403" s="472"/>
      <c r="PNS403" s="472"/>
      <c r="POB403" s="472"/>
      <c r="POK403" s="472"/>
      <c r="POT403" s="472"/>
      <c r="PPC403" s="472"/>
      <c r="PPL403" s="472"/>
      <c r="PPU403" s="472"/>
      <c r="PQD403" s="472"/>
      <c r="PQM403" s="472"/>
      <c r="PQV403" s="472"/>
      <c r="PRE403" s="472"/>
      <c r="PRN403" s="472"/>
      <c r="PRW403" s="472"/>
      <c r="PSF403" s="472"/>
      <c r="PSO403" s="472"/>
      <c r="PSX403" s="472"/>
      <c r="PTG403" s="472"/>
      <c r="PTP403" s="472"/>
      <c r="PTY403" s="472"/>
      <c r="PUH403" s="472"/>
      <c r="PUQ403" s="472"/>
      <c r="PUZ403" s="472"/>
      <c r="PVI403" s="472"/>
      <c r="PVR403" s="472"/>
      <c r="PWA403" s="472"/>
      <c r="PWJ403" s="472"/>
      <c r="PWS403" s="472"/>
      <c r="PXB403" s="472"/>
      <c r="PXK403" s="472"/>
      <c r="PXT403" s="472"/>
      <c r="PYC403" s="472"/>
      <c r="PYL403" s="472"/>
      <c r="PYU403" s="472"/>
      <c r="PZD403" s="472"/>
      <c r="PZM403" s="472"/>
      <c r="PZV403" s="472"/>
      <c r="QAE403" s="472"/>
      <c r="QAN403" s="472"/>
      <c r="QAW403" s="472"/>
      <c r="QBF403" s="472"/>
      <c r="QBO403" s="472"/>
      <c r="QBX403" s="472"/>
      <c r="QCG403" s="472"/>
      <c r="QCP403" s="472"/>
      <c r="QCY403" s="472"/>
      <c r="QDH403" s="472"/>
      <c r="QDQ403" s="472"/>
      <c r="QDZ403" s="472"/>
      <c r="QEI403" s="472"/>
      <c r="QER403" s="472"/>
      <c r="QFA403" s="472"/>
      <c r="QFJ403" s="472"/>
      <c r="QFS403" s="472"/>
      <c r="QGB403" s="472"/>
      <c r="QGK403" s="472"/>
      <c r="QGT403" s="472"/>
      <c r="QHC403" s="472"/>
      <c r="QHL403" s="472"/>
      <c r="QHU403" s="472"/>
      <c r="QID403" s="472"/>
      <c r="QIM403" s="472"/>
      <c r="QIV403" s="472"/>
      <c r="QJE403" s="472"/>
      <c r="QJN403" s="472"/>
      <c r="QJW403" s="472"/>
      <c r="QKF403" s="472"/>
      <c r="QKO403" s="472"/>
      <c r="QKX403" s="472"/>
      <c r="QLG403" s="472"/>
      <c r="QLP403" s="472"/>
      <c r="QLY403" s="472"/>
      <c r="QMH403" s="472"/>
      <c r="QMQ403" s="472"/>
      <c r="QMZ403" s="472"/>
      <c r="QNI403" s="472"/>
      <c r="QNR403" s="472"/>
      <c r="QOA403" s="472"/>
      <c r="QOJ403" s="472"/>
      <c r="QOS403" s="472"/>
      <c r="QPB403" s="472"/>
      <c r="QPK403" s="472"/>
      <c r="QPT403" s="472"/>
      <c r="QQC403" s="472"/>
      <c r="QQL403" s="472"/>
      <c r="QQU403" s="472"/>
      <c r="QRD403" s="472"/>
      <c r="QRM403" s="472"/>
      <c r="QRV403" s="472"/>
      <c r="QSE403" s="472"/>
      <c r="QSN403" s="472"/>
      <c r="QSW403" s="472"/>
      <c r="QTF403" s="472"/>
      <c r="QTO403" s="472"/>
      <c r="QTX403" s="472"/>
      <c r="QUG403" s="472"/>
      <c r="QUP403" s="472"/>
      <c r="QUY403" s="472"/>
      <c r="QVH403" s="472"/>
      <c r="QVQ403" s="472"/>
      <c r="QVZ403" s="472"/>
      <c r="QWI403" s="472"/>
      <c r="QWR403" s="472"/>
      <c r="QXA403" s="472"/>
      <c r="QXJ403" s="472"/>
      <c r="QXS403" s="472"/>
      <c r="QYB403" s="472"/>
      <c r="QYK403" s="472"/>
      <c r="QYT403" s="472"/>
      <c r="QZC403" s="472"/>
      <c r="QZL403" s="472"/>
      <c r="QZU403" s="472"/>
      <c r="RAD403" s="472"/>
      <c r="RAM403" s="472"/>
      <c r="RAV403" s="472"/>
      <c r="RBE403" s="472"/>
      <c r="RBN403" s="472"/>
      <c r="RBW403" s="472"/>
      <c r="RCF403" s="472"/>
      <c r="RCO403" s="472"/>
      <c r="RCX403" s="472"/>
      <c r="RDG403" s="472"/>
      <c r="RDP403" s="472"/>
      <c r="RDY403" s="472"/>
      <c r="REH403" s="472"/>
      <c r="REQ403" s="472"/>
      <c r="REZ403" s="472"/>
      <c r="RFI403" s="472"/>
      <c r="RFR403" s="472"/>
      <c r="RGA403" s="472"/>
      <c r="RGJ403" s="472"/>
      <c r="RGS403" s="472"/>
      <c r="RHB403" s="472"/>
      <c r="RHK403" s="472"/>
      <c r="RHT403" s="472"/>
      <c r="RIC403" s="472"/>
      <c r="RIL403" s="472"/>
      <c r="RIU403" s="472"/>
      <c r="RJD403" s="472"/>
      <c r="RJM403" s="472"/>
      <c r="RJV403" s="472"/>
      <c r="RKE403" s="472"/>
      <c r="RKN403" s="472"/>
      <c r="RKW403" s="472"/>
      <c r="RLF403" s="472"/>
      <c r="RLO403" s="472"/>
      <c r="RLX403" s="472"/>
      <c r="RMG403" s="472"/>
      <c r="RMP403" s="472"/>
      <c r="RMY403" s="472"/>
      <c r="RNH403" s="472"/>
      <c r="RNQ403" s="472"/>
      <c r="RNZ403" s="472"/>
      <c r="ROI403" s="472"/>
      <c r="ROR403" s="472"/>
      <c r="RPA403" s="472"/>
      <c r="RPJ403" s="472"/>
      <c r="RPS403" s="472"/>
      <c r="RQB403" s="472"/>
      <c r="RQK403" s="472"/>
      <c r="RQT403" s="472"/>
      <c r="RRC403" s="472"/>
      <c r="RRL403" s="472"/>
      <c r="RRU403" s="472"/>
      <c r="RSD403" s="472"/>
      <c r="RSM403" s="472"/>
      <c r="RSV403" s="472"/>
      <c r="RTE403" s="472"/>
      <c r="RTN403" s="472"/>
      <c r="RTW403" s="472"/>
      <c r="RUF403" s="472"/>
      <c r="RUO403" s="472"/>
      <c r="RUX403" s="472"/>
      <c r="RVG403" s="472"/>
      <c r="RVP403" s="472"/>
      <c r="RVY403" s="472"/>
      <c r="RWH403" s="472"/>
      <c r="RWQ403" s="472"/>
      <c r="RWZ403" s="472"/>
      <c r="RXI403" s="472"/>
      <c r="RXR403" s="472"/>
      <c r="RYA403" s="472"/>
      <c r="RYJ403" s="472"/>
      <c r="RYS403" s="472"/>
      <c r="RZB403" s="472"/>
      <c r="RZK403" s="472"/>
      <c r="RZT403" s="472"/>
      <c r="SAC403" s="472"/>
      <c r="SAL403" s="472"/>
      <c r="SAU403" s="472"/>
      <c r="SBD403" s="472"/>
      <c r="SBM403" s="472"/>
      <c r="SBV403" s="472"/>
      <c r="SCE403" s="472"/>
      <c r="SCN403" s="472"/>
      <c r="SCW403" s="472"/>
      <c r="SDF403" s="472"/>
      <c r="SDO403" s="472"/>
      <c r="SDX403" s="472"/>
      <c r="SEG403" s="472"/>
      <c r="SEP403" s="472"/>
      <c r="SEY403" s="472"/>
      <c r="SFH403" s="472"/>
      <c r="SFQ403" s="472"/>
      <c r="SFZ403" s="472"/>
      <c r="SGI403" s="472"/>
      <c r="SGR403" s="472"/>
      <c r="SHA403" s="472"/>
      <c r="SHJ403" s="472"/>
      <c r="SHS403" s="472"/>
      <c r="SIB403" s="472"/>
      <c r="SIK403" s="472"/>
      <c r="SIT403" s="472"/>
      <c r="SJC403" s="472"/>
      <c r="SJL403" s="472"/>
      <c r="SJU403" s="472"/>
      <c r="SKD403" s="472"/>
      <c r="SKM403" s="472"/>
      <c r="SKV403" s="472"/>
      <c r="SLE403" s="472"/>
      <c r="SLN403" s="472"/>
      <c r="SLW403" s="472"/>
      <c r="SMF403" s="472"/>
      <c r="SMO403" s="472"/>
      <c r="SMX403" s="472"/>
      <c r="SNG403" s="472"/>
      <c r="SNP403" s="472"/>
      <c r="SNY403" s="472"/>
      <c r="SOH403" s="472"/>
      <c r="SOQ403" s="472"/>
      <c r="SOZ403" s="472"/>
      <c r="SPI403" s="472"/>
      <c r="SPR403" s="472"/>
      <c r="SQA403" s="472"/>
      <c r="SQJ403" s="472"/>
      <c r="SQS403" s="472"/>
      <c r="SRB403" s="472"/>
      <c r="SRK403" s="472"/>
      <c r="SRT403" s="472"/>
      <c r="SSC403" s="472"/>
      <c r="SSL403" s="472"/>
      <c r="SSU403" s="472"/>
      <c r="STD403" s="472"/>
      <c r="STM403" s="472"/>
      <c r="STV403" s="472"/>
      <c r="SUE403" s="472"/>
      <c r="SUN403" s="472"/>
      <c r="SUW403" s="472"/>
      <c r="SVF403" s="472"/>
      <c r="SVO403" s="472"/>
      <c r="SVX403" s="472"/>
      <c r="SWG403" s="472"/>
      <c r="SWP403" s="472"/>
      <c r="SWY403" s="472"/>
      <c r="SXH403" s="472"/>
      <c r="SXQ403" s="472"/>
      <c r="SXZ403" s="472"/>
      <c r="SYI403" s="472"/>
      <c r="SYR403" s="472"/>
      <c r="SZA403" s="472"/>
      <c r="SZJ403" s="472"/>
      <c r="SZS403" s="472"/>
      <c r="TAB403" s="472"/>
      <c r="TAK403" s="472"/>
      <c r="TAT403" s="472"/>
      <c r="TBC403" s="472"/>
      <c r="TBL403" s="472"/>
      <c r="TBU403" s="472"/>
      <c r="TCD403" s="472"/>
      <c r="TCM403" s="472"/>
      <c r="TCV403" s="472"/>
      <c r="TDE403" s="472"/>
      <c r="TDN403" s="472"/>
      <c r="TDW403" s="472"/>
      <c r="TEF403" s="472"/>
      <c r="TEO403" s="472"/>
      <c r="TEX403" s="472"/>
      <c r="TFG403" s="472"/>
      <c r="TFP403" s="472"/>
      <c r="TFY403" s="472"/>
      <c r="TGH403" s="472"/>
      <c r="TGQ403" s="472"/>
      <c r="TGZ403" s="472"/>
      <c r="THI403" s="472"/>
      <c r="THR403" s="472"/>
      <c r="TIA403" s="472"/>
      <c r="TIJ403" s="472"/>
      <c r="TIS403" s="472"/>
      <c r="TJB403" s="472"/>
      <c r="TJK403" s="472"/>
      <c r="TJT403" s="472"/>
      <c r="TKC403" s="472"/>
      <c r="TKL403" s="472"/>
      <c r="TKU403" s="472"/>
      <c r="TLD403" s="472"/>
      <c r="TLM403" s="472"/>
      <c r="TLV403" s="472"/>
      <c r="TME403" s="472"/>
      <c r="TMN403" s="472"/>
      <c r="TMW403" s="472"/>
      <c r="TNF403" s="472"/>
      <c r="TNO403" s="472"/>
      <c r="TNX403" s="472"/>
      <c r="TOG403" s="472"/>
      <c r="TOP403" s="472"/>
      <c r="TOY403" s="472"/>
      <c r="TPH403" s="472"/>
      <c r="TPQ403" s="472"/>
      <c r="TPZ403" s="472"/>
      <c r="TQI403" s="472"/>
      <c r="TQR403" s="472"/>
      <c r="TRA403" s="472"/>
      <c r="TRJ403" s="472"/>
      <c r="TRS403" s="472"/>
      <c r="TSB403" s="472"/>
      <c r="TSK403" s="472"/>
      <c r="TST403" s="472"/>
      <c r="TTC403" s="472"/>
      <c r="TTL403" s="472"/>
      <c r="TTU403" s="472"/>
      <c r="TUD403" s="472"/>
      <c r="TUM403" s="472"/>
      <c r="TUV403" s="472"/>
      <c r="TVE403" s="472"/>
      <c r="TVN403" s="472"/>
      <c r="TVW403" s="472"/>
      <c r="TWF403" s="472"/>
      <c r="TWO403" s="472"/>
      <c r="TWX403" s="472"/>
      <c r="TXG403" s="472"/>
      <c r="TXP403" s="472"/>
      <c r="TXY403" s="472"/>
      <c r="TYH403" s="472"/>
      <c r="TYQ403" s="472"/>
      <c r="TYZ403" s="472"/>
      <c r="TZI403" s="472"/>
      <c r="TZR403" s="472"/>
      <c r="UAA403" s="472"/>
      <c r="UAJ403" s="472"/>
      <c r="UAS403" s="472"/>
      <c r="UBB403" s="472"/>
      <c r="UBK403" s="472"/>
      <c r="UBT403" s="472"/>
      <c r="UCC403" s="472"/>
      <c r="UCL403" s="472"/>
      <c r="UCU403" s="472"/>
      <c r="UDD403" s="472"/>
      <c r="UDM403" s="472"/>
      <c r="UDV403" s="472"/>
      <c r="UEE403" s="472"/>
      <c r="UEN403" s="472"/>
      <c r="UEW403" s="472"/>
      <c r="UFF403" s="472"/>
      <c r="UFO403" s="472"/>
      <c r="UFX403" s="472"/>
      <c r="UGG403" s="472"/>
      <c r="UGP403" s="472"/>
      <c r="UGY403" s="472"/>
      <c r="UHH403" s="472"/>
      <c r="UHQ403" s="472"/>
      <c r="UHZ403" s="472"/>
      <c r="UII403" s="472"/>
      <c r="UIR403" s="472"/>
      <c r="UJA403" s="472"/>
      <c r="UJJ403" s="472"/>
      <c r="UJS403" s="472"/>
      <c r="UKB403" s="472"/>
      <c r="UKK403" s="472"/>
      <c r="UKT403" s="472"/>
      <c r="ULC403" s="472"/>
      <c r="ULL403" s="472"/>
      <c r="ULU403" s="472"/>
      <c r="UMD403" s="472"/>
      <c r="UMM403" s="472"/>
      <c r="UMV403" s="472"/>
      <c r="UNE403" s="472"/>
      <c r="UNN403" s="472"/>
      <c r="UNW403" s="472"/>
      <c r="UOF403" s="472"/>
      <c r="UOO403" s="472"/>
      <c r="UOX403" s="472"/>
      <c r="UPG403" s="472"/>
      <c r="UPP403" s="472"/>
      <c r="UPY403" s="472"/>
      <c r="UQH403" s="472"/>
      <c r="UQQ403" s="472"/>
      <c r="UQZ403" s="472"/>
      <c r="URI403" s="472"/>
      <c r="URR403" s="472"/>
      <c r="USA403" s="472"/>
      <c r="USJ403" s="472"/>
      <c r="USS403" s="472"/>
      <c r="UTB403" s="472"/>
      <c r="UTK403" s="472"/>
      <c r="UTT403" s="472"/>
      <c r="UUC403" s="472"/>
      <c r="UUL403" s="472"/>
      <c r="UUU403" s="472"/>
      <c r="UVD403" s="472"/>
      <c r="UVM403" s="472"/>
      <c r="UVV403" s="472"/>
      <c r="UWE403" s="472"/>
      <c r="UWN403" s="472"/>
      <c r="UWW403" s="472"/>
      <c r="UXF403" s="472"/>
      <c r="UXO403" s="472"/>
      <c r="UXX403" s="472"/>
      <c r="UYG403" s="472"/>
      <c r="UYP403" s="472"/>
      <c r="UYY403" s="472"/>
      <c r="UZH403" s="472"/>
      <c r="UZQ403" s="472"/>
      <c r="UZZ403" s="472"/>
      <c r="VAI403" s="472"/>
      <c r="VAR403" s="472"/>
      <c r="VBA403" s="472"/>
      <c r="VBJ403" s="472"/>
      <c r="VBS403" s="472"/>
      <c r="VCB403" s="472"/>
      <c r="VCK403" s="472"/>
      <c r="VCT403" s="472"/>
      <c r="VDC403" s="472"/>
      <c r="VDL403" s="472"/>
      <c r="VDU403" s="472"/>
      <c r="VED403" s="472"/>
      <c r="VEM403" s="472"/>
      <c r="VEV403" s="472"/>
      <c r="VFE403" s="472"/>
      <c r="VFN403" s="472"/>
      <c r="VFW403" s="472"/>
      <c r="VGF403" s="472"/>
      <c r="VGO403" s="472"/>
      <c r="VGX403" s="472"/>
      <c r="VHG403" s="472"/>
      <c r="VHP403" s="472"/>
      <c r="VHY403" s="472"/>
      <c r="VIH403" s="472"/>
      <c r="VIQ403" s="472"/>
      <c r="VIZ403" s="472"/>
      <c r="VJI403" s="472"/>
      <c r="VJR403" s="472"/>
      <c r="VKA403" s="472"/>
      <c r="VKJ403" s="472"/>
      <c r="VKS403" s="472"/>
      <c r="VLB403" s="472"/>
      <c r="VLK403" s="472"/>
      <c r="VLT403" s="472"/>
      <c r="VMC403" s="472"/>
      <c r="VML403" s="472"/>
      <c r="VMU403" s="472"/>
      <c r="VND403" s="472"/>
      <c r="VNM403" s="472"/>
      <c r="VNV403" s="472"/>
      <c r="VOE403" s="472"/>
      <c r="VON403" s="472"/>
      <c r="VOW403" s="472"/>
      <c r="VPF403" s="472"/>
      <c r="VPO403" s="472"/>
      <c r="VPX403" s="472"/>
      <c r="VQG403" s="472"/>
      <c r="VQP403" s="472"/>
      <c r="VQY403" s="472"/>
      <c r="VRH403" s="472"/>
      <c r="VRQ403" s="472"/>
      <c r="VRZ403" s="472"/>
      <c r="VSI403" s="472"/>
      <c r="VSR403" s="472"/>
      <c r="VTA403" s="472"/>
      <c r="VTJ403" s="472"/>
      <c r="VTS403" s="472"/>
      <c r="VUB403" s="472"/>
      <c r="VUK403" s="472"/>
      <c r="VUT403" s="472"/>
      <c r="VVC403" s="472"/>
      <c r="VVL403" s="472"/>
      <c r="VVU403" s="472"/>
      <c r="VWD403" s="472"/>
      <c r="VWM403" s="472"/>
      <c r="VWV403" s="472"/>
      <c r="VXE403" s="472"/>
      <c r="VXN403" s="472"/>
      <c r="VXW403" s="472"/>
      <c r="VYF403" s="472"/>
      <c r="VYO403" s="472"/>
      <c r="VYX403" s="472"/>
      <c r="VZG403" s="472"/>
      <c r="VZP403" s="472"/>
      <c r="VZY403" s="472"/>
      <c r="WAH403" s="472"/>
      <c r="WAQ403" s="472"/>
      <c r="WAZ403" s="472"/>
      <c r="WBI403" s="472"/>
      <c r="WBR403" s="472"/>
      <c r="WCA403" s="472"/>
      <c r="WCJ403" s="472"/>
      <c r="WCS403" s="472"/>
      <c r="WDB403" s="472"/>
      <c r="WDK403" s="472"/>
      <c r="WDT403" s="472"/>
      <c r="WEC403" s="472"/>
      <c r="WEL403" s="472"/>
      <c r="WEU403" s="472"/>
      <c r="WFD403" s="472"/>
      <c r="WFM403" s="472"/>
      <c r="WFV403" s="472"/>
      <c r="WGE403" s="472"/>
      <c r="WGN403" s="472"/>
      <c r="WGW403" s="472"/>
      <c r="WHF403" s="472"/>
      <c r="WHO403" s="472"/>
      <c r="WHX403" s="472"/>
      <c r="WIG403" s="472"/>
      <c r="WIP403" s="472"/>
      <c r="WIY403" s="472"/>
      <c r="WJH403" s="472"/>
      <c r="WJQ403" s="472"/>
      <c r="WJZ403" s="472"/>
      <c r="WKI403" s="472"/>
      <c r="WKR403" s="472"/>
      <c r="WLA403" s="472"/>
      <c r="WLJ403" s="472"/>
      <c r="WLS403" s="472"/>
      <c r="WMB403" s="472"/>
      <c r="WMK403" s="472"/>
      <c r="WMT403" s="472"/>
      <c r="WNC403" s="472"/>
      <c r="WNL403" s="472"/>
      <c r="WNU403" s="472"/>
      <c r="WOD403" s="472"/>
      <c r="WOM403" s="472"/>
      <c r="WOV403" s="472"/>
      <c r="WPE403" s="472"/>
      <c r="WPN403" s="472"/>
      <c r="WPW403" s="472"/>
      <c r="WQF403" s="472"/>
      <c r="WQO403" s="472"/>
      <c r="WQX403" s="472"/>
      <c r="WRG403" s="472"/>
      <c r="WRP403" s="472"/>
      <c r="WRY403" s="472"/>
      <c r="WSH403" s="472"/>
      <c r="WSQ403" s="472"/>
      <c r="WSZ403" s="472"/>
      <c r="WTI403" s="472"/>
      <c r="WTR403" s="472"/>
      <c r="WUA403" s="472"/>
      <c r="WUJ403" s="472"/>
      <c r="WUS403" s="472"/>
      <c r="WVB403" s="472"/>
      <c r="WVK403" s="472"/>
      <c r="WVT403" s="472"/>
      <c r="WWC403" s="472"/>
      <c r="WWL403" s="472"/>
      <c r="WWU403" s="472"/>
      <c r="WXD403" s="472"/>
      <c r="WXM403" s="472"/>
      <c r="WXV403" s="472"/>
      <c r="WYE403" s="472"/>
      <c r="WYN403" s="472"/>
      <c r="WYW403" s="472"/>
      <c r="WZF403" s="472"/>
      <c r="WZO403" s="472"/>
      <c r="WZX403" s="472"/>
      <c r="XAG403" s="472"/>
      <c r="XAP403" s="472"/>
      <c r="XAY403" s="472"/>
      <c r="XBH403" s="472"/>
      <c r="XBQ403" s="472"/>
      <c r="XBZ403" s="472"/>
      <c r="XCI403" s="472"/>
      <c r="XCR403" s="472"/>
      <c r="XDA403" s="472"/>
      <c r="XDJ403" s="472"/>
      <c r="XDS403" s="472"/>
      <c r="XEB403" s="472"/>
      <c r="XEK403" s="472"/>
      <c r="XET403" s="472"/>
      <c r="XFC403" s="472"/>
    </row>
    <row r="404" spans="1:1020 1029:2046 2055:3072 3081:4089 4098:5115 5124:6141 6150:7167 7176:8184 8193:9210 9219:10236 10245:11262 11271:12288 12297:13305 13314:14331 14340:15357 15366:16383" ht="19" customHeight="1" x14ac:dyDescent="0.8">
      <c r="I404" s="437"/>
      <c r="R404" s="469"/>
      <c r="AB404" s="470"/>
      <c r="AL404" s="471"/>
      <c r="AV404" s="472"/>
      <c r="BE404" s="472"/>
      <c r="BN404" s="472"/>
      <c r="BW404" s="472"/>
      <c r="CF404" s="472"/>
      <c r="CO404" s="472"/>
      <c r="CX404" s="472"/>
      <c r="DG404" s="472"/>
      <c r="DP404" s="472"/>
      <c r="DY404" s="472"/>
      <c r="EH404" s="472"/>
      <c r="EQ404" s="472"/>
      <c r="EZ404" s="472"/>
      <c r="FI404" s="472"/>
      <c r="FR404" s="472"/>
      <c r="GA404" s="472"/>
      <c r="GJ404" s="472"/>
      <c r="GS404" s="472"/>
      <c r="HB404" s="472"/>
      <c r="HK404" s="472"/>
      <c r="HT404" s="472"/>
      <c r="IC404" s="472"/>
      <c r="IL404" s="472"/>
      <c r="IU404" s="472"/>
      <c r="JD404" s="472"/>
      <c r="JM404" s="472"/>
      <c r="JV404" s="472"/>
      <c r="KE404" s="472"/>
      <c r="KN404" s="472"/>
      <c r="KW404" s="472"/>
      <c r="LF404" s="472"/>
      <c r="LO404" s="472"/>
      <c r="LX404" s="472"/>
      <c r="MG404" s="472"/>
      <c r="MP404" s="472"/>
      <c r="MY404" s="472"/>
      <c r="NH404" s="472"/>
      <c r="NQ404" s="472"/>
      <c r="NZ404" s="472"/>
      <c r="OI404" s="472"/>
      <c r="OR404" s="472"/>
      <c r="PA404" s="472"/>
      <c r="PJ404" s="472"/>
      <c r="PS404" s="472"/>
      <c r="QB404" s="472"/>
      <c r="QK404" s="472"/>
      <c r="QT404" s="472"/>
      <c r="RC404" s="472"/>
      <c r="RL404" s="472"/>
      <c r="RU404" s="472"/>
      <c r="SD404" s="472"/>
      <c r="SM404" s="472"/>
      <c r="SV404" s="472"/>
      <c r="TE404" s="472"/>
      <c r="TN404" s="472"/>
      <c r="TW404" s="472"/>
      <c r="UF404" s="472"/>
      <c r="UO404" s="472"/>
      <c r="UX404" s="472"/>
      <c r="VG404" s="472"/>
      <c r="VP404" s="472"/>
      <c r="VY404" s="472"/>
      <c r="WH404" s="472"/>
      <c r="WQ404" s="472"/>
      <c r="WZ404" s="472"/>
      <c r="XI404" s="472"/>
      <c r="XR404" s="472"/>
      <c r="YA404" s="472"/>
      <c r="YJ404" s="472"/>
      <c r="YS404" s="472"/>
      <c r="ZB404" s="472"/>
      <c r="ZK404" s="472"/>
      <c r="ZT404" s="472"/>
      <c r="AAC404" s="472"/>
      <c r="AAL404" s="472"/>
      <c r="AAU404" s="472"/>
      <c r="ABD404" s="472"/>
      <c r="ABM404" s="472"/>
      <c r="ABV404" s="472"/>
      <c r="ACE404" s="472"/>
      <c r="ACN404" s="472"/>
      <c r="ACW404" s="472"/>
      <c r="ADF404" s="472"/>
      <c r="ADO404" s="472"/>
      <c r="ADX404" s="472"/>
      <c r="AEG404" s="472"/>
      <c r="AEP404" s="472"/>
      <c r="AEY404" s="472"/>
      <c r="AFH404" s="472"/>
      <c r="AFQ404" s="472"/>
      <c r="AFZ404" s="472"/>
      <c r="AGI404" s="472"/>
      <c r="AGR404" s="472"/>
      <c r="AHA404" s="472"/>
      <c r="AHJ404" s="472"/>
      <c r="AHS404" s="472"/>
      <c r="AIB404" s="472"/>
      <c r="AIK404" s="472"/>
      <c r="AIT404" s="472"/>
      <c r="AJC404" s="472"/>
      <c r="AJL404" s="472"/>
      <c r="AJU404" s="472"/>
      <c r="AKD404" s="472"/>
      <c r="AKM404" s="472"/>
      <c r="AKV404" s="472"/>
      <c r="ALE404" s="472"/>
      <c r="ALN404" s="472"/>
      <c r="ALW404" s="472"/>
      <c r="AMF404" s="472"/>
      <c r="AMO404" s="472"/>
      <c r="AMX404" s="472"/>
      <c r="ANG404" s="472"/>
      <c r="ANP404" s="472"/>
      <c r="ANY404" s="472"/>
      <c r="AOH404" s="472"/>
      <c r="AOQ404" s="472"/>
      <c r="AOZ404" s="472"/>
      <c r="API404" s="472"/>
      <c r="APR404" s="472"/>
      <c r="AQA404" s="472"/>
      <c r="AQJ404" s="472"/>
      <c r="AQS404" s="472"/>
      <c r="ARB404" s="472"/>
      <c r="ARK404" s="472"/>
      <c r="ART404" s="472"/>
      <c r="ASC404" s="472"/>
      <c r="ASL404" s="472"/>
      <c r="ASU404" s="472"/>
      <c r="ATD404" s="472"/>
      <c r="ATM404" s="472"/>
      <c r="ATV404" s="472"/>
      <c r="AUE404" s="472"/>
      <c r="AUN404" s="472"/>
      <c r="AUW404" s="472"/>
      <c r="AVF404" s="472"/>
      <c r="AVO404" s="472"/>
      <c r="AVX404" s="472"/>
      <c r="AWG404" s="472"/>
      <c r="AWP404" s="472"/>
      <c r="AWY404" s="472"/>
      <c r="AXH404" s="472"/>
      <c r="AXQ404" s="472"/>
      <c r="AXZ404" s="472"/>
      <c r="AYI404" s="472"/>
      <c r="AYR404" s="472"/>
      <c r="AZA404" s="472"/>
      <c r="AZJ404" s="472"/>
      <c r="AZS404" s="472"/>
      <c r="BAB404" s="472"/>
      <c r="BAK404" s="472"/>
      <c r="BAT404" s="472"/>
      <c r="BBC404" s="472"/>
      <c r="BBL404" s="472"/>
      <c r="BBU404" s="472"/>
      <c r="BCD404" s="472"/>
      <c r="BCM404" s="472"/>
      <c r="BCV404" s="472"/>
      <c r="BDE404" s="472"/>
      <c r="BDN404" s="472"/>
      <c r="BDW404" s="472"/>
      <c r="BEF404" s="472"/>
      <c r="BEO404" s="472"/>
      <c r="BEX404" s="472"/>
      <c r="BFG404" s="472"/>
      <c r="BFP404" s="472"/>
      <c r="BFY404" s="472"/>
      <c r="BGH404" s="472"/>
      <c r="BGQ404" s="472"/>
      <c r="BGZ404" s="472"/>
      <c r="BHI404" s="472"/>
      <c r="BHR404" s="472"/>
      <c r="BIA404" s="472"/>
      <c r="BIJ404" s="472"/>
      <c r="BIS404" s="472"/>
      <c r="BJB404" s="472"/>
      <c r="BJK404" s="472"/>
      <c r="BJT404" s="472"/>
      <c r="BKC404" s="472"/>
      <c r="BKL404" s="472"/>
      <c r="BKU404" s="472"/>
      <c r="BLD404" s="472"/>
      <c r="BLM404" s="472"/>
      <c r="BLV404" s="472"/>
      <c r="BME404" s="472"/>
      <c r="BMN404" s="472"/>
      <c r="BMW404" s="472"/>
      <c r="BNF404" s="472"/>
      <c r="BNO404" s="472"/>
      <c r="BNX404" s="472"/>
      <c r="BOG404" s="472"/>
      <c r="BOP404" s="472"/>
      <c r="BOY404" s="472"/>
      <c r="BPH404" s="472"/>
      <c r="BPQ404" s="472"/>
      <c r="BPZ404" s="472"/>
      <c r="BQI404" s="472"/>
      <c r="BQR404" s="472"/>
      <c r="BRA404" s="472"/>
      <c r="BRJ404" s="472"/>
      <c r="BRS404" s="472"/>
      <c r="BSB404" s="472"/>
      <c r="BSK404" s="472"/>
      <c r="BST404" s="472"/>
      <c r="BTC404" s="472"/>
      <c r="BTL404" s="472"/>
      <c r="BTU404" s="472"/>
      <c r="BUD404" s="472"/>
      <c r="BUM404" s="472"/>
      <c r="BUV404" s="472"/>
      <c r="BVE404" s="472"/>
      <c r="BVN404" s="472"/>
      <c r="BVW404" s="472"/>
      <c r="BWF404" s="472"/>
      <c r="BWO404" s="472"/>
      <c r="BWX404" s="472"/>
      <c r="BXG404" s="472"/>
      <c r="BXP404" s="472"/>
      <c r="BXY404" s="472"/>
      <c r="BYH404" s="472"/>
      <c r="BYQ404" s="472"/>
      <c r="BYZ404" s="472"/>
      <c r="BZI404" s="472"/>
      <c r="BZR404" s="472"/>
      <c r="CAA404" s="472"/>
      <c r="CAJ404" s="472"/>
      <c r="CAS404" s="472"/>
      <c r="CBB404" s="472"/>
      <c r="CBK404" s="472"/>
      <c r="CBT404" s="472"/>
      <c r="CCC404" s="472"/>
      <c r="CCL404" s="472"/>
      <c r="CCU404" s="472"/>
      <c r="CDD404" s="472"/>
      <c r="CDM404" s="472"/>
      <c r="CDV404" s="472"/>
      <c r="CEE404" s="472"/>
      <c r="CEN404" s="472"/>
      <c r="CEW404" s="472"/>
      <c r="CFF404" s="472"/>
      <c r="CFO404" s="472"/>
      <c r="CFX404" s="472"/>
      <c r="CGG404" s="472"/>
      <c r="CGP404" s="472"/>
      <c r="CGY404" s="472"/>
      <c r="CHH404" s="472"/>
      <c r="CHQ404" s="472"/>
      <c r="CHZ404" s="472"/>
      <c r="CII404" s="472"/>
      <c r="CIR404" s="472"/>
      <c r="CJA404" s="472"/>
      <c r="CJJ404" s="472"/>
      <c r="CJS404" s="472"/>
      <c r="CKB404" s="472"/>
      <c r="CKK404" s="472"/>
      <c r="CKT404" s="472"/>
      <c r="CLC404" s="472"/>
      <c r="CLL404" s="472"/>
      <c r="CLU404" s="472"/>
      <c r="CMD404" s="472"/>
      <c r="CMM404" s="472"/>
      <c r="CMV404" s="472"/>
      <c r="CNE404" s="472"/>
      <c r="CNN404" s="472"/>
      <c r="CNW404" s="472"/>
      <c r="COF404" s="472"/>
      <c r="COO404" s="472"/>
      <c r="COX404" s="472"/>
      <c r="CPG404" s="472"/>
      <c r="CPP404" s="472"/>
      <c r="CPY404" s="472"/>
      <c r="CQH404" s="472"/>
      <c r="CQQ404" s="472"/>
      <c r="CQZ404" s="472"/>
      <c r="CRI404" s="472"/>
      <c r="CRR404" s="472"/>
      <c r="CSA404" s="472"/>
      <c r="CSJ404" s="472"/>
      <c r="CSS404" s="472"/>
      <c r="CTB404" s="472"/>
      <c r="CTK404" s="472"/>
      <c r="CTT404" s="472"/>
      <c r="CUC404" s="472"/>
      <c r="CUL404" s="472"/>
      <c r="CUU404" s="472"/>
      <c r="CVD404" s="472"/>
      <c r="CVM404" s="472"/>
      <c r="CVV404" s="472"/>
      <c r="CWE404" s="472"/>
      <c r="CWN404" s="472"/>
      <c r="CWW404" s="472"/>
      <c r="CXF404" s="472"/>
      <c r="CXO404" s="472"/>
      <c r="CXX404" s="472"/>
      <c r="CYG404" s="472"/>
      <c r="CYP404" s="472"/>
      <c r="CYY404" s="472"/>
      <c r="CZH404" s="472"/>
      <c r="CZQ404" s="472"/>
      <c r="CZZ404" s="472"/>
      <c r="DAI404" s="472"/>
      <c r="DAR404" s="472"/>
      <c r="DBA404" s="472"/>
      <c r="DBJ404" s="472"/>
      <c r="DBS404" s="472"/>
      <c r="DCB404" s="472"/>
      <c r="DCK404" s="472"/>
      <c r="DCT404" s="472"/>
      <c r="DDC404" s="472"/>
      <c r="DDL404" s="472"/>
      <c r="DDU404" s="472"/>
      <c r="DED404" s="472"/>
      <c r="DEM404" s="472"/>
      <c r="DEV404" s="472"/>
      <c r="DFE404" s="472"/>
      <c r="DFN404" s="472"/>
      <c r="DFW404" s="472"/>
      <c r="DGF404" s="472"/>
      <c r="DGO404" s="472"/>
      <c r="DGX404" s="472"/>
      <c r="DHG404" s="472"/>
      <c r="DHP404" s="472"/>
      <c r="DHY404" s="472"/>
      <c r="DIH404" s="472"/>
      <c r="DIQ404" s="472"/>
      <c r="DIZ404" s="472"/>
      <c r="DJI404" s="472"/>
      <c r="DJR404" s="472"/>
      <c r="DKA404" s="472"/>
      <c r="DKJ404" s="472"/>
      <c r="DKS404" s="472"/>
      <c r="DLB404" s="472"/>
      <c r="DLK404" s="472"/>
      <c r="DLT404" s="472"/>
      <c r="DMC404" s="472"/>
      <c r="DML404" s="472"/>
      <c r="DMU404" s="472"/>
      <c r="DND404" s="472"/>
      <c r="DNM404" s="472"/>
      <c r="DNV404" s="472"/>
      <c r="DOE404" s="472"/>
      <c r="DON404" s="472"/>
      <c r="DOW404" s="472"/>
      <c r="DPF404" s="472"/>
      <c r="DPO404" s="472"/>
      <c r="DPX404" s="472"/>
      <c r="DQG404" s="472"/>
      <c r="DQP404" s="472"/>
      <c r="DQY404" s="472"/>
      <c r="DRH404" s="472"/>
      <c r="DRQ404" s="472"/>
      <c r="DRZ404" s="472"/>
      <c r="DSI404" s="472"/>
      <c r="DSR404" s="472"/>
      <c r="DTA404" s="472"/>
      <c r="DTJ404" s="472"/>
      <c r="DTS404" s="472"/>
      <c r="DUB404" s="472"/>
      <c r="DUK404" s="472"/>
      <c r="DUT404" s="472"/>
      <c r="DVC404" s="472"/>
      <c r="DVL404" s="472"/>
      <c r="DVU404" s="472"/>
      <c r="DWD404" s="472"/>
      <c r="DWM404" s="472"/>
      <c r="DWV404" s="472"/>
      <c r="DXE404" s="472"/>
      <c r="DXN404" s="472"/>
      <c r="DXW404" s="472"/>
      <c r="DYF404" s="472"/>
      <c r="DYO404" s="472"/>
      <c r="DYX404" s="472"/>
      <c r="DZG404" s="472"/>
      <c r="DZP404" s="472"/>
      <c r="DZY404" s="472"/>
      <c r="EAH404" s="472"/>
      <c r="EAQ404" s="472"/>
      <c r="EAZ404" s="472"/>
      <c r="EBI404" s="472"/>
      <c r="EBR404" s="472"/>
      <c r="ECA404" s="472"/>
      <c r="ECJ404" s="472"/>
      <c r="ECS404" s="472"/>
      <c r="EDB404" s="472"/>
      <c r="EDK404" s="472"/>
      <c r="EDT404" s="472"/>
      <c r="EEC404" s="472"/>
      <c r="EEL404" s="472"/>
      <c r="EEU404" s="472"/>
      <c r="EFD404" s="472"/>
      <c r="EFM404" s="472"/>
      <c r="EFV404" s="472"/>
      <c r="EGE404" s="472"/>
      <c r="EGN404" s="472"/>
      <c r="EGW404" s="472"/>
      <c r="EHF404" s="472"/>
      <c r="EHO404" s="472"/>
      <c r="EHX404" s="472"/>
      <c r="EIG404" s="472"/>
      <c r="EIP404" s="472"/>
      <c r="EIY404" s="472"/>
      <c r="EJH404" s="472"/>
      <c r="EJQ404" s="472"/>
      <c r="EJZ404" s="472"/>
      <c r="EKI404" s="472"/>
      <c r="EKR404" s="472"/>
      <c r="ELA404" s="472"/>
      <c r="ELJ404" s="472"/>
      <c r="ELS404" s="472"/>
      <c r="EMB404" s="472"/>
      <c r="EMK404" s="472"/>
      <c r="EMT404" s="472"/>
      <c r="ENC404" s="472"/>
      <c r="ENL404" s="472"/>
      <c r="ENU404" s="472"/>
      <c r="EOD404" s="472"/>
      <c r="EOM404" s="472"/>
      <c r="EOV404" s="472"/>
      <c r="EPE404" s="472"/>
      <c r="EPN404" s="472"/>
      <c r="EPW404" s="472"/>
      <c r="EQF404" s="472"/>
      <c r="EQO404" s="472"/>
      <c r="EQX404" s="472"/>
      <c r="ERG404" s="472"/>
      <c r="ERP404" s="472"/>
      <c r="ERY404" s="472"/>
      <c r="ESH404" s="472"/>
      <c r="ESQ404" s="472"/>
      <c r="ESZ404" s="472"/>
      <c r="ETI404" s="472"/>
      <c r="ETR404" s="472"/>
      <c r="EUA404" s="472"/>
      <c r="EUJ404" s="472"/>
      <c r="EUS404" s="472"/>
      <c r="EVB404" s="472"/>
      <c r="EVK404" s="472"/>
      <c r="EVT404" s="472"/>
      <c r="EWC404" s="472"/>
      <c r="EWL404" s="472"/>
      <c r="EWU404" s="472"/>
      <c r="EXD404" s="472"/>
      <c r="EXM404" s="472"/>
      <c r="EXV404" s="472"/>
      <c r="EYE404" s="472"/>
      <c r="EYN404" s="472"/>
      <c r="EYW404" s="472"/>
      <c r="EZF404" s="472"/>
      <c r="EZO404" s="472"/>
      <c r="EZX404" s="472"/>
      <c r="FAG404" s="472"/>
      <c r="FAP404" s="472"/>
      <c r="FAY404" s="472"/>
      <c r="FBH404" s="472"/>
      <c r="FBQ404" s="472"/>
      <c r="FBZ404" s="472"/>
      <c r="FCI404" s="472"/>
      <c r="FCR404" s="472"/>
      <c r="FDA404" s="472"/>
      <c r="FDJ404" s="472"/>
      <c r="FDS404" s="472"/>
      <c r="FEB404" s="472"/>
      <c r="FEK404" s="472"/>
      <c r="FET404" s="472"/>
      <c r="FFC404" s="472"/>
      <c r="FFL404" s="472"/>
      <c r="FFU404" s="472"/>
      <c r="FGD404" s="472"/>
      <c r="FGM404" s="472"/>
      <c r="FGV404" s="472"/>
      <c r="FHE404" s="472"/>
      <c r="FHN404" s="472"/>
      <c r="FHW404" s="472"/>
      <c r="FIF404" s="472"/>
      <c r="FIO404" s="472"/>
      <c r="FIX404" s="472"/>
      <c r="FJG404" s="472"/>
      <c r="FJP404" s="472"/>
      <c r="FJY404" s="472"/>
      <c r="FKH404" s="472"/>
      <c r="FKQ404" s="472"/>
      <c r="FKZ404" s="472"/>
      <c r="FLI404" s="472"/>
      <c r="FLR404" s="472"/>
      <c r="FMA404" s="472"/>
      <c r="FMJ404" s="472"/>
      <c r="FMS404" s="472"/>
      <c r="FNB404" s="472"/>
      <c r="FNK404" s="472"/>
      <c r="FNT404" s="472"/>
      <c r="FOC404" s="472"/>
      <c r="FOL404" s="472"/>
      <c r="FOU404" s="472"/>
      <c r="FPD404" s="472"/>
      <c r="FPM404" s="472"/>
      <c r="FPV404" s="472"/>
      <c r="FQE404" s="472"/>
      <c r="FQN404" s="472"/>
      <c r="FQW404" s="472"/>
      <c r="FRF404" s="472"/>
      <c r="FRO404" s="472"/>
      <c r="FRX404" s="472"/>
      <c r="FSG404" s="472"/>
      <c r="FSP404" s="472"/>
      <c r="FSY404" s="472"/>
      <c r="FTH404" s="472"/>
      <c r="FTQ404" s="472"/>
      <c r="FTZ404" s="472"/>
      <c r="FUI404" s="472"/>
      <c r="FUR404" s="472"/>
      <c r="FVA404" s="472"/>
      <c r="FVJ404" s="472"/>
      <c r="FVS404" s="472"/>
      <c r="FWB404" s="472"/>
      <c r="FWK404" s="472"/>
      <c r="FWT404" s="472"/>
      <c r="FXC404" s="472"/>
      <c r="FXL404" s="472"/>
      <c r="FXU404" s="472"/>
      <c r="FYD404" s="472"/>
      <c r="FYM404" s="472"/>
      <c r="FYV404" s="472"/>
      <c r="FZE404" s="472"/>
      <c r="FZN404" s="472"/>
      <c r="FZW404" s="472"/>
      <c r="GAF404" s="472"/>
      <c r="GAO404" s="472"/>
      <c r="GAX404" s="472"/>
      <c r="GBG404" s="472"/>
      <c r="GBP404" s="472"/>
      <c r="GBY404" s="472"/>
      <c r="GCH404" s="472"/>
      <c r="GCQ404" s="472"/>
      <c r="GCZ404" s="472"/>
      <c r="GDI404" s="472"/>
      <c r="GDR404" s="472"/>
      <c r="GEA404" s="472"/>
      <c r="GEJ404" s="472"/>
      <c r="GES404" s="472"/>
      <c r="GFB404" s="472"/>
      <c r="GFK404" s="472"/>
      <c r="GFT404" s="472"/>
      <c r="GGC404" s="472"/>
      <c r="GGL404" s="472"/>
      <c r="GGU404" s="472"/>
      <c r="GHD404" s="472"/>
      <c r="GHM404" s="472"/>
      <c r="GHV404" s="472"/>
      <c r="GIE404" s="472"/>
      <c r="GIN404" s="472"/>
      <c r="GIW404" s="472"/>
      <c r="GJF404" s="472"/>
      <c r="GJO404" s="472"/>
      <c r="GJX404" s="472"/>
      <c r="GKG404" s="472"/>
      <c r="GKP404" s="472"/>
      <c r="GKY404" s="472"/>
      <c r="GLH404" s="472"/>
      <c r="GLQ404" s="472"/>
      <c r="GLZ404" s="472"/>
      <c r="GMI404" s="472"/>
      <c r="GMR404" s="472"/>
      <c r="GNA404" s="472"/>
      <c r="GNJ404" s="472"/>
      <c r="GNS404" s="472"/>
      <c r="GOB404" s="472"/>
      <c r="GOK404" s="472"/>
      <c r="GOT404" s="472"/>
      <c r="GPC404" s="472"/>
      <c r="GPL404" s="472"/>
      <c r="GPU404" s="472"/>
      <c r="GQD404" s="472"/>
      <c r="GQM404" s="472"/>
      <c r="GQV404" s="472"/>
      <c r="GRE404" s="472"/>
      <c r="GRN404" s="472"/>
      <c r="GRW404" s="472"/>
      <c r="GSF404" s="472"/>
      <c r="GSO404" s="472"/>
      <c r="GSX404" s="472"/>
      <c r="GTG404" s="472"/>
      <c r="GTP404" s="472"/>
      <c r="GTY404" s="472"/>
      <c r="GUH404" s="472"/>
      <c r="GUQ404" s="472"/>
      <c r="GUZ404" s="472"/>
      <c r="GVI404" s="472"/>
      <c r="GVR404" s="472"/>
      <c r="GWA404" s="472"/>
      <c r="GWJ404" s="472"/>
      <c r="GWS404" s="472"/>
      <c r="GXB404" s="472"/>
      <c r="GXK404" s="472"/>
      <c r="GXT404" s="472"/>
      <c r="GYC404" s="472"/>
      <c r="GYL404" s="472"/>
      <c r="GYU404" s="472"/>
      <c r="GZD404" s="472"/>
      <c r="GZM404" s="472"/>
      <c r="GZV404" s="472"/>
      <c r="HAE404" s="472"/>
      <c r="HAN404" s="472"/>
      <c r="HAW404" s="472"/>
      <c r="HBF404" s="472"/>
      <c r="HBO404" s="472"/>
      <c r="HBX404" s="472"/>
      <c r="HCG404" s="472"/>
      <c r="HCP404" s="472"/>
      <c r="HCY404" s="472"/>
      <c r="HDH404" s="472"/>
      <c r="HDQ404" s="472"/>
      <c r="HDZ404" s="472"/>
      <c r="HEI404" s="472"/>
      <c r="HER404" s="472"/>
      <c r="HFA404" s="472"/>
      <c r="HFJ404" s="472"/>
      <c r="HFS404" s="472"/>
      <c r="HGB404" s="472"/>
      <c r="HGK404" s="472"/>
      <c r="HGT404" s="472"/>
      <c r="HHC404" s="472"/>
      <c r="HHL404" s="472"/>
      <c r="HHU404" s="472"/>
      <c r="HID404" s="472"/>
      <c r="HIM404" s="472"/>
      <c r="HIV404" s="472"/>
      <c r="HJE404" s="472"/>
      <c r="HJN404" s="472"/>
      <c r="HJW404" s="472"/>
      <c r="HKF404" s="472"/>
      <c r="HKO404" s="472"/>
      <c r="HKX404" s="472"/>
      <c r="HLG404" s="472"/>
      <c r="HLP404" s="472"/>
      <c r="HLY404" s="472"/>
      <c r="HMH404" s="472"/>
      <c r="HMQ404" s="472"/>
      <c r="HMZ404" s="472"/>
      <c r="HNI404" s="472"/>
      <c r="HNR404" s="472"/>
      <c r="HOA404" s="472"/>
      <c r="HOJ404" s="472"/>
      <c r="HOS404" s="472"/>
      <c r="HPB404" s="472"/>
      <c r="HPK404" s="472"/>
      <c r="HPT404" s="472"/>
      <c r="HQC404" s="472"/>
      <c r="HQL404" s="472"/>
      <c r="HQU404" s="472"/>
      <c r="HRD404" s="472"/>
      <c r="HRM404" s="472"/>
      <c r="HRV404" s="472"/>
      <c r="HSE404" s="472"/>
      <c r="HSN404" s="472"/>
      <c r="HSW404" s="472"/>
      <c r="HTF404" s="472"/>
      <c r="HTO404" s="472"/>
      <c r="HTX404" s="472"/>
      <c r="HUG404" s="472"/>
      <c r="HUP404" s="472"/>
      <c r="HUY404" s="472"/>
      <c r="HVH404" s="472"/>
      <c r="HVQ404" s="472"/>
      <c r="HVZ404" s="472"/>
      <c r="HWI404" s="472"/>
      <c r="HWR404" s="472"/>
      <c r="HXA404" s="472"/>
      <c r="HXJ404" s="472"/>
      <c r="HXS404" s="472"/>
      <c r="HYB404" s="472"/>
      <c r="HYK404" s="472"/>
      <c r="HYT404" s="472"/>
      <c r="HZC404" s="472"/>
      <c r="HZL404" s="472"/>
      <c r="HZU404" s="472"/>
      <c r="IAD404" s="472"/>
      <c r="IAM404" s="472"/>
      <c r="IAV404" s="472"/>
      <c r="IBE404" s="472"/>
      <c r="IBN404" s="472"/>
      <c r="IBW404" s="472"/>
      <c r="ICF404" s="472"/>
      <c r="ICO404" s="472"/>
      <c r="ICX404" s="472"/>
      <c r="IDG404" s="472"/>
      <c r="IDP404" s="472"/>
      <c r="IDY404" s="472"/>
      <c r="IEH404" s="472"/>
      <c r="IEQ404" s="472"/>
      <c r="IEZ404" s="472"/>
      <c r="IFI404" s="472"/>
      <c r="IFR404" s="472"/>
      <c r="IGA404" s="472"/>
      <c r="IGJ404" s="472"/>
      <c r="IGS404" s="472"/>
      <c r="IHB404" s="472"/>
      <c r="IHK404" s="472"/>
      <c r="IHT404" s="472"/>
      <c r="IIC404" s="472"/>
      <c r="IIL404" s="472"/>
      <c r="IIU404" s="472"/>
      <c r="IJD404" s="472"/>
      <c r="IJM404" s="472"/>
      <c r="IJV404" s="472"/>
      <c r="IKE404" s="472"/>
      <c r="IKN404" s="472"/>
      <c r="IKW404" s="472"/>
      <c r="ILF404" s="472"/>
      <c r="ILO404" s="472"/>
      <c r="ILX404" s="472"/>
      <c r="IMG404" s="472"/>
      <c r="IMP404" s="472"/>
      <c r="IMY404" s="472"/>
      <c r="INH404" s="472"/>
      <c r="INQ404" s="472"/>
      <c r="INZ404" s="472"/>
      <c r="IOI404" s="472"/>
      <c r="IOR404" s="472"/>
      <c r="IPA404" s="472"/>
      <c r="IPJ404" s="472"/>
      <c r="IPS404" s="472"/>
      <c r="IQB404" s="472"/>
      <c r="IQK404" s="472"/>
      <c r="IQT404" s="472"/>
      <c r="IRC404" s="472"/>
      <c r="IRL404" s="472"/>
      <c r="IRU404" s="472"/>
      <c r="ISD404" s="472"/>
      <c r="ISM404" s="472"/>
      <c r="ISV404" s="472"/>
      <c r="ITE404" s="472"/>
      <c r="ITN404" s="472"/>
      <c r="ITW404" s="472"/>
      <c r="IUF404" s="472"/>
      <c r="IUO404" s="472"/>
      <c r="IUX404" s="472"/>
      <c r="IVG404" s="472"/>
      <c r="IVP404" s="472"/>
      <c r="IVY404" s="472"/>
      <c r="IWH404" s="472"/>
      <c r="IWQ404" s="472"/>
      <c r="IWZ404" s="472"/>
      <c r="IXI404" s="472"/>
      <c r="IXR404" s="472"/>
      <c r="IYA404" s="472"/>
      <c r="IYJ404" s="472"/>
      <c r="IYS404" s="472"/>
      <c r="IZB404" s="472"/>
      <c r="IZK404" s="472"/>
      <c r="IZT404" s="472"/>
      <c r="JAC404" s="472"/>
      <c r="JAL404" s="472"/>
      <c r="JAU404" s="472"/>
      <c r="JBD404" s="472"/>
      <c r="JBM404" s="472"/>
      <c r="JBV404" s="472"/>
      <c r="JCE404" s="472"/>
      <c r="JCN404" s="472"/>
      <c r="JCW404" s="472"/>
      <c r="JDF404" s="472"/>
      <c r="JDO404" s="472"/>
      <c r="JDX404" s="472"/>
      <c r="JEG404" s="472"/>
      <c r="JEP404" s="472"/>
      <c r="JEY404" s="472"/>
      <c r="JFH404" s="472"/>
      <c r="JFQ404" s="472"/>
      <c r="JFZ404" s="472"/>
      <c r="JGI404" s="472"/>
      <c r="JGR404" s="472"/>
      <c r="JHA404" s="472"/>
      <c r="JHJ404" s="472"/>
      <c r="JHS404" s="472"/>
      <c r="JIB404" s="472"/>
      <c r="JIK404" s="472"/>
      <c r="JIT404" s="472"/>
      <c r="JJC404" s="472"/>
      <c r="JJL404" s="472"/>
      <c r="JJU404" s="472"/>
      <c r="JKD404" s="472"/>
      <c r="JKM404" s="472"/>
      <c r="JKV404" s="472"/>
      <c r="JLE404" s="472"/>
      <c r="JLN404" s="472"/>
      <c r="JLW404" s="472"/>
      <c r="JMF404" s="472"/>
      <c r="JMO404" s="472"/>
      <c r="JMX404" s="472"/>
      <c r="JNG404" s="472"/>
      <c r="JNP404" s="472"/>
      <c r="JNY404" s="472"/>
      <c r="JOH404" s="472"/>
      <c r="JOQ404" s="472"/>
      <c r="JOZ404" s="472"/>
      <c r="JPI404" s="472"/>
      <c r="JPR404" s="472"/>
      <c r="JQA404" s="472"/>
      <c r="JQJ404" s="472"/>
      <c r="JQS404" s="472"/>
      <c r="JRB404" s="472"/>
      <c r="JRK404" s="472"/>
      <c r="JRT404" s="472"/>
      <c r="JSC404" s="472"/>
      <c r="JSL404" s="472"/>
      <c r="JSU404" s="472"/>
      <c r="JTD404" s="472"/>
      <c r="JTM404" s="472"/>
      <c r="JTV404" s="472"/>
      <c r="JUE404" s="472"/>
      <c r="JUN404" s="472"/>
      <c r="JUW404" s="472"/>
      <c r="JVF404" s="472"/>
      <c r="JVO404" s="472"/>
      <c r="JVX404" s="472"/>
      <c r="JWG404" s="472"/>
      <c r="JWP404" s="472"/>
      <c r="JWY404" s="472"/>
      <c r="JXH404" s="472"/>
      <c r="JXQ404" s="472"/>
      <c r="JXZ404" s="472"/>
      <c r="JYI404" s="472"/>
      <c r="JYR404" s="472"/>
      <c r="JZA404" s="472"/>
      <c r="JZJ404" s="472"/>
      <c r="JZS404" s="472"/>
      <c r="KAB404" s="472"/>
      <c r="KAK404" s="472"/>
      <c r="KAT404" s="472"/>
      <c r="KBC404" s="472"/>
      <c r="KBL404" s="472"/>
      <c r="KBU404" s="472"/>
      <c r="KCD404" s="472"/>
      <c r="KCM404" s="472"/>
      <c r="KCV404" s="472"/>
      <c r="KDE404" s="472"/>
      <c r="KDN404" s="472"/>
      <c r="KDW404" s="472"/>
      <c r="KEF404" s="472"/>
      <c r="KEO404" s="472"/>
      <c r="KEX404" s="472"/>
      <c r="KFG404" s="472"/>
      <c r="KFP404" s="472"/>
      <c r="KFY404" s="472"/>
      <c r="KGH404" s="472"/>
      <c r="KGQ404" s="472"/>
      <c r="KGZ404" s="472"/>
      <c r="KHI404" s="472"/>
      <c r="KHR404" s="472"/>
      <c r="KIA404" s="472"/>
      <c r="KIJ404" s="472"/>
      <c r="KIS404" s="472"/>
      <c r="KJB404" s="472"/>
      <c r="KJK404" s="472"/>
      <c r="KJT404" s="472"/>
      <c r="KKC404" s="472"/>
      <c r="KKL404" s="472"/>
      <c r="KKU404" s="472"/>
      <c r="KLD404" s="472"/>
      <c r="KLM404" s="472"/>
      <c r="KLV404" s="472"/>
      <c r="KME404" s="472"/>
      <c r="KMN404" s="472"/>
      <c r="KMW404" s="472"/>
      <c r="KNF404" s="472"/>
      <c r="KNO404" s="472"/>
      <c r="KNX404" s="472"/>
      <c r="KOG404" s="472"/>
      <c r="KOP404" s="472"/>
      <c r="KOY404" s="472"/>
      <c r="KPH404" s="472"/>
      <c r="KPQ404" s="472"/>
      <c r="KPZ404" s="472"/>
      <c r="KQI404" s="472"/>
      <c r="KQR404" s="472"/>
      <c r="KRA404" s="472"/>
      <c r="KRJ404" s="472"/>
      <c r="KRS404" s="472"/>
      <c r="KSB404" s="472"/>
      <c r="KSK404" s="472"/>
      <c r="KST404" s="472"/>
      <c r="KTC404" s="472"/>
      <c r="KTL404" s="472"/>
      <c r="KTU404" s="472"/>
      <c r="KUD404" s="472"/>
      <c r="KUM404" s="472"/>
      <c r="KUV404" s="472"/>
      <c r="KVE404" s="472"/>
      <c r="KVN404" s="472"/>
      <c r="KVW404" s="472"/>
      <c r="KWF404" s="472"/>
      <c r="KWO404" s="472"/>
      <c r="KWX404" s="472"/>
      <c r="KXG404" s="472"/>
      <c r="KXP404" s="472"/>
      <c r="KXY404" s="472"/>
      <c r="KYH404" s="472"/>
      <c r="KYQ404" s="472"/>
      <c r="KYZ404" s="472"/>
      <c r="KZI404" s="472"/>
      <c r="KZR404" s="472"/>
      <c r="LAA404" s="472"/>
      <c r="LAJ404" s="472"/>
      <c r="LAS404" s="472"/>
      <c r="LBB404" s="472"/>
      <c r="LBK404" s="472"/>
      <c r="LBT404" s="472"/>
      <c r="LCC404" s="472"/>
      <c r="LCL404" s="472"/>
      <c r="LCU404" s="472"/>
      <c r="LDD404" s="472"/>
      <c r="LDM404" s="472"/>
      <c r="LDV404" s="472"/>
      <c r="LEE404" s="472"/>
      <c r="LEN404" s="472"/>
      <c r="LEW404" s="472"/>
      <c r="LFF404" s="472"/>
      <c r="LFO404" s="472"/>
      <c r="LFX404" s="472"/>
      <c r="LGG404" s="472"/>
      <c r="LGP404" s="472"/>
      <c r="LGY404" s="472"/>
      <c r="LHH404" s="472"/>
      <c r="LHQ404" s="472"/>
      <c r="LHZ404" s="472"/>
      <c r="LII404" s="472"/>
      <c r="LIR404" s="472"/>
      <c r="LJA404" s="472"/>
      <c r="LJJ404" s="472"/>
      <c r="LJS404" s="472"/>
      <c r="LKB404" s="472"/>
      <c r="LKK404" s="472"/>
      <c r="LKT404" s="472"/>
      <c r="LLC404" s="472"/>
      <c r="LLL404" s="472"/>
      <c r="LLU404" s="472"/>
      <c r="LMD404" s="472"/>
      <c r="LMM404" s="472"/>
      <c r="LMV404" s="472"/>
      <c r="LNE404" s="472"/>
      <c r="LNN404" s="472"/>
      <c r="LNW404" s="472"/>
      <c r="LOF404" s="472"/>
      <c r="LOO404" s="472"/>
      <c r="LOX404" s="472"/>
      <c r="LPG404" s="472"/>
      <c r="LPP404" s="472"/>
      <c r="LPY404" s="472"/>
      <c r="LQH404" s="472"/>
      <c r="LQQ404" s="472"/>
      <c r="LQZ404" s="472"/>
      <c r="LRI404" s="472"/>
      <c r="LRR404" s="472"/>
      <c r="LSA404" s="472"/>
      <c r="LSJ404" s="472"/>
      <c r="LSS404" s="472"/>
      <c r="LTB404" s="472"/>
      <c r="LTK404" s="472"/>
      <c r="LTT404" s="472"/>
      <c r="LUC404" s="472"/>
      <c r="LUL404" s="472"/>
      <c r="LUU404" s="472"/>
      <c r="LVD404" s="472"/>
      <c r="LVM404" s="472"/>
      <c r="LVV404" s="472"/>
      <c r="LWE404" s="472"/>
      <c r="LWN404" s="472"/>
      <c r="LWW404" s="472"/>
      <c r="LXF404" s="472"/>
      <c r="LXO404" s="472"/>
      <c r="LXX404" s="472"/>
      <c r="LYG404" s="472"/>
      <c r="LYP404" s="472"/>
      <c r="LYY404" s="472"/>
      <c r="LZH404" s="472"/>
      <c r="LZQ404" s="472"/>
      <c r="LZZ404" s="472"/>
      <c r="MAI404" s="472"/>
      <c r="MAR404" s="472"/>
      <c r="MBA404" s="472"/>
      <c r="MBJ404" s="472"/>
      <c r="MBS404" s="472"/>
      <c r="MCB404" s="472"/>
      <c r="MCK404" s="472"/>
      <c r="MCT404" s="472"/>
      <c r="MDC404" s="472"/>
      <c r="MDL404" s="472"/>
      <c r="MDU404" s="472"/>
      <c r="MED404" s="472"/>
      <c r="MEM404" s="472"/>
      <c r="MEV404" s="472"/>
      <c r="MFE404" s="472"/>
      <c r="MFN404" s="472"/>
      <c r="MFW404" s="472"/>
      <c r="MGF404" s="472"/>
      <c r="MGO404" s="472"/>
      <c r="MGX404" s="472"/>
      <c r="MHG404" s="472"/>
      <c r="MHP404" s="472"/>
      <c r="MHY404" s="472"/>
      <c r="MIH404" s="472"/>
      <c r="MIQ404" s="472"/>
      <c r="MIZ404" s="472"/>
      <c r="MJI404" s="472"/>
      <c r="MJR404" s="472"/>
      <c r="MKA404" s="472"/>
      <c r="MKJ404" s="472"/>
      <c r="MKS404" s="472"/>
      <c r="MLB404" s="472"/>
      <c r="MLK404" s="472"/>
      <c r="MLT404" s="472"/>
      <c r="MMC404" s="472"/>
      <c r="MML404" s="472"/>
      <c r="MMU404" s="472"/>
      <c r="MND404" s="472"/>
      <c r="MNM404" s="472"/>
      <c r="MNV404" s="472"/>
      <c r="MOE404" s="472"/>
      <c r="MON404" s="472"/>
      <c r="MOW404" s="472"/>
      <c r="MPF404" s="472"/>
      <c r="MPO404" s="472"/>
      <c r="MPX404" s="472"/>
      <c r="MQG404" s="472"/>
      <c r="MQP404" s="472"/>
      <c r="MQY404" s="472"/>
      <c r="MRH404" s="472"/>
      <c r="MRQ404" s="472"/>
      <c r="MRZ404" s="472"/>
      <c r="MSI404" s="472"/>
      <c r="MSR404" s="472"/>
      <c r="MTA404" s="472"/>
      <c r="MTJ404" s="472"/>
      <c r="MTS404" s="472"/>
      <c r="MUB404" s="472"/>
      <c r="MUK404" s="472"/>
      <c r="MUT404" s="472"/>
      <c r="MVC404" s="472"/>
      <c r="MVL404" s="472"/>
      <c r="MVU404" s="472"/>
      <c r="MWD404" s="472"/>
      <c r="MWM404" s="472"/>
      <c r="MWV404" s="472"/>
      <c r="MXE404" s="472"/>
      <c r="MXN404" s="472"/>
      <c r="MXW404" s="472"/>
      <c r="MYF404" s="472"/>
      <c r="MYO404" s="472"/>
      <c r="MYX404" s="472"/>
      <c r="MZG404" s="472"/>
      <c r="MZP404" s="472"/>
      <c r="MZY404" s="472"/>
      <c r="NAH404" s="472"/>
      <c r="NAQ404" s="472"/>
      <c r="NAZ404" s="472"/>
      <c r="NBI404" s="472"/>
      <c r="NBR404" s="472"/>
      <c r="NCA404" s="472"/>
      <c r="NCJ404" s="472"/>
      <c r="NCS404" s="472"/>
      <c r="NDB404" s="472"/>
      <c r="NDK404" s="472"/>
      <c r="NDT404" s="472"/>
      <c r="NEC404" s="472"/>
      <c r="NEL404" s="472"/>
      <c r="NEU404" s="472"/>
      <c r="NFD404" s="472"/>
      <c r="NFM404" s="472"/>
      <c r="NFV404" s="472"/>
      <c r="NGE404" s="472"/>
      <c r="NGN404" s="472"/>
      <c r="NGW404" s="472"/>
      <c r="NHF404" s="472"/>
      <c r="NHO404" s="472"/>
      <c r="NHX404" s="472"/>
      <c r="NIG404" s="472"/>
      <c r="NIP404" s="472"/>
      <c r="NIY404" s="472"/>
      <c r="NJH404" s="472"/>
      <c r="NJQ404" s="472"/>
      <c r="NJZ404" s="472"/>
      <c r="NKI404" s="472"/>
      <c r="NKR404" s="472"/>
      <c r="NLA404" s="472"/>
      <c r="NLJ404" s="472"/>
      <c r="NLS404" s="472"/>
      <c r="NMB404" s="472"/>
      <c r="NMK404" s="472"/>
      <c r="NMT404" s="472"/>
      <c r="NNC404" s="472"/>
      <c r="NNL404" s="472"/>
      <c r="NNU404" s="472"/>
      <c r="NOD404" s="472"/>
      <c r="NOM404" s="472"/>
      <c r="NOV404" s="472"/>
      <c r="NPE404" s="472"/>
      <c r="NPN404" s="472"/>
      <c r="NPW404" s="472"/>
      <c r="NQF404" s="472"/>
      <c r="NQO404" s="472"/>
      <c r="NQX404" s="472"/>
      <c r="NRG404" s="472"/>
      <c r="NRP404" s="472"/>
      <c r="NRY404" s="472"/>
      <c r="NSH404" s="472"/>
      <c r="NSQ404" s="472"/>
      <c r="NSZ404" s="472"/>
      <c r="NTI404" s="472"/>
      <c r="NTR404" s="472"/>
      <c r="NUA404" s="472"/>
      <c r="NUJ404" s="472"/>
      <c r="NUS404" s="472"/>
      <c r="NVB404" s="472"/>
      <c r="NVK404" s="472"/>
      <c r="NVT404" s="472"/>
      <c r="NWC404" s="472"/>
      <c r="NWL404" s="472"/>
      <c r="NWU404" s="472"/>
      <c r="NXD404" s="472"/>
      <c r="NXM404" s="472"/>
      <c r="NXV404" s="472"/>
      <c r="NYE404" s="472"/>
      <c r="NYN404" s="472"/>
      <c r="NYW404" s="472"/>
      <c r="NZF404" s="472"/>
      <c r="NZO404" s="472"/>
      <c r="NZX404" s="472"/>
      <c r="OAG404" s="472"/>
      <c r="OAP404" s="472"/>
      <c r="OAY404" s="472"/>
      <c r="OBH404" s="472"/>
      <c r="OBQ404" s="472"/>
      <c r="OBZ404" s="472"/>
      <c r="OCI404" s="472"/>
      <c r="OCR404" s="472"/>
      <c r="ODA404" s="472"/>
      <c r="ODJ404" s="472"/>
      <c r="ODS404" s="472"/>
      <c r="OEB404" s="472"/>
      <c r="OEK404" s="472"/>
      <c r="OET404" s="472"/>
      <c r="OFC404" s="472"/>
      <c r="OFL404" s="472"/>
      <c r="OFU404" s="472"/>
      <c r="OGD404" s="472"/>
      <c r="OGM404" s="472"/>
      <c r="OGV404" s="472"/>
      <c r="OHE404" s="472"/>
      <c r="OHN404" s="472"/>
      <c r="OHW404" s="472"/>
      <c r="OIF404" s="472"/>
      <c r="OIO404" s="472"/>
      <c r="OIX404" s="472"/>
      <c r="OJG404" s="472"/>
      <c r="OJP404" s="472"/>
      <c r="OJY404" s="472"/>
      <c r="OKH404" s="472"/>
      <c r="OKQ404" s="472"/>
      <c r="OKZ404" s="472"/>
      <c r="OLI404" s="472"/>
      <c r="OLR404" s="472"/>
      <c r="OMA404" s="472"/>
      <c r="OMJ404" s="472"/>
      <c r="OMS404" s="472"/>
      <c r="ONB404" s="472"/>
      <c r="ONK404" s="472"/>
      <c r="ONT404" s="472"/>
      <c r="OOC404" s="472"/>
      <c r="OOL404" s="472"/>
      <c r="OOU404" s="472"/>
      <c r="OPD404" s="472"/>
      <c r="OPM404" s="472"/>
      <c r="OPV404" s="472"/>
      <c r="OQE404" s="472"/>
      <c r="OQN404" s="472"/>
      <c r="OQW404" s="472"/>
      <c r="ORF404" s="472"/>
      <c r="ORO404" s="472"/>
      <c r="ORX404" s="472"/>
      <c r="OSG404" s="472"/>
      <c r="OSP404" s="472"/>
      <c r="OSY404" s="472"/>
      <c r="OTH404" s="472"/>
      <c r="OTQ404" s="472"/>
      <c r="OTZ404" s="472"/>
      <c r="OUI404" s="472"/>
      <c r="OUR404" s="472"/>
      <c r="OVA404" s="472"/>
      <c r="OVJ404" s="472"/>
      <c r="OVS404" s="472"/>
      <c r="OWB404" s="472"/>
      <c r="OWK404" s="472"/>
      <c r="OWT404" s="472"/>
      <c r="OXC404" s="472"/>
      <c r="OXL404" s="472"/>
      <c r="OXU404" s="472"/>
      <c r="OYD404" s="472"/>
      <c r="OYM404" s="472"/>
      <c r="OYV404" s="472"/>
      <c r="OZE404" s="472"/>
      <c r="OZN404" s="472"/>
      <c r="OZW404" s="472"/>
      <c r="PAF404" s="472"/>
      <c r="PAO404" s="472"/>
      <c r="PAX404" s="472"/>
      <c r="PBG404" s="472"/>
      <c r="PBP404" s="472"/>
      <c r="PBY404" s="472"/>
      <c r="PCH404" s="472"/>
      <c r="PCQ404" s="472"/>
      <c r="PCZ404" s="472"/>
      <c r="PDI404" s="472"/>
      <c r="PDR404" s="472"/>
      <c r="PEA404" s="472"/>
      <c r="PEJ404" s="472"/>
      <c r="PES404" s="472"/>
      <c r="PFB404" s="472"/>
      <c r="PFK404" s="472"/>
      <c r="PFT404" s="472"/>
      <c r="PGC404" s="472"/>
      <c r="PGL404" s="472"/>
      <c r="PGU404" s="472"/>
      <c r="PHD404" s="472"/>
      <c r="PHM404" s="472"/>
      <c r="PHV404" s="472"/>
      <c r="PIE404" s="472"/>
      <c r="PIN404" s="472"/>
      <c r="PIW404" s="472"/>
      <c r="PJF404" s="472"/>
      <c r="PJO404" s="472"/>
      <c r="PJX404" s="472"/>
      <c r="PKG404" s="472"/>
      <c r="PKP404" s="472"/>
      <c r="PKY404" s="472"/>
      <c r="PLH404" s="472"/>
      <c r="PLQ404" s="472"/>
      <c r="PLZ404" s="472"/>
      <c r="PMI404" s="472"/>
      <c r="PMR404" s="472"/>
      <c r="PNA404" s="472"/>
      <c r="PNJ404" s="472"/>
      <c r="PNS404" s="472"/>
      <c r="POB404" s="472"/>
      <c r="POK404" s="472"/>
      <c r="POT404" s="472"/>
      <c r="PPC404" s="472"/>
      <c r="PPL404" s="472"/>
      <c r="PPU404" s="472"/>
      <c r="PQD404" s="472"/>
      <c r="PQM404" s="472"/>
      <c r="PQV404" s="472"/>
      <c r="PRE404" s="472"/>
      <c r="PRN404" s="472"/>
      <c r="PRW404" s="472"/>
      <c r="PSF404" s="472"/>
      <c r="PSO404" s="472"/>
      <c r="PSX404" s="472"/>
      <c r="PTG404" s="472"/>
      <c r="PTP404" s="472"/>
      <c r="PTY404" s="472"/>
      <c r="PUH404" s="472"/>
      <c r="PUQ404" s="472"/>
      <c r="PUZ404" s="472"/>
      <c r="PVI404" s="472"/>
      <c r="PVR404" s="472"/>
      <c r="PWA404" s="472"/>
      <c r="PWJ404" s="472"/>
      <c r="PWS404" s="472"/>
      <c r="PXB404" s="472"/>
      <c r="PXK404" s="472"/>
      <c r="PXT404" s="472"/>
      <c r="PYC404" s="472"/>
      <c r="PYL404" s="472"/>
      <c r="PYU404" s="472"/>
      <c r="PZD404" s="472"/>
      <c r="PZM404" s="472"/>
      <c r="PZV404" s="472"/>
      <c r="QAE404" s="472"/>
      <c r="QAN404" s="472"/>
      <c r="QAW404" s="472"/>
      <c r="QBF404" s="472"/>
      <c r="QBO404" s="472"/>
      <c r="QBX404" s="472"/>
      <c r="QCG404" s="472"/>
      <c r="QCP404" s="472"/>
      <c r="QCY404" s="472"/>
      <c r="QDH404" s="472"/>
      <c r="QDQ404" s="472"/>
      <c r="QDZ404" s="472"/>
      <c r="QEI404" s="472"/>
      <c r="QER404" s="472"/>
      <c r="QFA404" s="472"/>
      <c r="QFJ404" s="472"/>
      <c r="QFS404" s="472"/>
      <c r="QGB404" s="472"/>
      <c r="QGK404" s="472"/>
      <c r="QGT404" s="472"/>
      <c r="QHC404" s="472"/>
      <c r="QHL404" s="472"/>
      <c r="QHU404" s="472"/>
      <c r="QID404" s="472"/>
      <c r="QIM404" s="472"/>
      <c r="QIV404" s="472"/>
      <c r="QJE404" s="472"/>
      <c r="QJN404" s="472"/>
      <c r="QJW404" s="472"/>
      <c r="QKF404" s="472"/>
      <c r="QKO404" s="472"/>
      <c r="QKX404" s="472"/>
      <c r="QLG404" s="472"/>
      <c r="QLP404" s="472"/>
      <c r="QLY404" s="472"/>
      <c r="QMH404" s="472"/>
      <c r="QMQ404" s="472"/>
      <c r="QMZ404" s="472"/>
      <c r="QNI404" s="472"/>
      <c r="QNR404" s="472"/>
      <c r="QOA404" s="472"/>
      <c r="QOJ404" s="472"/>
      <c r="QOS404" s="472"/>
      <c r="QPB404" s="472"/>
      <c r="QPK404" s="472"/>
      <c r="QPT404" s="472"/>
      <c r="QQC404" s="472"/>
      <c r="QQL404" s="472"/>
      <c r="QQU404" s="472"/>
      <c r="QRD404" s="472"/>
      <c r="QRM404" s="472"/>
      <c r="QRV404" s="472"/>
      <c r="QSE404" s="472"/>
      <c r="QSN404" s="472"/>
      <c r="QSW404" s="472"/>
      <c r="QTF404" s="472"/>
      <c r="QTO404" s="472"/>
      <c r="QTX404" s="472"/>
      <c r="QUG404" s="472"/>
      <c r="QUP404" s="472"/>
      <c r="QUY404" s="472"/>
      <c r="QVH404" s="472"/>
      <c r="QVQ404" s="472"/>
      <c r="QVZ404" s="472"/>
      <c r="QWI404" s="472"/>
      <c r="QWR404" s="472"/>
      <c r="QXA404" s="472"/>
      <c r="QXJ404" s="472"/>
      <c r="QXS404" s="472"/>
      <c r="QYB404" s="472"/>
      <c r="QYK404" s="472"/>
      <c r="QYT404" s="472"/>
      <c r="QZC404" s="472"/>
      <c r="QZL404" s="472"/>
      <c r="QZU404" s="472"/>
      <c r="RAD404" s="472"/>
      <c r="RAM404" s="472"/>
      <c r="RAV404" s="472"/>
      <c r="RBE404" s="472"/>
      <c r="RBN404" s="472"/>
      <c r="RBW404" s="472"/>
      <c r="RCF404" s="472"/>
      <c r="RCO404" s="472"/>
      <c r="RCX404" s="472"/>
      <c r="RDG404" s="472"/>
      <c r="RDP404" s="472"/>
      <c r="RDY404" s="472"/>
      <c r="REH404" s="472"/>
      <c r="REQ404" s="472"/>
      <c r="REZ404" s="472"/>
      <c r="RFI404" s="472"/>
      <c r="RFR404" s="472"/>
      <c r="RGA404" s="472"/>
      <c r="RGJ404" s="472"/>
      <c r="RGS404" s="472"/>
      <c r="RHB404" s="472"/>
      <c r="RHK404" s="472"/>
      <c r="RHT404" s="472"/>
      <c r="RIC404" s="472"/>
      <c r="RIL404" s="472"/>
      <c r="RIU404" s="472"/>
      <c r="RJD404" s="472"/>
      <c r="RJM404" s="472"/>
      <c r="RJV404" s="472"/>
      <c r="RKE404" s="472"/>
      <c r="RKN404" s="472"/>
      <c r="RKW404" s="472"/>
      <c r="RLF404" s="472"/>
      <c r="RLO404" s="472"/>
      <c r="RLX404" s="472"/>
      <c r="RMG404" s="472"/>
      <c r="RMP404" s="472"/>
      <c r="RMY404" s="472"/>
      <c r="RNH404" s="472"/>
      <c r="RNQ404" s="472"/>
      <c r="RNZ404" s="472"/>
      <c r="ROI404" s="472"/>
      <c r="ROR404" s="472"/>
      <c r="RPA404" s="472"/>
      <c r="RPJ404" s="472"/>
      <c r="RPS404" s="472"/>
      <c r="RQB404" s="472"/>
      <c r="RQK404" s="472"/>
      <c r="RQT404" s="472"/>
      <c r="RRC404" s="472"/>
      <c r="RRL404" s="472"/>
      <c r="RRU404" s="472"/>
      <c r="RSD404" s="472"/>
      <c r="RSM404" s="472"/>
      <c r="RSV404" s="472"/>
      <c r="RTE404" s="472"/>
      <c r="RTN404" s="472"/>
      <c r="RTW404" s="472"/>
      <c r="RUF404" s="472"/>
      <c r="RUO404" s="472"/>
      <c r="RUX404" s="472"/>
      <c r="RVG404" s="472"/>
      <c r="RVP404" s="472"/>
      <c r="RVY404" s="472"/>
      <c r="RWH404" s="472"/>
      <c r="RWQ404" s="472"/>
      <c r="RWZ404" s="472"/>
      <c r="RXI404" s="472"/>
      <c r="RXR404" s="472"/>
      <c r="RYA404" s="472"/>
      <c r="RYJ404" s="472"/>
      <c r="RYS404" s="472"/>
      <c r="RZB404" s="472"/>
      <c r="RZK404" s="472"/>
      <c r="RZT404" s="472"/>
      <c r="SAC404" s="472"/>
      <c r="SAL404" s="472"/>
      <c r="SAU404" s="472"/>
      <c r="SBD404" s="472"/>
      <c r="SBM404" s="472"/>
      <c r="SBV404" s="472"/>
      <c r="SCE404" s="472"/>
      <c r="SCN404" s="472"/>
      <c r="SCW404" s="472"/>
      <c r="SDF404" s="472"/>
      <c r="SDO404" s="472"/>
      <c r="SDX404" s="472"/>
      <c r="SEG404" s="472"/>
      <c r="SEP404" s="472"/>
      <c r="SEY404" s="472"/>
      <c r="SFH404" s="472"/>
      <c r="SFQ404" s="472"/>
      <c r="SFZ404" s="472"/>
      <c r="SGI404" s="472"/>
      <c r="SGR404" s="472"/>
      <c r="SHA404" s="472"/>
      <c r="SHJ404" s="472"/>
      <c r="SHS404" s="472"/>
      <c r="SIB404" s="472"/>
      <c r="SIK404" s="472"/>
      <c r="SIT404" s="472"/>
      <c r="SJC404" s="472"/>
      <c r="SJL404" s="472"/>
      <c r="SJU404" s="472"/>
      <c r="SKD404" s="472"/>
      <c r="SKM404" s="472"/>
      <c r="SKV404" s="472"/>
      <c r="SLE404" s="472"/>
      <c r="SLN404" s="472"/>
      <c r="SLW404" s="472"/>
      <c r="SMF404" s="472"/>
      <c r="SMO404" s="472"/>
      <c r="SMX404" s="472"/>
      <c r="SNG404" s="472"/>
      <c r="SNP404" s="472"/>
      <c r="SNY404" s="472"/>
      <c r="SOH404" s="472"/>
      <c r="SOQ404" s="472"/>
      <c r="SOZ404" s="472"/>
      <c r="SPI404" s="472"/>
      <c r="SPR404" s="472"/>
      <c r="SQA404" s="472"/>
      <c r="SQJ404" s="472"/>
      <c r="SQS404" s="472"/>
      <c r="SRB404" s="472"/>
      <c r="SRK404" s="472"/>
      <c r="SRT404" s="472"/>
      <c r="SSC404" s="472"/>
      <c r="SSL404" s="472"/>
      <c r="SSU404" s="472"/>
      <c r="STD404" s="472"/>
      <c r="STM404" s="472"/>
      <c r="STV404" s="472"/>
      <c r="SUE404" s="472"/>
      <c r="SUN404" s="472"/>
      <c r="SUW404" s="472"/>
      <c r="SVF404" s="472"/>
      <c r="SVO404" s="472"/>
      <c r="SVX404" s="472"/>
      <c r="SWG404" s="472"/>
      <c r="SWP404" s="472"/>
      <c r="SWY404" s="472"/>
      <c r="SXH404" s="472"/>
      <c r="SXQ404" s="472"/>
      <c r="SXZ404" s="472"/>
      <c r="SYI404" s="472"/>
      <c r="SYR404" s="472"/>
      <c r="SZA404" s="472"/>
      <c r="SZJ404" s="472"/>
      <c r="SZS404" s="472"/>
      <c r="TAB404" s="472"/>
      <c r="TAK404" s="472"/>
      <c r="TAT404" s="472"/>
      <c r="TBC404" s="472"/>
      <c r="TBL404" s="472"/>
      <c r="TBU404" s="472"/>
      <c r="TCD404" s="472"/>
      <c r="TCM404" s="472"/>
      <c r="TCV404" s="472"/>
      <c r="TDE404" s="472"/>
      <c r="TDN404" s="472"/>
      <c r="TDW404" s="472"/>
      <c r="TEF404" s="472"/>
      <c r="TEO404" s="472"/>
      <c r="TEX404" s="472"/>
      <c r="TFG404" s="472"/>
      <c r="TFP404" s="472"/>
      <c r="TFY404" s="472"/>
      <c r="TGH404" s="472"/>
      <c r="TGQ404" s="472"/>
      <c r="TGZ404" s="472"/>
      <c r="THI404" s="472"/>
      <c r="THR404" s="472"/>
      <c r="TIA404" s="472"/>
      <c r="TIJ404" s="472"/>
      <c r="TIS404" s="472"/>
      <c r="TJB404" s="472"/>
      <c r="TJK404" s="472"/>
      <c r="TJT404" s="472"/>
      <c r="TKC404" s="472"/>
      <c r="TKL404" s="472"/>
      <c r="TKU404" s="472"/>
      <c r="TLD404" s="472"/>
      <c r="TLM404" s="472"/>
      <c r="TLV404" s="472"/>
      <c r="TME404" s="472"/>
      <c r="TMN404" s="472"/>
      <c r="TMW404" s="472"/>
      <c r="TNF404" s="472"/>
      <c r="TNO404" s="472"/>
      <c r="TNX404" s="472"/>
      <c r="TOG404" s="472"/>
      <c r="TOP404" s="472"/>
      <c r="TOY404" s="472"/>
      <c r="TPH404" s="472"/>
      <c r="TPQ404" s="472"/>
      <c r="TPZ404" s="472"/>
      <c r="TQI404" s="472"/>
      <c r="TQR404" s="472"/>
      <c r="TRA404" s="472"/>
      <c r="TRJ404" s="472"/>
      <c r="TRS404" s="472"/>
      <c r="TSB404" s="472"/>
      <c r="TSK404" s="472"/>
      <c r="TST404" s="472"/>
      <c r="TTC404" s="472"/>
      <c r="TTL404" s="472"/>
      <c r="TTU404" s="472"/>
      <c r="TUD404" s="472"/>
      <c r="TUM404" s="472"/>
      <c r="TUV404" s="472"/>
      <c r="TVE404" s="472"/>
      <c r="TVN404" s="472"/>
      <c r="TVW404" s="472"/>
      <c r="TWF404" s="472"/>
      <c r="TWO404" s="472"/>
      <c r="TWX404" s="472"/>
      <c r="TXG404" s="472"/>
      <c r="TXP404" s="472"/>
      <c r="TXY404" s="472"/>
      <c r="TYH404" s="472"/>
      <c r="TYQ404" s="472"/>
      <c r="TYZ404" s="472"/>
      <c r="TZI404" s="472"/>
      <c r="TZR404" s="472"/>
      <c r="UAA404" s="472"/>
      <c r="UAJ404" s="472"/>
      <c r="UAS404" s="472"/>
      <c r="UBB404" s="472"/>
      <c r="UBK404" s="472"/>
      <c r="UBT404" s="472"/>
      <c r="UCC404" s="472"/>
      <c r="UCL404" s="472"/>
      <c r="UCU404" s="472"/>
      <c r="UDD404" s="472"/>
      <c r="UDM404" s="472"/>
      <c r="UDV404" s="472"/>
      <c r="UEE404" s="472"/>
      <c r="UEN404" s="472"/>
      <c r="UEW404" s="472"/>
      <c r="UFF404" s="472"/>
      <c r="UFO404" s="472"/>
      <c r="UFX404" s="472"/>
      <c r="UGG404" s="472"/>
      <c r="UGP404" s="472"/>
      <c r="UGY404" s="472"/>
      <c r="UHH404" s="472"/>
      <c r="UHQ404" s="472"/>
      <c r="UHZ404" s="472"/>
      <c r="UII404" s="472"/>
      <c r="UIR404" s="472"/>
      <c r="UJA404" s="472"/>
      <c r="UJJ404" s="472"/>
      <c r="UJS404" s="472"/>
      <c r="UKB404" s="472"/>
      <c r="UKK404" s="472"/>
      <c r="UKT404" s="472"/>
      <c r="ULC404" s="472"/>
      <c r="ULL404" s="472"/>
      <c r="ULU404" s="472"/>
      <c r="UMD404" s="472"/>
      <c r="UMM404" s="472"/>
      <c r="UMV404" s="472"/>
      <c r="UNE404" s="472"/>
      <c r="UNN404" s="472"/>
      <c r="UNW404" s="472"/>
      <c r="UOF404" s="472"/>
      <c r="UOO404" s="472"/>
      <c r="UOX404" s="472"/>
      <c r="UPG404" s="472"/>
      <c r="UPP404" s="472"/>
      <c r="UPY404" s="472"/>
      <c r="UQH404" s="472"/>
      <c r="UQQ404" s="472"/>
      <c r="UQZ404" s="472"/>
      <c r="URI404" s="472"/>
      <c r="URR404" s="472"/>
      <c r="USA404" s="472"/>
      <c r="USJ404" s="472"/>
      <c r="USS404" s="472"/>
      <c r="UTB404" s="472"/>
      <c r="UTK404" s="472"/>
      <c r="UTT404" s="472"/>
      <c r="UUC404" s="472"/>
      <c r="UUL404" s="472"/>
      <c r="UUU404" s="472"/>
      <c r="UVD404" s="472"/>
      <c r="UVM404" s="472"/>
      <c r="UVV404" s="472"/>
      <c r="UWE404" s="472"/>
      <c r="UWN404" s="472"/>
      <c r="UWW404" s="472"/>
      <c r="UXF404" s="472"/>
      <c r="UXO404" s="472"/>
      <c r="UXX404" s="472"/>
      <c r="UYG404" s="472"/>
      <c r="UYP404" s="472"/>
      <c r="UYY404" s="472"/>
      <c r="UZH404" s="472"/>
      <c r="UZQ404" s="472"/>
      <c r="UZZ404" s="472"/>
      <c r="VAI404" s="472"/>
      <c r="VAR404" s="472"/>
      <c r="VBA404" s="472"/>
      <c r="VBJ404" s="472"/>
      <c r="VBS404" s="472"/>
      <c r="VCB404" s="472"/>
      <c r="VCK404" s="472"/>
      <c r="VCT404" s="472"/>
      <c r="VDC404" s="472"/>
      <c r="VDL404" s="472"/>
      <c r="VDU404" s="472"/>
      <c r="VED404" s="472"/>
      <c r="VEM404" s="472"/>
      <c r="VEV404" s="472"/>
      <c r="VFE404" s="472"/>
      <c r="VFN404" s="472"/>
      <c r="VFW404" s="472"/>
      <c r="VGF404" s="472"/>
      <c r="VGO404" s="472"/>
      <c r="VGX404" s="472"/>
      <c r="VHG404" s="472"/>
      <c r="VHP404" s="472"/>
      <c r="VHY404" s="472"/>
      <c r="VIH404" s="472"/>
      <c r="VIQ404" s="472"/>
      <c r="VIZ404" s="472"/>
      <c r="VJI404" s="472"/>
      <c r="VJR404" s="472"/>
      <c r="VKA404" s="472"/>
      <c r="VKJ404" s="472"/>
      <c r="VKS404" s="472"/>
      <c r="VLB404" s="472"/>
      <c r="VLK404" s="472"/>
      <c r="VLT404" s="472"/>
      <c r="VMC404" s="472"/>
      <c r="VML404" s="472"/>
      <c r="VMU404" s="472"/>
      <c r="VND404" s="472"/>
      <c r="VNM404" s="472"/>
      <c r="VNV404" s="472"/>
      <c r="VOE404" s="472"/>
      <c r="VON404" s="472"/>
      <c r="VOW404" s="472"/>
      <c r="VPF404" s="472"/>
      <c r="VPO404" s="472"/>
      <c r="VPX404" s="472"/>
      <c r="VQG404" s="472"/>
      <c r="VQP404" s="472"/>
      <c r="VQY404" s="472"/>
      <c r="VRH404" s="472"/>
      <c r="VRQ404" s="472"/>
      <c r="VRZ404" s="472"/>
      <c r="VSI404" s="472"/>
      <c r="VSR404" s="472"/>
      <c r="VTA404" s="472"/>
      <c r="VTJ404" s="472"/>
      <c r="VTS404" s="472"/>
      <c r="VUB404" s="472"/>
      <c r="VUK404" s="472"/>
      <c r="VUT404" s="472"/>
      <c r="VVC404" s="472"/>
      <c r="VVL404" s="472"/>
      <c r="VVU404" s="472"/>
      <c r="VWD404" s="472"/>
      <c r="VWM404" s="472"/>
      <c r="VWV404" s="472"/>
      <c r="VXE404" s="472"/>
      <c r="VXN404" s="472"/>
      <c r="VXW404" s="472"/>
      <c r="VYF404" s="472"/>
      <c r="VYO404" s="472"/>
      <c r="VYX404" s="472"/>
      <c r="VZG404" s="472"/>
      <c r="VZP404" s="472"/>
      <c r="VZY404" s="472"/>
      <c r="WAH404" s="472"/>
      <c r="WAQ404" s="472"/>
      <c r="WAZ404" s="472"/>
      <c r="WBI404" s="472"/>
      <c r="WBR404" s="472"/>
      <c r="WCA404" s="472"/>
      <c r="WCJ404" s="472"/>
      <c r="WCS404" s="472"/>
      <c r="WDB404" s="472"/>
      <c r="WDK404" s="472"/>
      <c r="WDT404" s="472"/>
      <c r="WEC404" s="472"/>
      <c r="WEL404" s="472"/>
      <c r="WEU404" s="472"/>
      <c r="WFD404" s="472"/>
      <c r="WFM404" s="472"/>
      <c r="WFV404" s="472"/>
      <c r="WGE404" s="472"/>
      <c r="WGN404" s="472"/>
      <c r="WGW404" s="472"/>
      <c r="WHF404" s="472"/>
      <c r="WHO404" s="472"/>
      <c r="WHX404" s="472"/>
      <c r="WIG404" s="472"/>
      <c r="WIP404" s="472"/>
      <c r="WIY404" s="472"/>
      <c r="WJH404" s="472"/>
      <c r="WJQ404" s="472"/>
      <c r="WJZ404" s="472"/>
      <c r="WKI404" s="472"/>
      <c r="WKR404" s="472"/>
      <c r="WLA404" s="472"/>
      <c r="WLJ404" s="472"/>
      <c r="WLS404" s="472"/>
      <c r="WMB404" s="472"/>
      <c r="WMK404" s="472"/>
      <c r="WMT404" s="472"/>
      <c r="WNC404" s="472"/>
      <c r="WNL404" s="472"/>
      <c r="WNU404" s="472"/>
      <c r="WOD404" s="472"/>
      <c r="WOM404" s="472"/>
      <c r="WOV404" s="472"/>
      <c r="WPE404" s="472"/>
      <c r="WPN404" s="472"/>
      <c r="WPW404" s="472"/>
      <c r="WQF404" s="472"/>
      <c r="WQO404" s="472"/>
      <c r="WQX404" s="472"/>
      <c r="WRG404" s="472"/>
      <c r="WRP404" s="472"/>
      <c r="WRY404" s="472"/>
      <c r="WSH404" s="472"/>
      <c r="WSQ404" s="472"/>
      <c r="WSZ404" s="472"/>
      <c r="WTI404" s="472"/>
      <c r="WTR404" s="472"/>
      <c r="WUA404" s="472"/>
      <c r="WUJ404" s="472"/>
      <c r="WUS404" s="472"/>
      <c r="WVB404" s="472"/>
      <c r="WVK404" s="472"/>
      <c r="WVT404" s="472"/>
      <c r="WWC404" s="472"/>
      <c r="WWL404" s="472"/>
      <c r="WWU404" s="472"/>
      <c r="WXD404" s="472"/>
      <c r="WXM404" s="472"/>
      <c r="WXV404" s="472"/>
      <c r="WYE404" s="472"/>
      <c r="WYN404" s="472"/>
      <c r="WYW404" s="472"/>
      <c r="WZF404" s="472"/>
      <c r="WZO404" s="472"/>
      <c r="WZX404" s="472"/>
      <c r="XAG404" s="472"/>
      <c r="XAP404" s="472"/>
      <c r="XAY404" s="472"/>
      <c r="XBH404" s="472"/>
      <c r="XBQ404" s="472"/>
      <c r="XBZ404" s="472"/>
      <c r="XCI404" s="472"/>
      <c r="XCR404" s="472"/>
      <c r="XDA404" s="472"/>
      <c r="XDJ404" s="472"/>
      <c r="XDS404" s="472"/>
      <c r="XEB404" s="472"/>
      <c r="XEK404" s="472"/>
      <c r="XET404" s="472"/>
      <c r="XFC404" s="472"/>
    </row>
    <row r="405" spans="1:1020 1029:2046 2055:3072 3081:4089 4098:5115 5124:6141 6150:7167 7176:8184 8193:9210 9219:10236 10245:11262 11271:12288 12297:13305 13314:14331 14340:15357 15366:16383" ht="19" customHeight="1" x14ac:dyDescent="0.8">
      <c r="A405" s="419" t="s">
        <v>98</v>
      </c>
      <c r="B405" s="419"/>
      <c r="C405" s="419"/>
      <c r="D405" s="419"/>
      <c r="E405" s="419"/>
      <c r="F405" s="419"/>
      <c r="G405" s="419"/>
      <c r="H405" s="419"/>
      <c r="I405" s="437"/>
      <c r="R405" s="469"/>
      <c r="AB405" s="470"/>
      <c r="AL405" s="471"/>
      <c r="AV405" s="472"/>
      <c r="BE405" s="472"/>
      <c r="BN405" s="472"/>
      <c r="BW405" s="472"/>
      <c r="CF405" s="472"/>
      <c r="CO405" s="472"/>
      <c r="CX405" s="472"/>
      <c r="DG405" s="472"/>
      <c r="DP405" s="472"/>
      <c r="DY405" s="472"/>
      <c r="EH405" s="472"/>
      <c r="EQ405" s="472"/>
      <c r="EZ405" s="472"/>
      <c r="FI405" s="472"/>
      <c r="FR405" s="472"/>
      <c r="GA405" s="472"/>
      <c r="GJ405" s="472"/>
      <c r="GS405" s="472"/>
      <c r="HB405" s="472"/>
      <c r="HK405" s="472"/>
      <c r="HT405" s="472"/>
      <c r="IC405" s="472"/>
      <c r="IL405" s="472"/>
      <c r="IU405" s="472"/>
      <c r="JD405" s="472"/>
      <c r="JM405" s="472"/>
      <c r="JV405" s="472"/>
      <c r="KE405" s="472"/>
      <c r="KN405" s="472"/>
      <c r="KW405" s="472"/>
      <c r="LF405" s="472"/>
      <c r="LO405" s="472"/>
      <c r="LX405" s="472"/>
      <c r="MG405" s="472"/>
      <c r="MP405" s="472"/>
      <c r="MY405" s="472"/>
      <c r="NH405" s="472"/>
      <c r="NQ405" s="472"/>
      <c r="NZ405" s="472"/>
      <c r="OI405" s="472"/>
      <c r="OR405" s="472"/>
      <c r="PA405" s="472"/>
      <c r="PJ405" s="472"/>
      <c r="PS405" s="472"/>
      <c r="QB405" s="472"/>
      <c r="QK405" s="472"/>
      <c r="QT405" s="472"/>
      <c r="RC405" s="472"/>
      <c r="RL405" s="472"/>
      <c r="RU405" s="472"/>
      <c r="SD405" s="472"/>
      <c r="SM405" s="472"/>
      <c r="SV405" s="472"/>
      <c r="TE405" s="472"/>
      <c r="TN405" s="472"/>
      <c r="TW405" s="472"/>
      <c r="UF405" s="472"/>
      <c r="UO405" s="472"/>
      <c r="UX405" s="472"/>
      <c r="VG405" s="472"/>
      <c r="VP405" s="472"/>
      <c r="VY405" s="472"/>
      <c r="WH405" s="472"/>
      <c r="WQ405" s="472"/>
      <c r="WZ405" s="472"/>
      <c r="XI405" s="472"/>
      <c r="XR405" s="472"/>
      <c r="YA405" s="472"/>
      <c r="YJ405" s="472"/>
      <c r="YS405" s="472"/>
      <c r="ZB405" s="472"/>
      <c r="ZK405" s="472"/>
      <c r="ZT405" s="472"/>
      <c r="AAC405" s="472"/>
      <c r="AAL405" s="472"/>
      <c r="AAU405" s="472"/>
      <c r="ABD405" s="472"/>
      <c r="ABM405" s="472"/>
      <c r="ABV405" s="472"/>
      <c r="ACE405" s="472"/>
      <c r="ACN405" s="472"/>
      <c r="ACW405" s="472"/>
      <c r="ADF405" s="472"/>
      <c r="ADO405" s="472"/>
      <c r="ADX405" s="472"/>
      <c r="AEG405" s="472"/>
      <c r="AEP405" s="472"/>
      <c r="AEY405" s="472"/>
      <c r="AFH405" s="472"/>
      <c r="AFQ405" s="472"/>
      <c r="AFZ405" s="472"/>
      <c r="AGI405" s="472"/>
      <c r="AGR405" s="472"/>
      <c r="AHA405" s="472"/>
      <c r="AHJ405" s="472"/>
      <c r="AHS405" s="472"/>
      <c r="AIB405" s="472"/>
      <c r="AIK405" s="472"/>
      <c r="AIT405" s="472"/>
      <c r="AJC405" s="472"/>
      <c r="AJL405" s="472"/>
      <c r="AJU405" s="472"/>
      <c r="AKD405" s="472"/>
      <c r="AKM405" s="472"/>
      <c r="AKV405" s="472"/>
      <c r="ALE405" s="472"/>
      <c r="ALN405" s="472"/>
      <c r="ALW405" s="472"/>
      <c r="AMF405" s="472"/>
      <c r="AMO405" s="472"/>
      <c r="AMX405" s="472"/>
      <c r="ANG405" s="472"/>
      <c r="ANP405" s="472"/>
      <c r="ANY405" s="472"/>
      <c r="AOH405" s="472"/>
      <c r="AOQ405" s="472"/>
      <c r="AOZ405" s="472"/>
      <c r="API405" s="472"/>
      <c r="APR405" s="472"/>
      <c r="AQA405" s="472"/>
      <c r="AQJ405" s="472"/>
      <c r="AQS405" s="472"/>
      <c r="ARB405" s="472"/>
      <c r="ARK405" s="472"/>
      <c r="ART405" s="472"/>
      <c r="ASC405" s="472"/>
      <c r="ASL405" s="472"/>
      <c r="ASU405" s="472"/>
      <c r="ATD405" s="472"/>
      <c r="ATM405" s="472"/>
      <c r="ATV405" s="472"/>
      <c r="AUE405" s="472"/>
      <c r="AUN405" s="472"/>
      <c r="AUW405" s="472"/>
      <c r="AVF405" s="472"/>
      <c r="AVO405" s="472"/>
      <c r="AVX405" s="472"/>
      <c r="AWG405" s="472"/>
      <c r="AWP405" s="472"/>
      <c r="AWY405" s="472"/>
      <c r="AXH405" s="472"/>
      <c r="AXQ405" s="472"/>
      <c r="AXZ405" s="472"/>
      <c r="AYI405" s="472"/>
      <c r="AYR405" s="472"/>
      <c r="AZA405" s="472"/>
      <c r="AZJ405" s="472"/>
      <c r="AZS405" s="472"/>
      <c r="BAB405" s="472"/>
      <c r="BAK405" s="472"/>
      <c r="BAT405" s="472"/>
      <c r="BBC405" s="472"/>
      <c r="BBL405" s="472"/>
      <c r="BBU405" s="472"/>
      <c r="BCD405" s="472"/>
      <c r="BCM405" s="472"/>
      <c r="BCV405" s="472"/>
      <c r="BDE405" s="472"/>
      <c r="BDN405" s="472"/>
      <c r="BDW405" s="472"/>
      <c r="BEF405" s="472"/>
      <c r="BEO405" s="472"/>
      <c r="BEX405" s="472"/>
      <c r="BFG405" s="472"/>
      <c r="BFP405" s="472"/>
      <c r="BFY405" s="472"/>
      <c r="BGH405" s="472"/>
      <c r="BGQ405" s="472"/>
      <c r="BGZ405" s="472"/>
      <c r="BHI405" s="472"/>
      <c r="BHR405" s="472"/>
      <c r="BIA405" s="472"/>
      <c r="BIJ405" s="472"/>
      <c r="BIS405" s="472"/>
      <c r="BJB405" s="472"/>
      <c r="BJK405" s="472"/>
      <c r="BJT405" s="472"/>
      <c r="BKC405" s="472"/>
      <c r="BKL405" s="472"/>
      <c r="BKU405" s="472"/>
      <c r="BLD405" s="472"/>
      <c r="BLM405" s="472"/>
      <c r="BLV405" s="472"/>
      <c r="BME405" s="472"/>
      <c r="BMN405" s="472"/>
      <c r="BMW405" s="472"/>
      <c r="BNF405" s="472"/>
      <c r="BNO405" s="472"/>
      <c r="BNX405" s="472"/>
      <c r="BOG405" s="472"/>
      <c r="BOP405" s="472"/>
      <c r="BOY405" s="472"/>
      <c r="BPH405" s="472"/>
      <c r="BPQ405" s="472"/>
      <c r="BPZ405" s="472"/>
      <c r="BQI405" s="472"/>
      <c r="BQR405" s="472"/>
      <c r="BRA405" s="472"/>
      <c r="BRJ405" s="472"/>
      <c r="BRS405" s="472"/>
      <c r="BSB405" s="472"/>
      <c r="BSK405" s="472"/>
      <c r="BST405" s="472"/>
      <c r="BTC405" s="472"/>
      <c r="BTL405" s="472"/>
      <c r="BTU405" s="472"/>
      <c r="BUD405" s="472"/>
      <c r="BUM405" s="472"/>
      <c r="BUV405" s="472"/>
      <c r="BVE405" s="472"/>
      <c r="BVN405" s="472"/>
      <c r="BVW405" s="472"/>
      <c r="BWF405" s="472"/>
      <c r="BWO405" s="472"/>
      <c r="BWX405" s="472"/>
      <c r="BXG405" s="472"/>
      <c r="BXP405" s="472"/>
      <c r="BXY405" s="472"/>
      <c r="BYH405" s="472"/>
      <c r="BYQ405" s="472"/>
      <c r="BYZ405" s="472"/>
      <c r="BZI405" s="472"/>
      <c r="BZR405" s="472"/>
      <c r="CAA405" s="472"/>
      <c r="CAJ405" s="472"/>
      <c r="CAS405" s="472"/>
      <c r="CBB405" s="472"/>
      <c r="CBK405" s="472"/>
      <c r="CBT405" s="472"/>
      <c r="CCC405" s="472"/>
      <c r="CCL405" s="472"/>
      <c r="CCU405" s="472"/>
      <c r="CDD405" s="472"/>
      <c r="CDM405" s="472"/>
      <c r="CDV405" s="472"/>
      <c r="CEE405" s="472"/>
      <c r="CEN405" s="472"/>
      <c r="CEW405" s="472"/>
      <c r="CFF405" s="472"/>
      <c r="CFO405" s="472"/>
      <c r="CFX405" s="472"/>
      <c r="CGG405" s="472"/>
      <c r="CGP405" s="472"/>
      <c r="CGY405" s="472"/>
      <c r="CHH405" s="472"/>
      <c r="CHQ405" s="472"/>
      <c r="CHZ405" s="472"/>
      <c r="CII405" s="472"/>
      <c r="CIR405" s="472"/>
      <c r="CJA405" s="472"/>
      <c r="CJJ405" s="472"/>
      <c r="CJS405" s="472"/>
      <c r="CKB405" s="472"/>
      <c r="CKK405" s="472"/>
      <c r="CKT405" s="472"/>
      <c r="CLC405" s="472"/>
      <c r="CLL405" s="472"/>
      <c r="CLU405" s="472"/>
      <c r="CMD405" s="472"/>
      <c r="CMM405" s="472"/>
      <c r="CMV405" s="472"/>
      <c r="CNE405" s="472"/>
      <c r="CNN405" s="472"/>
      <c r="CNW405" s="472"/>
      <c r="COF405" s="472"/>
      <c r="COO405" s="472"/>
      <c r="COX405" s="472"/>
      <c r="CPG405" s="472"/>
      <c r="CPP405" s="472"/>
      <c r="CPY405" s="472"/>
      <c r="CQH405" s="472"/>
      <c r="CQQ405" s="472"/>
      <c r="CQZ405" s="472"/>
      <c r="CRI405" s="472"/>
      <c r="CRR405" s="472"/>
      <c r="CSA405" s="472"/>
      <c r="CSJ405" s="472"/>
      <c r="CSS405" s="472"/>
      <c r="CTB405" s="472"/>
      <c r="CTK405" s="472"/>
      <c r="CTT405" s="472"/>
      <c r="CUC405" s="472"/>
      <c r="CUL405" s="472"/>
      <c r="CUU405" s="472"/>
      <c r="CVD405" s="472"/>
      <c r="CVM405" s="472"/>
      <c r="CVV405" s="472"/>
      <c r="CWE405" s="472"/>
      <c r="CWN405" s="472"/>
      <c r="CWW405" s="472"/>
      <c r="CXF405" s="472"/>
      <c r="CXO405" s="472"/>
      <c r="CXX405" s="472"/>
      <c r="CYG405" s="472"/>
      <c r="CYP405" s="472"/>
      <c r="CYY405" s="472"/>
      <c r="CZH405" s="472"/>
      <c r="CZQ405" s="472"/>
      <c r="CZZ405" s="472"/>
      <c r="DAI405" s="472"/>
      <c r="DAR405" s="472"/>
      <c r="DBA405" s="472"/>
      <c r="DBJ405" s="472"/>
      <c r="DBS405" s="472"/>
      <c r="DCB405" s="472"/>
      <c r="DCK405" s="472"/>
      <c r="DCT405" s="472"/>
      <c r="DDC405" s="472"/>
      <c r="DDL405" s="472"/>
      <c r="DDU405" s="472"/>
      <c r="DED405" s="472"/>
      <c r="DEM405" s="472"/>
      <c r="DEV405" s="472"/>
      <c r="DFE405" s="472"/>
      <c r="DFN405" s="472"/>
      <c r="DFW405" s="472"/>
      <c r="DGF405" s="472"/>
      <c r="DGO405" s="472"/>
      <c r="DGX405" s="472"/>
      <c r="DHG405" s="472"/>
      <c r="DHP405" s="472"/>
      <c r="DHY405" s="472"/>
      <c r="DIH405" s="472"/>
      <c r="DIQ405" s="472"/>
      <c r="DIZ405" s="472"/>
      <c r="DJI405" s="472"/>
      <c r="DJR405" s="472"/>
      <c r="DKA405" s="472"/>
      <c r="DKJ405" s="472"/>
      <c r="DKS405" s="472"/>
      <c r="DLB405" s="472"/>
      <c r="DLK405" s="472"/>
      <c r="DLT405" s="472"/>
      <c r="DMC405" s="472"/>
      <c r="DML405" s="472"/>
      <c r="DMU405" s="472"/>
      <c r="DND405" s="472"/>
      <c r="DNM405" s="472"/>
      <c r="DNV405" s="472"/>
      <c r="DOE405" s="472"/>
      <c r="DON405" s="472"/>
      <c r="DOW405" s="472"/>
      <c r="DPF405" s="472"/>
      <c r="DPO405" s="472"/>
      <c r="DPX405" s="472"/>
      <c r="DQG405" s="472"/>
      <c r="DQP405" s="472"/>
      <c r="DQY405" s="472"/>
      <c r="DRH405" s="472"/>
      <c r="DRQ405" s="472"/>
      <c r="DRZ405" s="472"/>
      <c r="DSI405" s="472"/>
      <c r="DSR405" s="472"/>
      <c r="DTA405" s="472"/>
      <c r="DTJ405" s="472"/>
      <c r="DTS405" s="472"/>
      <c r="DUB405" s="472"/>
      <c r="DUK405" s="472"/>
      <c r="DUT405" s="472"/>
      <c r="DVC405" s="472"/>
      <c r="DVL405" s="472"/>
      <c r="DVU405" s="472"/>
      <c r="DWD405" s="472"/>
      <c r="DWM405" s="472"/>
      <c r="DWV405" s="472"/>
      <c r="DXE405" s="472"/>
      <c r="DXN405" s="472"/>
      <c r="DXW405" s="472"/>
      <c r="DYF405" s="472"/>
      <c r="DYO405" s="472"/>
      <c r="DYX405" s="472"/>
      <c r="DZG405" s="472"/>
      <c r="DZP405" s="472"/>
      <c r="DZY405" s="472"/>
      <c r="EAH405" s="472"/>
      <c r="EAQ405" s="472"/>
      <c r="EAZ405" s="472"/>
      <c r="EBI405" s="472"/>
      <c r="EBR405" s="472"/>
      <c r="ECA405" s="472"/>
      <c r="ECJ405" s="472"/>
      <c r="ECS405" s="472"/>
      <c r="EDB405" s="472"/>
      <c r="EDK405" s="472"/>
      <c r="EDT405" s="472"/>
      <c r="EEC405" s="472"/>
      <c r="EEL405" s="472"/>
      <c r="EEU405" s="472"/>
      <c r="EFD405" s="472"/>
      <c r="EFM405" s="472"/>
      <c r="EFV405" s="472"/>
      <c r="EGE405" s="472"/>
      <c r="EGN405" s="472"/>
      <c r="EGW405" s="472"/>
      <c r="EHF405" s="472"/>
      <c r="EHO405" s="472"/>
      <c r="EHX405" s="472"/>
      <c r="EIG405" s="472"/>
      <c r="EIP405" s="472"/>
      <c r="EIY405" s="472"/>
      <c r="EJH405" s="472"/>
      <c r="EJQ405" s="472"/>
      <c r="EJZ405" s="472"/>
      <c r="EKI405" s="472"/>
      <c r="EKR405" s="472"/>
      <c r="ELA405" s="472"/>
      <c r="ELJ405" s="472"/>
      <c r="ELS405" s="472"/>
      <c r="EMB405" s="472"/>
      <c r="EMK405" s="472"/>
      <c r="EMT405" s="472"/>
      <c r="ENC405" s="472"/>
      <c r="ENL405" s="472"/>
      <c r="ENU405" s="472"/>
      <c r="EOD405" s="472"/>
      <c r="EOM405" s="472"/>
      <c r="EOV405" s="472"/>
      <c r="EPE405" s="472"/>
      <c r="EPN405" s="472"/>
      <c r="EPW405" s="472"/>
      <c r="EQF405" s="472"/>
      <c r="EQO405" s="472"/>
      <c r="EQX405" s="472"/>
      <c r="ERG405" s="472"/>
      <c r="ERP405" s="472"/>
      <c r="ERY405" s="472"/>
      <c r="ESH405" s="472"/>
      <c r="ESQ405" s="472"/>
      <c r="ESZ405" s="472"/>
      <c r="ETI405" s="472"/>
      <c r="ETR405" s="472"/>
      <c r="EUA405" s="472"/>
      <c r="EUJ405" s="472"/>
      <c r="EUS405" s="472"/>
      <c r="EVB405" s="472"/>
      <c r="EVK405" s="472"/>
      <c r="EVT405" s="472"/>
      <c r="EWC405" s="472"/>
      <c r="EWL405" s="472"/>
      <c r="EWU405" s="472"/>
      <c r="EXD405" s="472"/>
      <c r="EXM405" s="472"/>
      <c r="EXV405" s="472"/>
      <c r="EYE405" s="472"/>
      <c r="EYN405" s="472"/>
      <c r="EYW405" s="472"/>
      <c r="EZF405" s="472"/>
      <c r="EZO405" s="472"/>
      <c r="EZX405" s="472"/>
      <c r="FAG405" s="472"/>
      <c r="FAP405" s="472"/>
      <c r="FAY405" s="472"/>
      <c r="FBH405" s="472"/>
      <c r="FBQ405" s="472"/>
      <c r="FBZ405" s="472"/>
      <c r="FCI405" s="472"/>
      <c r="FCR405" s="472"/>
      <c r="FDA405" s="472"/>
      <c r="FDJ405" s="472"/>
      <c r="FDS405" s="472"/>
      <c r="FEB405" s="472"/>
      <c r="FEK405" s="472"/>
      <c r="FET405" s="472"/>
      <c r="FFC405" s="472"/>
      <c r="FFL405" s="472"/>
      <c r="FFU405" s="472"/>
      <c r="FGD405" s="472"/>
      <c r="FGM405" s="472"/>
      <c r="FGV405" s="472"/>
      <c r="FHE405" s="472"/>
      <c r="FHN405" s="472"/>
      <c r="FHW405" s="472"/>
      <c r="FIF405" s="472"/>
      <c r="FIO405" s="472"/>
      <c r="FIX405" s="472"/>
      <c r="FJG405" s="472"/>
      <c r="FJP405" s="472"/>
      <c r="FJY405" s="472"/>
      <c r="FKH405" s="472"/>
      <c r="FKQ405" s="472"/>
      <c r="FKZ405" s="472"/>
      <c r="FLI405" s="472"/>
      <c r="FLR405" s="472"/>
      <c r="FMA405" s="472"/>
      <c r="FMJ405" s="472"/>
      <c r="FMS405" s="472"/>
      <c r="FNB405" s="472"/>
      <c r="FNK405" s="472"/>
      <c r="FNT405" s="472"/>
      <c r="FOC405" s="472"/>
      <c r="FOL405" s="472"/>
      <c r="FOU405" s="472"/>
      <c r="FPD405" s="472"/>
      <c r="FPM405" s="472"/>
      <c r="FPV405" s="472"/>
      <c r="FQE405" s="472"/>
      <c r="FQN405" s="472"/>
      <c r="FQW405" s="472"/>
      <c r="FRF405" s="472"/>
      <c r="FRO405" s="472"/>
      <c r="FRX405" s="472"/>
      <c r="FSG405" s="472"/>
      <c r="FSP405" s="472"/>
      <c r="FSY405" s="472"/>
      <c r="FTH405" s="472"/>
      <c r="FTQ405" s="472"/>
      <c r="FTZ405" s="472"/>
      <c r="FUI405" s="472"/>
      <c r="FUR405" s="472"/>
      <c r="FVA405" s="472"/>
      <c r="FVJ405" s="472"/>
      <c r="FVS405" s="472"/>
      <c r="FWB405" s="472"/>
      <c r="FWK405" s="472"/>
      <c r="FWT405" s="472"/>
      <c r="FXC405" s="472"/>
      <c r="FXL405" s="472"/>
      <c r="FXU405" s="472"/>
      <c r="FYD405" s="472"/>
      <c r="FYM405" s="472"/>
      <c r="FYV405" s="472"/>
      <c r="FZE405" s="472"/>
      <c r="FZN405" s="472"/>
      <c r="FZW405" s="472"/>
      <c r="GAF405" s="472"/>
      <c r="GAO405" s="472"/>
      <c r="GAX405" s="472"/>
      <c r="GBG405" s="472"/>
      <c r="GBP405" s="472"/>
      <c r="GBY405" s="472"/>
      <c r="GCH405" s="472"/>
      <c r="GCQ405" s="472"/>
      <c r="GCZ405" s="472"/>
      <c r="GDI405" s="472"/>
      <c r="GDR405" s="472"/>
      <c r="GEA405" s="472"/>
      <c r="GEJ405" s="472"/>
      <c r="GES405" s="472"/>
      <c r="GFB405" s="472"/>
      <c r="GFK405" s="472"/>
      <c r="GFT405" s="472"/>
      <c r="GGC405" s="472"/>
      <c r="GGL405" s="472"/>
      <c r="GGU405" s="472"/>
      <c r="GHD405" s="472"/>
      <c r="GHM405" s="472"/>
      <c r="GHV405" s="472"/>
      <c r="GIE405" s="472"/>
      <c r="GIN405" s="472"/>
      <c r="GIW405" s="472"/>
      <c r="GJF405" s="472"/>
      <c r="GJO405" s="472"/>
      <c r="GJX405" s="472"/>
      <c r="GKG405" s="472"/>
      <c r="GKP405" s="472"/>
      <c r="GKY405" s="472"/>
      <c r="GLH405" s="472"/>
      <c r="GLQ405" s="472"/>
      <c r="GLZ405" s="472"/>
      <c r="GMI405" s="472"/>
      <c r="GMR405" s="472"/>
      <c r="GNA405" s="472"/>
      <c r="GNJ405" s="472"/>
      <c r="GNS405" s="472"/>
      <c r="GOB405" s="472"/>
      <c r="GOK405" s="472"/>
      <c r="GOT405" s="472"/>
      <c r="GPC405" s="472"/>
      <c r="GPL405" s="472"/>
      <c r="GPU405" s="472"/>
      <c r="GQD405" s="472"/>
      <c r="GQM405" s="472"/>
      <c r="GQV405" s="472"/>
      <c r="GRE405" s="472"/>
      <c r="GRN405" s="472"/>
      <c r="GRW405" s="472"/>
      <c r="GSF405" s="472"/>
      <c r="GSO405" s="472"/>
      <c r="GSX405" s="472"/>
      <c r="GTG405" s="472"/>
      <c r="GTP405" s="472"/>
      <c r="GTY405" s="472"/>
      <c r="GUH405" s="472"/>
      <c r="GUQ405" s="472"/>
      <c r="GUZ405" s="472"/>
      <c r="GVI405" s="472"/>
      <c r="GVR405" s="472"/>
      <c r="GWA405" s="472"/>
      <c r="GWJ405" s="472"/>
      <c r="GWS405" s="472"/>
      <c r="GXB405" s="472"/>
      <c r="GXK405" s="472"/>
      <c r="GXT405" s="472"/>
      <c r="GYC405" s="472"/>
      <c r="GYL405" s="472"/>
      <c r="GYU405" s="472"/>
      <c r="GZD405" s="472"/>
      <c r="GZM405" s="472"/>
      <c r="GZV405" s="472"/>
      <c r="HAE405" s="472"/>
      <c r="HAN405" s="472"/>
      <c r="HAW405" s="472"/>
      <c r="HBF405" s="472"/>
      <c r="HBO405" s="472"/>
      <c r="HBX405" s="472"/>
      <c r="HCG405" s="472"/>
      <c r="HCP405" s="472"/>
      <c r="HCY405" s="472"/>
      <c r="HDH405" s="472"/>
      <c r="HDQ405" s="472"/>
      <c r="HDZ405" s="472"/>
      <c r="HEI405" s="472"/>
      <c r="HER405" s="472"/>
      <c r="HFA405" s="472"/>
      <c r="HFJ405" s="472"/>
      <c r="HFS405" s="472"/>
      <c r="HGB405" s="472"/>
      <c r="HGK405" s="472"/>
      <c r="HGT405" s="472"/>
      <c r="HHC405" s="472"/>
      <c r="HHL405" s="472"/>
      <c r="HHU405" s="472"/>
      <c r="HID405" s="472"/>
      <c r="HIM405" s="472"/>
      <c r="HIV405" s="472"/>
      <c r="HJE405" s="472"/>
      <c r="HJN405" s="472"/>
      <c r="HJW405" s="472"/>
      <c r="HKF405" s="472"/>
      <c r="HKO405" s="472"/>
      <c r="HKX405" s="472"/>
      <c r="HLG405" s="472"/>
      <c r="HLP405" s="472"/>
      <c r="HLY405" s="472"/>
      <c r="HMH405" s="472"/>
      <c r="HMQ405" s="472"/>
      <c r="HMZ405" s="472"/>
      <c r="HNI405" s="472"/>
      <c r="HNR405" s="472"/>
      <c r="HOA405" s="472"/>
      <c r="HOJ405" s="472"/>
      <c r="HOS405" s="472"/>
      <c r="HPB405" s="472"/>
      <c r="HPK405" s="472"/>
      <c r="HPT405" s="472"/>
      <c r="HQC405" s="472"/>
      <c r="HQL405" s="472"/>
      <c r="HQU405" s="472"/>
      <c r="HRD405" s="472"/>
      <c r="HRM405" s="472"/>
      <c r="HRV405" s="472"/>
      <c r="HSE405" s="472"/>
      <c r="HSN405" s="472"/>
      <c r="HSW405" s="472"/>
      <c r="HTF405" s="472"/>
      <c r="HTO405" s="472"/>
      <c r="HTX405" s="472"/>
      <c r="HUG405" s="472"/>
      <c r="HUP405" s="472"/>
      <c r="HUY405" s="472"/>
      <c r="HVH405" s="472"/>
      <c r="HVQ405" s="472"/>
      <c r="HVZ405" s="472"/>
      <c r="HWI405" s="472"/>
      <c r="HWR405" s="472"/>
      <c r="HXA405" s="472"/>
      <c r="HXJ405" s="472"/>
      <c r="HXS405" s="472"/>
      <c r="HYB405" s="472"/>
      <c r="HYK405" s="472"/>
      <c r="HYT405" s="472"/>
      <c r="HZC405" s="472"/>
      <c r="HZL405" s="472"/>
      <c r="HZU405" s="472"/>
      <c r="IAD405" s="472"/>
      <c r="IAM405" s="472"/>
      <c r="IAV405" s="472"/>
      <c r="IBE405" s="472"/>
      <c r="IBN405" s="472"/>
      <c r="IBW405" s="472"/>
      <c r="ICF405" s="472"/>
      <c r="ICO405" s="472"/>
      <c r="ICX405" s="472"/>
      <c r="IDG405" s="472"/>
      <c r="IDP405" s="472"/>
      <c r="IDY405" s="472"/>
      <c r="IEH405" s="472"/>
      <c r="IEQ405" s="472"/>
      <c r="IEZ405" s="472"/>
      <c r="IFI405" s="472"/>
      <c r="IFR405" s="472"/>
      <c r="IGA405" s="472"/>
      <c r="IGJ405" s="472"/>
      <c r="IGS405" s="472"/>
      <c r="IHB405" s="472"/>
      <c r="IHK405" s="472"/>
      <c r="IHT405" s="472"/>
      <c r="IIC405" s="472"/>
      <c r="IIL405" s="472"/>
      <c r="IIU405" s="472"/>
      <c r="IJD405" s="472"/>
      <c r="IJM405" s="472"/>
      <c r="IJV405" s="472"/>
      <c r="IKE405" s="472"/>
      <c r="IKN405" s="472"/>
      <c r="IKW405" s="472"/>
      <c r="ILF405" s="472"/>
      <c r="ILO405" s="472"/>
      <c r="ILX405" s="472"/>
      <c r="IMG405" s="472"/>
      <c r="IMP405" s="472"/>
      <c r="IMY405" s="472"/>
      <c r="INH405" s="472"/>
      <c r="INQ405" s="472"/>
      <c r="INZ405" s="472"/>
      <c r="IOI405" s="472"/>
      <c r="IOR405" s="472"/>
      <c r="IPA405" s="472"/>
      <c r="IPJ405" s="472"/>
      <c r="IPS405" s="472"/>
      <c r="IQB405" s="472"/>
      <c r="IQK405" s="472"/>
      <c r="IQT405" s="472"/>
      <c r="IRC405" s="472"/>
      <c r="IRL405" s="472"/>
      <c r="IRU405" s="472"/>
      <c r="ISD405" s="472"/>
      <c r="ISM405" s="472"/>
      <c r="ISV405" s="472"/>
      <c r="ITE405" s="472"/>
      <c r="ITN405" s="472"/>
      <c r="ITW405" s="472"/>
      <c r="IUF405" s="472"/>
      <c r="IUO405" s="472"/>
      <c r="IUX405" s="472"/>
      <c r="IVG405" s="472"/>
      <c r="IVP405" s="472"/>
      <c r="IVY405" s="472"/>
      <c r="IWH405" s="472"/>
      <c r="IWQ405" s="472"/>
      <c r="IWZ405" s="472"/>
      <c r="IXI405" s="472"/>
      <c r="IXR405" s="472"/>
      <c r="IYA405" s="472"/>
      <c r="IYJ405" s="472"/>
      <c r="IYS405" s="472"/>
      <c r="IZB405" s="472"/>
      <c r="IZK405" s="472"/>
      <c r="IZT405" s="472"/>
      <c r="JAC405" s="472"/>
      <c r="JAL405" s="472"/>
      <c r="JAU405" s="472"/>
      <c r="JBD405" s="472"/>
      <c r="JBM405" s="472"/>
      <c r="JBV405" s="472"/>
      <c r="JCE405" s="472"/>
      <c r="JCN405" s="472"/>
      <c r="JCW405" s="472"/>
      <c r="JDF405" s="472"/>
      <c r="JDO405" s="472"/>
      <c r="JDX405" s="472"/>
      <c r="JEG405" s="472"/>
      <c r="JEP405" s="472"/>
      <c r="JEY405" s="472"/>
      <c r="JFH405" s="472"/>
      <c r="JFQ405" s="472"/>
      <c r="JFZ405" s="472"/>
      <c r="JGI405" s="472"/>
      <c r="JGR405" s="472"/>
      <c r="JHA405" s="472"/>
      <c r="JHJ405" s="472"/>
      <c r="JHS405" s="472"/>
      <c r="JIB405" s="472"/>
      <c r="JIK405" s="472"/>
      <c r="JIT405" s="472"/>
      <c r="JJC405" s="472"/>
      <c r="JJL405" s="472"/>
      <c r="JJU405" s="472"/>
      <c r="JKD405" s="472"/>
      <c r="JKM405" s="472"/>
      <c r="JKV405" s="472"/>
      <c r="JLE405" s="472"/>
      <c r="JLN405" s="472"/>
      <c r="JLW405" s="472"/>
      <c r="JMF405" s="472"/>
      <c r="JMO405" s="472"/>
      <c r="JMX405" s="472"/>
      <c r="JNG405" s="472"/>
      <c r="JNP405" s="472"/>
      <c r="JNY405" s="472"/>
      <c r="JOH405" s="472"/>
      <c r="JOQ405" s="472"/>
      <c r="JOZ405" s="472"/>
      <c r="JPI405" s="472"/>
      <c r="JPR405" s="472"/>
      <c r="JQA405" s="472"/>
      <c r="JQJ405" s="472"/>
      <c r="JQS405" s="472"/>
      <c r="JRB405" s="472"/>
      <c r="JRK405" s="472"/>
      <c r="JRT405" s="472"/>
      <c r="JSC405" s="472"/>
      <c r="JSL405" s="472"/>
      <c r="JSU405" s="472"/>
      <c r="JTD405" s="472"/>
      <c r="JTM405" s="472"/>
      <c r="JTV405" s="472"/>
      <c r="JUE405" s="472"/>
      <c r="JUN405" s="472"/>
      <c r="JUW405" s="472"/>
      <c r="JVF405" s="472"/>
      <c r="JVO405" s="472"/>
      <c r="JVX405" s="472"/>
      <c r="JWG405" s="472"/>
      <c r="JWP405" s="472"/>
      <c r="JWY405" s="472"/>
      <c r="JXH405" s="472"/>
      <c r="JXQ405" s="472"/>
      <c r="JXZ405" s="472"/>
      <c r="JYI405" s="472"/>
      <c r="JYR405" s="472"/>
      <c r="JZA405" s="472"/>
      <c r="JZJ405" s="472"/>
      <c r="JZS405" s="472"/>
      <c r="KAB405" s="472"/>
      <c r="KAK405" s="472"/>
      <c r="KAT405" s="472"/>
      <c r="KBC405" s="472"/>
      <c r="KBL405" s="472"/>
      <c r="KBU405" s="472"/>
      <c r="KCD405" s="472"/>
      <c r="KCM405" s="472"/>
      <c r="KCV405" s="472"/>
      <c r="KDE405" s="472"/>
      <c r="KDN405" s="472"/>
      <c r="KDW405" s="472"/>
      <c r="KEF405" s="472"/>
      <c r="KEO405" s="472"/>
      <c r="KEX405" s="472"/>
      <c r="KFG405" s="472"/>
      <c r="KFP405" s="472"/>
      <c r="KFY405" s="472"/>
      <c r="KGH405" s="472"/>
      <c r="KGQ405" s="472"/>
      <c r="KGZ405" s="472"/>
      <c r="KHI405" s="472"/>
      <c r="KHR405" s="472"/>
      <c r="KIA405" s="472"/>
      <c r="KIJ405" s="472"/>
      <c r="KIS405" s="472"/>
      <c r="KJB405" s="472"/>
      <c r="KJK405" s="472"/>
      <c r="KJT405" s="472"/>
      <c r="KKC405" s="472"/>
      <c r="KKL405" s="472"/>
      <c r="KKU405" s="472"/>
      <c r="KLD405" s="472"/>
      <c r="KLM405" s="472"/>
      <c r="KLV405" s="472"/>
      <c r="KME405" s="472"/>
      <c r="KMN405" s="472"/>
      <c r="KMW405" s="472"/>
      <c r="KNF405" s="472"/>
      <c r="KNO405" s="472"/>
      <c r="KNX405" s="472"/>
      <c r="KOG405" s="472"/>
      <c r="KOP405" s="472"/>
      <c r="KOY405" s="472"/>
      <c r="KPH405" s="472"/>
      <c r="KPQ405" s="472"/>
      <c r="KPZ405" s="472"/>
      <c r="KQI405" s="472"/>
      <c r="KQR405" s="472"/>
      <c r="KRA405" s="472"/>
      <c r="KRJ405" s="472"/>
      <c r="KRS405" s="472"/>
      <c r="KSB405" s="472"/>
      <c r="KSK405" s="472"/>
      <c r="KST405" s="472"/>
      <c r="KTC405" s="472"/>
      <c r="KTL405" s="472"/>
      <c r="KTU405" s="472"/>
      <c r="KUD405" s="472"/>
      <c r="KUM405" s="472"/>
      <c r="KUV405" s="472"/>
      <c r="KVE405" s="472"/>
      <c r="KVN405" s="472"/>
      <c r="KVW405" s="472"/>
      <c r="KWF405" s="472"/>
      <c r="KWO405" s="472"/>
      <c r="KWX405" s="472"/>
      <c r="KXG405" s="472"/>
      <c r="KXP405" s="472"/>
      <c r="KXY405" s="472"/>
      <c r="KYH405" s="472"/>
      <c r="KYQ405" s="472"/>
      <c r="KYZ405" s="472"/>
      <c r="KZI405" s="472"/>
      <c r="KZR405" s="472"/>
      <c r="LAA405" s="472"/>
      <c r="LAJ405" s="472"/>
      <c r="LAS405" s="472"/>
      <c r="LBB405" s="472"/>
      <c r="LBK405" s="472"/>
      <c r="LBT405" s="472"/>
      <c r="LCC405" s="472"/>
      <c r="LCL405" s="472"/>
      <c r="LCU405" s="472"/>
      <c r="LDD405" s="472"/>
      <c r="LDM405" s="472"/>
      <c r="LDV405" s="472"/>
      <c r="LEE405" s="472"/>
      <c r="LEN405" s="472"/>
      <c r="LEW405" s="472"/>
      <c r="LFF405" s="472"/>
      <c r="LFO405" s="472"/>
      <c r="LFX405" s="472"/>
      <c r="LGG405" s="472"/>
      <c r="LGP405" s="472"/>
      <c r="LGY405" s="472"/>
      <c r="LHH405" s="472"/>
      <c r="LHQ405" s="472"/>
      <c r="LHZ405" s="472"/>
      <c r="LII405" s="472"/>
      <c r="LIR405" s="472"/>
      <c r="LJA405" s="472"/>
      <c r="LJJ405" s="472"/>
      <c r="LJS405" s="472"/>
      <c r="LKB405" s="472"/>
      <c r="LKK405" s="472"/>
      <c r="LKT405" s="472"/>
      <c r="LLC405" s="472"/>
      <c r="LLL405" s="472"/>
      <c r="LLU405" s="472"/>
      <c r="LMD405" s="472"/>
      <c r="LMM405" s="472"/>
      <c r="LMV405" s="472"/>
      <c r="LNE405" s="472"/>
      <c r="LNN405" s="472"/>
      <c r="LNW405" s="472"/>
      <c r="LOF405" s="472"/>
      <c r="LOO405" s="472"/>
      <c r="LOX405" s="472"/>
      <c r="LPG405" s="472"/>
      <c r="LPP405" s="472"/>
      <c r="LPY405" s="472"/>
      <c r="LQH405" s="472"/>
      <c r="LQQ405" s="472"/>
      <c r="LQZ405" s="472"/>
      <c r="LRI405" s="472"/>
      <c r="LRR405" s="472"/>
      <c r="LSA405" s="472"/>
      <c r="LSJ405" s="472"/>
      <c r="LSS405" s="472"/>
      <c r="LTB405" s="472"/>
      <c r="LTK405" s="472"/>
      <c r="LTT405" s="472"/>
      <c r="LUC405" s="472"/>
      <c r="LUL405" s="472"/>
      <c r="LUU405" s="472"/>
      <c r="LVD405" s="472"/>
      <c r="LVM405" s="472"/>
      <c r="LVV405" s="472"/>
      <c r="LWE405" s="472"/>
      <c r="LWN405" s="472"/>
      <c r="LWW405" s="472"/>
      <c r="LXF405" s="472"/>
      <c r="LXO405" s="472"/>
      <c r="LXX405" s="472"/>
      <c r="LYG405" s="472"/>
      <c r="LYP405" s="472"/>
      <c r="LYY405" s="472"/>
      <c r="LZH405" s="472"/>
      <c r="LZQ405" s="472"/>
      <c r="LZZ405" s="472"/>
      <c r="MAI405" s="472"/>
      <c r="MAR405" s="472"/>
      <c r="MBA405" s="472"/>
      <c r="MBJ405" s="472"/>
      <c r="MBS405" s="472"/>
      <c r="MCB405" s="472"/>
      <c r="MCK405" s="472"/>
      <c r="MCT405" s="472"/>
      <c r="MDC405" s="472"/>
      <c r="MDL405" s="472"/>
      <c r="MDU405" s="472"/>
      <c r="MED405" s="472"/>
      <c r="MEM405" s="472"/>
      <c r="MEV405" s="472"/>
      <c r="MFE405" s="472"/>
      <c r="MFN405" s="472"/>
      <c r="MFW405" s="472"/>
      <c r="MGF405" s="472"/>
      <c r="MGO405" s="472"/>
      <c r="MGX405" s="472"/>
      <c r="MHG405" s="472"/>
      <c r="MHP405" s="472"/>
      <c r="MHY405" s="472"/>
      <c r="MIH405" s="472"/>
      <c r="MIQ405" s="472"/>
      <c r="MIZ405" s="472"/>
      <c r="MJI405" s="472"/>
      <c r="MJR405" s="472"/>
      <c r="MKA405" s="472"/>
      <c r="MKJ405" s="472"/>
      <c r="MKS405" s="472"/>
      <c r="MLB405" s="472"/>
      <c r="MLK405" s="472"/>
      <c r="MLT405" s="472"/>
      <c r="MMC405" s="472"/>
      <c r="MML405" s="472"/>
      <c r="MMU405" s="472"/>
      <c r="MND405" s="472"/>
      <c r="MNM405" s="472"/>
      <c r="MNV405" s="472"/>
      <c r="MOE405" s="472"/>
      <c r="MON405" s="472"/>
      <c r="MOW405" s="472"/>
      <c r="MPF405" s="472"/>
      <c r="MPO405" s="472"/>
      <c r="MPX405" s="472"/>
      <c r="MQG405" s="472"/>
      <c r="MQP405" s="472"/>
      <c r="MQY405" s="472"/>
      <c r="MRH405" s="472"/>
      <c r="MRQ405" s="472"/>
      <c r="MRZ405" s="472"/>
      <c r="MSI405" s="472"/>
      <c r="MSR405" s="472"/>
      <c r="MTA405" s="472"/>
      <c r="MTJ405" s="472"/>
      <c r="MTS405" s="472"/>
      <c r="MUB405" s="472"/>
      <c r="MUK405" s="472"/>
      <c r="MUT405" s="472"/>
      <c r="MVC405" s="472"/>
      <c r="MVL405" s="472"/>
      <c r="MVU405" s="472"/>
      <c r="MWD405" s="472"/>
      <c r="MWM405" s="472"/>
      <c r="MWV405" s="472"/>
      <c r="MXE405" s="472"/>
      <c r="MXN405" s="472"/>
      <c r="MXW405" s="472"/>
      <c r="MYF405" s="472"/>
      <c r="MYO405" s="472"/>
      <c r="MYX405" s="472"/>
      <c r="MZG405" s="472"/>
      <c r="MZP405" s="472"/>
      <c r="MZY405" s="472"/>
      <c r="NAH405" s="472"/>
      <c r="NAQ405" s="472"/>
      <c r="NAZ405" s="472"/>
      <c r="NBI405" s="472"/>
      <c r="NBR405" s="472"/>
      <c r="NCA405" s="472"/>
      <c r="NCJ405" s="472"/>
      <c r="NCS405" s="472"/>
      <c r="NDB405" s="472"/>
      <c r="NDK405" s="472"/>
      <c r="NDT405" s="472"/>
      <c r="NEC405" s="472"/>
      <c r="NEL405" s="472"/>
      <c r="NEU405" s="472"/>
      <c r="NFD405" s="472"/>
      <c r="NFM405" s="472"/>
      <c r="NFV405" s="472"/>
      <c r="NGE405" s="472"/>
      <c r="NGN405" s="472"/>
      <c r="NGW405" s="472"/>
      <c r="NHF405" s="472"/>
      <c r="NHO405" s="472"/>
      <c r="NHX405" s="472"/>
      <c r="NIG405" s="472"/>
      <c r="NIP405" s="472"/>
      <c r="NIY405" s="472"/>
      <c r="NJH405" s="472"/>
      <c r="NJQ405" s="472"/>
      <c r="NJZ405" s="472"/>
      <c r="NKI405" s="472"/>
      <c r="NKR405" s="472"/>
      <c r="NLA405" s="472"/>
      <c r="NLJ405" s="472"/>
      <c r="NLS405" s="472"/>
      <c r="NMB405" s="472"/>
      <c r="NMK405" s="472"/>
      <c r="NMT405" s="472"/>
      <c r="NNC405" s="472"/>
      <c r="NNL405" s="472"/>
      <c r="NNU405" s="472"/>
      <c r="NOD405" s="472"/>
      <c r="NOM405" s="472"/>
      <c r="NOV405" s="472"/>
      <c r="NPE405" s="472"/>
      <c r="NPN405" s="472"/>
      <c r="NPW405" s="472"/>
      <c r="NQF405" s="472"/>
      <c r="NQO405" s="472"/>
      <c r="NQX405" s="472"/>
      <c r="NRG405" s="472"/>
      <c r="NRP405" s="472"/>
      <c r="NRY405" s="472"/>
      <c r="NSH405" s="472"/>
      <c r="NSQ405" s="472"/>
      <c r="NSZ405" s="472"/>
      <c r="NTI405" s="472"/>
      <c r="NTR405" s="472"/>
      <c r="NUA405" s="472"/>
      <c r="NUJ405" s="472"/>
      <c r="NUS405" s="472"/>
      <c r="NVB405" s="472"/>
      <c r="NVK405" s="472"/>
      <c r="NVT405" s="472"/>
      <c r="NWC405" s="472"/>
      <c r="NWL405" s="472"/>
      <c r="NWU405" s="472"/>
      <c r="NXD405" s="472"/>
      <c r="NXM405" s="472"/>
      <c r="NXV405" s="472"/>
      <c r="NYE405" s="472"/>
      <c r="NYN405" s="472"/>
      <c r="NYW405" s="472"/>
      <c r="NZF405" s="472"/>
      <c r="NZO405" s="472"/>
      <c r="NZX405" s="472"/>
      <c r="OAG405" s="472"/>
      <c r="OAP405" s="472"/>
      <c r="OAY405" s="472"/>
      <c r="OBH405" s="472"/>
      <c r="OBQ405" s="472"/>
      <c r="OBZ405" s="472"/>
      <c r="OCI405" s="472"/>
      <c r="OCR405" s="472"/>
      <c r="ODA405" s="472"/>
      <c r="ODJ405" s="472"/>
      <c r="ODS405" s="472"/>
      <c r="OEB405" s="472"/>
      <c r="OEK405" s="472"/>
      <c r="OET405" s="472"/>
      <c r="OFC405" s="472"/>
      <c r="OFL405" s="472"/>
      <c r="OFU405" s="472"/>
      <c r="OGD405" s="472"/>
      <c r="OGM405" s="472"/>
      <c r="OGV405" s="472"/>
      <c r="OHE405" s="472"/>
      <c r="OHN405" s="472"/>
      <c r="OHW405" s="472"/>
      <c r="OIF405" s="472"/>
      <c r="OIO405" s="472"/>
      <c r="OIX405" s="472"/>
      <c r="OJG405" s="472"/>
      <c r="OJP405" s="472"/>
      <c r="OJY405" s="472"/>
      <c r="OKH405" s="472"/>
      <c r="OKQ405" s="472"/>
      <c r="OKZ405" s="472"/>
      <c r="OLI405" s="472"/>
      <c r="OLR405" s="472"/>
      <c r="OMA405" s="472"/>
      <c r="OMJ405" s="472"/>
      <c r="OMS405" s="472"/>
      <c r="ONB405" s="472"/>
      <c r="ONK405" s="472"/>
      <c r="ONT405" s="472"/>
      <c r="OOC405" s="472"/>
      <c r="OOL405" s="472"/>
      <c r="OOU405" s="472"/>
      <c r="OPD405" s="472"/>
      <c r="OPM405" s="472"/>
      <c r="OPV405" s="472"/>
      <c r="OQE405" s="472"/>
      <c r="OQN405" s="472"/>
      <c r="OQW405" s="472"/>
      <c r="ORF405" s="472"/>
      <c r="ORO405" s="472"/>
      <c r="ORX405" s="472"/>
      <c r="OSG405" s="472"/>
      <c r="OSP405" s="472"/>
      <c r="OSY405" s="472"/>
      <c r="OTH405" s="472"/>
      <c r="OTQ405" s="472"/>
      <c r="OTZ405" s="472"/>
      <c r="OUI405" s="472"/>
      <c r="OUR405" s="472"/>
      <c r="OVA405" s="472"/>
      <c r="OVJ405" s="472"/>
      <c r="OVS405" s="472"/>
      <c r="OWB405" s="472"/>
      <c r="OWK405" s="472"/>
      <c r="OWT405" s="472"/>
      <c r="OXC405" s="472"/>
      <c r="OXL405" s="472"/>
      <c r="OXU405" s="472"/>
      <c r="OYD405" s="472"/>
      <c r="OYM405" s="472"/>
      <c r="OYV405" s="472"/>
      <c r="OZE405" s="472"/>
      <c r="OZN405" s="472"/>
      <c r="OZW405" s="472"/>
      <c r="PAF405" s="472"/>
      <c r="PAO405" s="472"/>
      <c r="PAX405" s="472"/>
      <c r="PBG405" s="472"/>
      <c r="PBP405" s="472"/>
      <c r="PBY405" s="472"/>
      <c r="PCH405" s="472"/>
      <c r="PCQ405" s="472"/>
      <c r="PCZ405" s="472"/>
      <c r="PDI405" s="472"/>
      <c r="PDR405" s="472"/>
      <c r="PEA405" s="472"/>
      <c r="PEJ405" s="472"/>
      <c r="PES405" s="472"/>
      <c r="PFB405" s="472"/>
      <c r="PFK405" s="472"/>
      <c r="PFT405" s="472"/>
      <c r="PGC405" s="472"/>
      <c r="PGL405" s="472"/>
      <c r="PGU405" s="472"/>
      <c r="PHD405" s="472"/>
      <c r="PHM405" s="472"/>
      <c r="PHV405" s="472"/>
      <c r="PIE405" s="472"/>
      <c r="PIN405" s="472"/>
      <c r="PIW405" s="472"/>
      <c r="PJF405" s="472"/>
      <c r="PJO405" s="472"/>
      <c r="PJX405" s="472"/>
      <c r="PKG405" s="472"/>
      <c r="PKP405" s="472"/>
      <c r="PKY405" s="472"/>
      <c r="PLH405" s="472"/>
      <c r="PLQ405" s="472"/>
      <c r="PLZ405" s="472"/>
      <c r="PMI405" s="472"/>
      <c r="PMR405" s="472"/>
      <c r="PNA405" s="472"/>
      <c r="PNJ405" s="472"/>
      <c r="PNS405" s="472"/>
      <c r="POB405" s="472"/>
      <c r="POK405" s="472"/>
      <c r="POT405" s="472"/>
      <c r="PPC405" s="472"/>
      <c r="PPL405" s="472"/>
      <c r="PPU405" s="472"/>
      <c r="PQD405" s="472"/>
      <c r="PQM405" s="472"/>
      <c r="PQV405" s="472"/>
      <c r="PRE405" s="472"/>
      <c r="PRN405" s="472"/>
      <c r="PRW405" s="472"/>
      <c r="PSF405" s="472"/>
      <c r="PSO405" s="472"/>
      <c r="PSX405" s="472"/>
      <c r="PTG405" s="472"/>
      <c r="PTP405" s="472"/>
      <c r="PTY405" s="472"/>
      <c r="PUH405" s="472"/>
      <c r="PUQ405" s="472"/>
      <c r="PUZ405" s="472"/>
      <c r="PVI405" s="472"/>
      <c r="PVR405" s="472"/>
      <c r="PWA405" s="472"/>
      <c r="PWJ405" s="472"/>
      <c r="PWS405" s="472"/>
      <c r="PXB405" s="472"/>
      <c r="PXK405" s="472"/>
      <c r="PXT405" s="472"/>
      <c r="PYC405" s="472"/>
      <c r="PYL405" s="472"/>
      <c r="PYU405" s="472"/>
      <c r="PZD405" s="472"/>
      <c r="PZM405" s="472"/>
      <c r="PZV405" s="472"/>
      <c r="QAE405" s="472"/>
      <c r="QAN405" s="472"/>
      <c r="QAW405" s="472"/>
      <c r="QBF405" s="472"/>
      <c r="QBO405" s="472"/>
      <c r="QBX405" s="472"/>
      <c r="QCG405" s="472"/>
      <c r="QCP405" s="472"/>
      <c r="QCY405" s="472"/>
      <c r="QDH405" s="472"/>
      <c r="QDQ405" s="472"/>
      <c r="QDZ405" s="472"/>
      <c r="QEI405" s="472"/>
      <c r="QER405" s="472"/>
      <c r="QFA405" s="472"/>
      <c r="QFJ405" s="472"/>
      <c r="QFS405" s="472"/>
      <c r="QGB405" s="472"/>
      <c r="QGK405" s="472"/>
      <c r="QGT405" s="472"/>
      <c r="QHC405" s="472"/>
      <c r="QHL405" s="472"/>
      <c r="QHU405" s="472"/>
      <c r="QID405" s="472"/>
      <c r="QIM405" s="472"/>
      <c r="QIV405" s="472"/>
      <c r="QJE405" s="472"/>
      <c r="QJN405" s="472"/>
      <c r="QJW405" s="472"/>
      <c r="QKF405" s="472"/>
      <c r="QKO405" s="472"/>
      <c r="QKX405" s="472"/>
      <c r="QLG405" s="472"/>
      <c r="QLP405" s="472"/>
      <c r="QLY405" s="472"/>
      <c r="QMH405" s="472"/>
      <c r="QMQ405" s="472"/>
      <c r="QMZ405" s="472"/>
      <c r="QNI405" s="472"/>
      <c r="QNR405" s="472"/>
      <c r="QOA405" s="472"/>
      <c r="QOJ405" s="472"/>
      <c r="QOS405" s="472"/>
      <c r="QPB405" s="472"/>
      <c r="QPK405" s="472"/>
      <c r="QPT405" s="472"/>
      <c r="QQC405" s="472"/>
      <c r="QQL405" s="472"/>
      <c r="QQU405" s="472"/>
      <c r="QRD405" s="472"/>
      <c r="QRM405" s="472"/>
      <c r="QRV405" s="472"/>
      <c r="QSE405" s="472"/>
      <c r="QSN405" s="472"/>
      <c r="QSW405" s="472"/>
      <c r="QTF405" s="472"/>
      <c r="QTO405" s="472"/>
      <c r="QTX405" s="472"/>
      <c r="QUG405" s="472"/>
      <c r="QUP405" s="472"/>
      <c r="QUY405" s="472"/>
      <c r="QVH405" s="472"/>
      <c r="QVQ405" s="472"/>
      <c r="QVZ405" s="472"/>
      <c r="QWI405" s="472"/>
      <c r="QWR405" s="472"/>
      <c r="QXA405" s="472"/>
      <c r="QXJ405" s="472"/>
      <c r="QXS405" s="472"/>
      <c r="QYB405" s="472"/>
      <c r="QYK405" s="472"/>
      <c r="QYT405" s="472"/>
      <c r="QZC405" s="472"/>
      <c r="QZL405" s="472"/>
      <c r="QZU405" s="472"/>
      <c r="RAD405" s="472"/>
      <c r="RAM405" s="472"/>
      <c r="RAV405" s="472"/>
      <c r="RBE405" s="472"/>
      <c r="RBN405" s="472"/>
      <c r="RBW405" s="472"/>
      <c r="RCF405" s="472"/>
      <c r="RCO405" s="472"/>
      <c r="RCX405" s="472"/>
      <c r="RDG405" s="472"/>
      <c r="RDP405" s="472"/>
      <c r="RDY405" s="472"/>
      <c r="REH405" s="472"/>
      <c r="REQ405" s="472"/>
      <c r="REZ405" s="472"/>
      <c r="RFI405" s="472"/>
      <c r="RFR405" s="472"/>
      <c r="RGA405" s="472"/>
      <c r="RGJ405" s="472"/>
      <c r="RGS405" s="472"/>
      <c r="RHB405" s="472"/>
      <c r="RHK405" s="472"/>
      <c r="RHT405" s="472"/>
      <c r="RIC405" s="472"/>
      <c r="RIL405" s="472"/>
      <c r="RIU405" s="472"/>
      <c r="RJD405" s="472"/>
      <c r="RJM405" s="472"/>
      <c r="RJV405" s="472"/>
      <c r="RKE405" s="472"/>
      <c r="RKN405" s="472"/>
      <c r="RKW405" s="472"/>
      <c r="RLF405" s="472"/>
      <c r="RLO405" s="472"/>
      <c r="RLX405" s="472"/>
      <c r="RMG405" s="472"/>
      <c r="RMP405" s="472"/>
      <c r="RMY405" s="472"/>
      <c r="RNH405" s="472"/>
      <c r="RNQ405" s="472"/>
      <c r="RNZ405" s="472"/>
      <c r="ROI405" s="472"/>
      <c r="ROR405" s="472"/>
      <c r="RPA405" s="472"/>
      <c r="RPJ405" s="472"/>
      <c r="RPS405" s="472"/>
      <c r="RQB405" s="472"/>
      <c r="RQK405" s="472"/>
      <c r="RQT405" s="472"/>
      <c r="RRC405" s="472"/>
      <c r="RRL405" s="472"/>
      <c r="RRU405" s="472"/>
      <c r="RSD405" s="472"/>
      <c r="RSM405" s="472"/>
      <c r="RSV405" s="472"/>
      <c r="RTE405" s="472"/>
      <c r="RTN405" s="472"/>
      <c r="RTW405" s="472"/>
      <c r="RUF405" s="472"/>
      <c r="RUO405" s="472"/>
      <c r="RUX405" s="472"/>
      <c r="RVG405" s="472"/>
      <c r="RVP405" s="472"/>
      <c r="RVY405" s="472"/>
      <c r="RWH405" s="472"/>
      <c r="RWQ405" s="472"/>
      <c r="RWZ405" s="472"/>
      <c r="RXI405" s="472"/>
      <c r="RXR405" s="472"/>
      <c r="RYA405" s="472"/>
      <c r="RYJ405" s="472"/>
      <c r="RYS405" s="472"/>
      <c r="RZB405" s="472"/>
      <c r="RZK405" s="472"/>
      <c r="RZT405" s="472"/>
      <c r="SAC405" s="472"/>
      <c r="SAL405" s="472"/>
      <c r="SAU405" s="472"/>
      <c r="SBD405" s="472"/>
      <c r="SBM405" s="472"/>
      <c r="SBV405" s="472"/>
      <c r="SCE405" s="472"/>
      <c r="SCN405" s="472"/>
      <c r="SCW405" s="472"/>
      <c r="SDF405" s="472"/>
      <c r="SDO405" s="472"/>
      <c r="SDX405" s="472"/>
      <c r="SEG405" s="472"/>
      <c r="SEP405" s="472"/>
      <c r="SEY405" s="472"/>
      <c r="SFH405" s="472"/>
      <c r="SFQ405" s="472"/>
      <c r="SFZ405" s="472"/>
      <c r="SGI405" s="472"/>
      <c r="SGR405" s="472"/>
      <c r="SHA405" s="472"/>
      <c r="SHJ405" s="472"/>
      <c r="SHS405" s="472"/>
      <c r="SIB405" s="472"/>
      <c r="SIK405" s="472"/>
      <c r="SIT405" s="472"/>
      <c r="SJC405" s="472"/>
      <c r="SJL405" s="472"/>
      <c r="SJU405" s="472"/>
      <c r="SKD405" s="472"/>
      <c r="SKM405" s="472"/>
      <c r="SKV405" s="472"/>
      <c r="SLE405" s="472"/>
      <c r="SLN405" s="472"/>
      <c r="SLW405" s="472"/>
      <c r="SMF405" s="472"/>
      <c r="SMO405" s="472"/>
      <c r="SMX405" s="472"/>
      <c r="SNG405" s="472"/>
      <c r="SNP405" s="472"/>
      <c r="SNY405" s="472"/>
      <c r="SOH405" s="472"/>
      <c r="SOQ405" s="472"/>
      <c r="SOZ405" s="472"/>
      <c r="SPI405" s="472"/>
      <c r="SPR405" s="472"/>
      <c r="SQA405" s="472"/>
      <c r="SQJ405" s="472"/>
      <c r="SQS405" s="472"/>
      <c r="SRB405" s="472"/>
      <c r="SRK405" s="472"/>
      <c r="SRT405" s="472"/>
      <c r="SSC405" s="472"/>
      <c r="SSL405" s="472"/>
      <c r="SSU405" s="472"/>
      <c r="STD405" s="472"/>
      <c r="STM405" s="472"/>
      <c r="STV405" s="472"/>
      <c r="SUE405" s="472"/>
      <c r="SUN405" s="472"/>
      <c r="SUW405" s="472"/>
      <c r="SVF405" s="472"/>
      <c r="SVO405" s="472"/>
      <c r="SVX405" s="472"/>
      <c r="SWG405" s="472"/>
      <c r="SWP405" s="472"/>
      <c r="SWY405" s="472"/>
      <c r="SXH405" s="472"/>
      <c r="SXQ405" s="472"/>
      <c r="SXZ405" s="472"/>
      <c r="SYI405" s="472"/>
      <c r="SYR405" s="472"/>
      <c r="SZA405" s="472"/>
      <c r="SZJ405" s="472"/>
      <c r="SZS405" s="472"/>
      <c r="TAB405" s="472"/>
      <c r="TAK405" s="472"/>
      <c r="TAT405" s="472"/>
      <c r="TBC405" s="472"/>
      <c r="TBL405" s="472"/>
      <c r="TBU405" s="472"/>
      <c r="TCD405" s="472"/>
      <c r="TCM405" s="472"/>
      <c r="TCV405" s="472"/>
      <c r="TDE405" s="472"/>
      <c r="TDN405" s="472"/>
      <c r="TDW405" s="472"/>
      <c r="TEF405" s="472"/>
      <c r="TEO405" s="472"/>
      <c r="TEX405" s="472"/>
      <c r="TFG405" s="472"/>
      <c r="TFP405" s="472"/>
      <c r="TFY405" s="472"/>
      <c r="TGH405" s="472"/>
      <c r="TGQ405" s="472"/>
      <c r="TGZ405" s="472"/>
      <c r="THI405" s="472"/>
      <c r="THR405" s="472"/>
      <c r="TIA405" s="472"/>
      <c r="TIJ405" s="472"/>
      <c r="TIS405" s="472"/>
      <c r="TJB405" s="472"/>
      <c r="TJK405" s="472"/>
      <c r="TJT405" s="472"/>
      <c r="TKC405" s="472"/>
      <c r="TKL405" s="472"/>
      <c r="TKU405" s="472"/>
      <c r="TLD405" s="472"/>
      <c r="TLM405" s="472"/>
      <c r="TLV405" s="472"/>
      <c r="TME405" s="472"/>
      <c r="TMN405" s="472"/>
      <c r="TMW405" s="472"/>
      <c r="TNF405" s="472"/>
      <c r="TNO405" s="472"/>
      <c r="TNX405" s="472"/>
      <c r="TOG405" s="472"/>
      <c r="TOP405" s="472"/>
      <c r="TOY405" s="472"/>
      <c r="TPH405" s="472"/>
      <c r="TPQ405" s="472"/>
      <c r="TPZ405" s="472"/>
      <c r="TQI405" s="472"/>
      <c r="TQR405" s="472"/>
      <c r="TRA405" s="472"/>
      <c r="TRJ405" s="472"/>
      <c r="TRS405" s="472"/>
      <c r="TSB405" s="472"/>
      <c r="TSK405" s="472"/>
      <c r="TST405" s="472"/>
      <c r="TTC405" s="472"/>
      <c r="TTL405" s="472"/>
      <c r="TTU405" s="472"/>
      <c r="TUD405" s="472"/>
      <c r="TUM405" s="472"/>
      <c r="TUV405" s="472"/>
      <c r="TVE405" s="472"/>
      <c r="TVN405" s="472"/>
      <c r="TVW405" s="472"/>
      <c r="TWF405" s="472"/>
      <c r="TWO405" s="472"/>
      <c r="TWX405" s="472"/>
      <c r="TXG405" s="472"/>
      <c r="TXP405" s="472"/>
      <c r="TXY405" s="472"/>
      <c r="TYH405" s="472"/>
      <c r="TYQ405" s="472"/>
      <c r="TYZ405" s="472"/>
      <c r="TZI405" s="472"/>
      <c r="TZR405" s="472"/>
      <c r="UAA405" s="472"/>
      <c r="UAJ405" s="472"/>
      <c r="UAS405" s="472"/>
      <c r="UBB405" s="472"/>
      <c r="UBK405" s="472"/>
      <c r="UBT405" s="472"/>
      <c r="UCC405" s="472"/>
      <c r="UCL405" s="472"/>
      <c r="UCU405" s="472"/>
      <c r="UDD405" s="472"/>
      <c r="UDM405" s="472"/>
      <c r="UDV405" s="472"/>
      <c r="UEE405" s="472"/>
      <c r="UEN405" s="472"/>
      <c r="UEW405" s="472"/>
      <c r="UFF405" s="472"/>
      <c r="UFO405" s="472"/>
      <c r="UFX405" s="472"/>
      <c r="UGG405" s="472"/>
      <c r="UGP405" s="472"/>
      <c r="UGY405" s="472"/>
      <c r="UHH405" s="472"/>
      <c r="UHQ405" s="472"/>
      <c r="UHZ405" s="472"/>
      <c r="UII405" s="472"/>
      <c r="UIR405" s="472"/>
      <c r="UJA405" s="472"/>
      <c r="UJJ405" s="472"/>
      <c r="UJS405" s="472"/>
      <c r="UKB405" s="472"/>
      <c r="UKK405" s="472"/>
      <c r="UKT405" s="472"/>
      <c r="ULC405" s="472"/>
      <c r="ULL405" s="472"/>
      <c r="ULU405" s="472"/>
      <c r="UMD405" s="472"/>
      <c r="UMM405" s="472"/>
      <c r="UMV405" s="472"/>
      <c r="UNE405" s="472"/>
      <c r="UNN405" s="472"/>
      <c r="UNW405" s="472"/>
      <c r="UOF405" s="472"/>
      <c r="UOO405" s="472"/>
      <c r="UOX405" s="472"/>
      <c r="UPG405" s="472"/>
      <c r="UPP405" s="472"/>
      <c r="UPY405" s="472"/>
      <c r="UQH405" s="472"/>
      <c r="UQQ405" s="472"/>
      <c r="UQZ405" s="472"/>
      <c r="URI405" s="472"/>
      <c r="URR405" s="472"/>
      <c r="USA405" s="472"/>
      <c r="USJ405" s="472"/>
      <c r="USS405" s="472"/>
      <c r="UTB405" s="472"/>
      <c r="UTK405" s="472"/>
      <c r="UTT405" s="472"/>
      <c r="UUC405" s="472"/>
      <c r="UUL405" s="472"/>
      <c r="UUU405" s="472"/>
      <c r="UVD405" s="472"/>
      <c r="UVM405" s="472"/>
      <c r="UVV405" s="472"/>
      <c r="UWE405" s="472"/>
      <c r="UWN405" s="472"/>
      <c r="UWW405" s="472"/>
      <c r="UXF405" s="472"/>
      <c r="UXO405" s="472"/>
      <c r="UXX405" s="472"/>
      <c r="UYG405" s="472"/>
      <c r="UYP405" s="472"/>
      <c r="UYY405" s="472"/>
      <c r="UZH405" s="472"/>
      <c r="UZQ405" s="472"/>
      <c r="UZZ405" s="472"/>
      <c r="VAI405" s="472"/>
      <c r="VAR405" s="472"/>
      <c r="VBA405" s="472"/>
      <c r="VBJ405" s="472"/>
      <c r="VBS405" s="472"/>
      <c r="VCB405" s="472"/>
      <c r="VCK405" s="472"/>
      <c r="VCT405" s="472"/>
      <c r="VDC405" s="472"/>
      <c r="VDL405" s="472"/>
      <c r="VDU405" s="472"/>
      <c r="VED405" s="472"/>
      <c r="VEM405" s="472"/>
      <c r="VEV405" s="472"/>
      <c r="VFE405" s="472"/>
      <c r="VFN405" s="472"/>
      <c r="VFW405" s="472"/>
      <c r="VGF405" s="472"/>
      <c r="VGO405" s="472"/>
      <c r="VGX405" s="472"/>
      <c r="VHG405" s="472"/>
      <c r="VHP405" s="472"/>
      <c r="VHY405" s="472"/>
      <c r="VIH405" s="472"/>
      <c r="VIQ405" s="472"/>
      <c r="VIZ405" s="472"/>
      <c r="VJI405" s="472"/>
      <c r="VJR405" s="472"/>
      <c r="VKA405" s="472"/>
      <c r="VKJ405" s="472"/>
      <c r="VKS405" s="472"/>
      <c r="VLB405" s="472"/>
      <c r="VLK405" s="472"/>
      <c r="VLT405" s="472"/>
      <c r="VMC405" s="472"/>
      <c r="VML405" s="472"/>
      <c r="VMU405" s="472"/>
      <c r="VND405" s="472"/>
      <c r="VNM405" s="472"/>
      <c r="VNV405" s="472"/>
      <c r="VOE405" s="472"/>
      <c r="VON405" s="472"/>
      <c r="VOW405" s="472"/>
      <c r="VPF405" s="472"/>
      <c r="VPO405" s="472"/>
      <c r="VPX405" s="472"/>
      <c r="VQG405" s="472"/>
      <c r="VQP405" s="472"/>
      <c r="VQY405" s="472"/>
      <c r="VRH405" s="472"/>
      <c r="VRQ405" s="472"/>
      <c r="VRZ405" s="472"/>
      <c r="VSI405" s="472"/>
      <c r="VSR405" s="472"/>
      <c r="VTA405" s="472"/>
      <c r="VTJ405" s="472"/>
      <c r="VTS405" s="472"/>
      <c r="VUB405" s="472"/>
      <c r="VUK405" s="472"/>
      <c r="VUT405" s="472"/>
      <c r="VVC405" s="472"/>
      <c r="VVL405" s="472"/>
      <c r="VVU405" s="472"/>
      <c r="VWD405" s="472"/>
      <c r="VWM405" s="472"/>
      <c r="VWV405" s="472"/>
      <c r="VXE405" s="472"/>
      <c r="VXN405" s="472"/>
      <c r="VXW405" s="472"/>
      <c r="VYF405" s="472"/>
      <c r="VYO405" s="472"/>
      <c r="VYX405" s="472"/>
      <c r="VZG405" s="472"/>
      <c r="VZP405" s="472"/>
      <c r="VZY405" s="472"/>
      <c r="WAH405" s="472"/>
      <c r="WAQ405" s="472"/>
      <c r="WAZ405" s="472"/>
      <c r="WBI405" s="472"/>
      <c r="WBR405" s="472"/>
      <c r="WCA405" s="472"/>
      <c r="WCJ405" s="472"/>
      <c r="WCS405" s="472"/>
      <c r="WDB405" s="472"/>
      <c r="WDK405" s="472"/>
      <c r="WDT405" s="472"/>
      <c r="WEC405" s="472"/>
      <c r="WEL405" s="472"/>
      <c r="WEU405" s="472"/>
      <c r="WFD405" s="472"/>
      <c r="WFM405" s="472"/>
      <c r="WFV405" s="472"/>
      <c r="WGE405" s="472"/>
      <c r="WGN405" s="472"/>
      <c r="WGW405" s="472"/>
      <c r="WHF405" s="472"/>
      <c r="WHO405" s="472"/>
      <c r="WHX405" s="472"/>
      <c r="WIG405" s="472"/>
      <c r="WIP405" s="472"/>
      <c r="WIY405" s="472"/>
      <c r="WJH405" s="472"/>
      <c r="WJQ405" s="472"/>
      <c r="WJZ405" s="472"/>
      <c r="WKI405" s="472"/>
      <c r="WKR405" s="472"/>
      <c r="WLA405" s="472"/>
      <c r="WLJ405" s="472"/>
      <c r="WLS405" s="472"/>
      <c r="WMB405" s="472"/>
      <c r="WMK405" s="472"/>
      <c r="WMT405" s="472"/>
      <c r="WNC405" s="472"/>
      <c r="WNL405" s="472"/>
      <c r="WNU405" s="472"/>
      <c r="WOD405" s="472"/>
      <c r="WOM405" s="472"/>
      <c r="WOV405" s="472"/>
      <c r="WPE405" s="472"/>
      <c r="WPN405" s="472"/>
      <c r="WPW405" s="472"/>
      <c r="WQF405" s="472"/>
      <c r="WQO405" s="472"/>
      <c r="WQX405" s="472"/>
      <c r="WRG405" s="472"/>
      <c r="WRP405" s="472"/>
      <c r="WRY405" s="472"/>
      <c r="WSH405" s="472"/>
      <c r="WSQ405" s="472"/>
      <c r="WSZ405" s="472"/>
      <c r="WTI405" s="472"/>
      <c r="WTR405" s="472"/>
      <c r="WUA405" s="472"/>
      <c r="WUJ405" s="472"/>
      <c r="WUS405" s="472"/>
      <c r="WVB405" s="472"/>
      <c r="WVK405" s="472"/>
      <c r="WVT405" s="472"/>
      <c r="WWC405" s="472"/>
      <c r="WWL405" s="472"/>
      <c r="WWU405" s="472"/>
      <c r="WXD405" s="472"/>
      <c r="WXM405" s="472"/>
      <c r="WXV405" s="472"/>
      <c r="WYE405" s="472"/>
      <c r="WYN405" s="472"/>
      <c r="WYW405" s="472"/>
      <c r="WZF405" s="472"/>
      <c r="WZO405" s="472"/>
      <c r="WZX405" s="472"/>
      <c r="XAG405" s="472"/>
      <c r="XAP405" s="472"/>
      <c r="XAY405" s="472"/>
      <c r="XBH405" s="472"/>
      <c r="XBQ405" s="472"/>
      <c r="XBZ405" s="472"/>
      <c r="XCI405" s="472"/>
      <c r="XCR405" s="472"/>
      <c r="XDA405" s="472"/>
      <c r="XDJ405" s="472"/>
      <c r="XDS405" s="472"/>
      <c r="XEB405" s="472"/>
      <c r="XEK405" s="472"/>
      <c r="XET405" s="472"/>
      <c r="XFC405" s="472"/>
    </row>
    <row r="406" spans="1:1020 1029:2046 2055:3072 3081:4089 4098:5115 5124:6141 6150:7167 7176:8184 8193:9210 9219:10236 10245:11262 11271:12288 12297:13305 13314:14331 14340:15357 15366:16383" ht="20.5" customHeight="1" x14ac:dyDescent="0.95">
      <c r="A406" s="394"/>
      <c r="B406" s="394"/>
      <c r="C406" s="395" t="s">
        <v>2</v>
      </c>
      <c r="D406" s="395"/>
      <c r="E406" s="395"/>
      <c r="F406" s="395"/>
      <c r="G406" s="395"/>
      <c r="H406" s="396" t="s">
        <v>266</v>
      </c>
      <c r="I406" s="436">
        <v>46127</v>
      </c>
    </row>
    <row r="407" spans="1:1020 1029:2046 2055:3072 3081:4089 4098:5115 5124:6141 6150:7167 7176:8184 8193:9210 9219:10236 10245:11262 11271:12288 12297:13305 13314:14331 14340:15357 15366:16383" ht="20.5" customHeight="1" x14ac:dyDescent="0.95">
      <c r="A407" s="394"/>
      <c r="B407" s="394"/>
      <c r="C407" s="395" t="s">
        <v>79</v>
      </c>
      <c r="D407" s="395"/>
      <c r="E407" s="395"/>
      <c r="F407" s="395"/>
      <c r="G407" s="395"/>
      <c r="H407" s="394"/>
      <c r="I407" s="437"/>
    </row>
    <row r="408" spans="1:1020 1029:2046 2055:3072 3081:4089 4098:5115 5124:6141 6150:7167 7176:8184 8193:9210 9219:10236 10245:11262 11271:12288 12297:13305 13314:14331 14340:15357 15366:16383" ht="20.5" customHeight="1" x14ac:dyDescent="0.95">
      <c r="A408" s="397" t="s">
        <v>258</v>
      </c>
      <c r="B408" s="397"/>
      <c r="C408" s="420" t="str">
        <f>C381</f>
        <v>ស្រីស្នំ</v>
      </c>
      <c r="D408" s="420"/>
      <c r="E408" s="394"/>
      <c r="F408" s="394"/>
      <c r="G408" s="394"/>
      <c r="H408" s="421"/>
      <c r="I408" s="437"/>
    </row>
    <row r="409" spans="1:1020 1029:2046 2055:3072 3081:4089 4098:5115 5124:6141 6150:7167 7176:8184 8193:9210 9219:10236 10245:11262 11271:12288 12297:13305 13314:14331 14340:15357 15366:16383" ht="19" customHeight="1" x14ac:dyDescent="0.95">
      <c r="A409" s="397" t="s">
        <v>259</v>
      </c>
      <c r="B409" s="397"/>
      <c r="C409" s="420" t="str">
        <f>C382</f>
        <v>ស្លែងស្ពាន</v>
      </c>
      <c r="D409" s="420"/>
      <c r="E409" s="422"/>
      <c r="F409" s="422"/>
      <c r="G409" s="396" t="s">
        <v>230</v>
      </c>
      <c r="H409" s="368" t="e">
        <f>IF($C410="ស្លែងស្ពាន",_xlfn.XLOOKUP($A412,Sleng!$A$31:$A$62,Sleng!$C$31:$C$62),IF($C410="ភ្នំដី",_xlfn.XLOOKUP($A412,PhomDey!$A$31:$A$62,PhomDey!$C$31:$C$62),IF($C410="ច្រនៀង",_xlfn.XLOOKUP($A412,Chronieng!$A$31:$A$62,Chronieng!$C$31:$C$62),IF($C410="ចំការចេក",_xlfn.XLOOKUP($A412,Chomkar!$A$31:$A$62,Chomkar!$C$31:$C$62),IF($C410="ធ្លកត្រាំកង់",_xlfn.XLOOKUP($A412,Thlok!$A$31:$A$62,Thlok!$C$31:$C$62),IF($C410="ភ្នំស្រីស្នំ",_xlfn.XLOOKUP($A412,PhomSrie!$A$31:$A$62,PhomSrie!$C$31:$C$62),IF($C410="ដង្កោរ",_xlfn.XLOOKUP($A412,Dongkaor!$A$31:$A$62,Dongkaor!$C$31:$C$62),IF($C410="សាលា",_xlfn.XLOOKUP($A412,Sala!$A$31:$A$62,Sala!$C$31:$C$62),IF($C410="ដូនសុខ",_xlfn.XLOOKUP($A412,Dunsok!$A$31:$A$62,Dunsok!$C$31:$C$62),IF($C410="រមៀត",_xlfn.XLOOKUP($A412,RMeat!$A$31:$A$62,RMeat!$C$31:$C$62),IF($C410="ចារ",_xlfn.XLOOKUP($A412,Char!$A$31:$A$62,Char!$C$31:$C$62),"")))))))))))</f>
        <v>#N/A</v>
      </c>
      <c r="I409" s="437"/>
    </row>
    <row r="410" spans="1:1020 1029:2046 2055:3072 3081:4089 4098:5115 5124:6141 6150:7167 7176:8184 8193:9210 9219:10236 10245:11262 11271:12288 12297:13305 13314:14331 14340:15357 15366:16383" ht="20.5" customHeight="1" x14ac:dyDescent="0.95">
      <c r="A410" s="397" t="s">
        <v>4</v>
      </c>
      <c r="B410" s="397"/>
      <c r="C410" s="420" t="str">
        <f>C383</f>
        <v>សាលា</v>
      </c>
      <c r="D410" s="420"/>
      <c r="E410" s="423"/>
      <c r="F410" s="422"/>
      <c r="G410" s="422"/>
      <c r="H410" s="422"/>
      <c r="I410" s="437"/>
    </row>
    <row r="411" spans="1:1020 1029:2046 2055:3072 3081:4089 4098:5115 5124:6141 6150:7167 7176:8184 8193:9210 9219:10236 10245:11262 11271:12288 12297:13305 13314:14331 14340:15357 15366:16383" ht="24.5" x14ac:dyDescent="0.95">
      <c r="A411" s="402" t="s">
        <v>268</v>
      </c>
      <c r="B411" s="403"/>
      <c r="C411" s="403"/>
      <c r="D411" s="403"/>
      <c r="E411" s="403"/>
      <c r="F411" s="403"/>
      <c r="G411" s="403"/>
      <c r="H411" s="403"/>
      <c r="I411" s="437"/>
    </row>
    <row r="412" spans="1:1020 1029:2046 2055:3072 3081:4089 4098:5115 5124:6141 6150:7167 7176:8184 8193:9210 9219:10236 10245:11262 11271:12288 12297:13305 13314:14331 14340:15357 15366:16383" ht="19" customHeight="1" x14ac:dyDescent="0.95">
      <c r="A412" s="424">
        <f>A385+1</f>
        <v>46126</v>
      </c>
      <c r="B412" s="424"/>
      <c r="C412" s="424"/>
      <c r="D412" s="424"/>
      <c r="E412" s="424"/>
      <c r="F412" s="424"/>
      <c r="G412" s="424"/>
      <c r="H412" s="424"/>
      <c r="I412" s="437"/>
    </row>
    <row r="413" spans="1:1020 1029:2046 2055:3072 3081:4089 4098:5115 5124:6141 6150:7167 7176:8184 8193:9210 9219:10236 10245:11262 11271:12288 12297:13305 13314:14331 14340:15357 15366:16383" ht="19" customHeight="1" x14ac:dyDescent="0.95">
      <c r="A413" s="392" t="s">
        <v>47</v>
      </c>
      <c r="B413" s="393" t="s">
        <v>48</v>
      </c>
      <c r="C413" s="393"/>
      <c r="D413" s="393"/>
      <c r="E413" s="393"/>
      <c r="F413" s="392" t="s">
        <v>49</v>
      </c>
      <c r="G413" s="392" t="s">
        <v>50</v>
      </c>
      <c r="H413" s="392" t="s">
        <v>51</v>
      </c>
      <c r="I413" s="437"/>
    </row>
    <row r="414" spans="1:1020 1029:2046 2055:3072 3081:4089 4098:5115 5124:6141 6150:7167 7176:8184 8193:9210 9219:10236 10245:11262 11271:12288 12297:13305 13314:14331 14340:15357 15366:16383" ht="19" customHeight="1" x14ac:dyDescent="0.95">
      <c r="A414" s="405">
        <v>1</v>
      </c>
      <c r="B414" s="406" t="str" cm="1">
        <f t="array" ref="B414">IF(O4=FALSE,"",IF(Vigetable1="","",Vigetable1))</f>
        <v/>
      </c>
      <c r="C414" s="407"/>
      <c r="D414" s="407"/>
      <c r="E414" s="407"/>
      <c r="F414" s="408"/>
      <c r="G414" s="409" t="str">
        <f>IFERROR(IF(B414="","",IF($A412&lt;តម្លៃទំនិញ!$G$6,VLOOKUP(B414,តម្លៃទំនិញ!$B$8:$G$68,5,FALSE),VLOOKUP(B414,តម្លៃទំនិញ!$B$8:$G$68,6,FALSE))),"")</f>
        <v/>
      </c>
      <c r="H414" s="409" t="str">
        <f>IFERROR(IF(B414="","",G414*F414),"")</f>
        <v/>
      </c>
      <c r="I414" s="437"/>
    </row>
    <row r="415" spans="1:1020 1029:2046 2055:3072 3081:4089 4098:5115 5124:6141 6150:7167 7176:8184 8193:9210 9219:10236 10245:11262 11271:12288 12297:13305 13314:14331 14340:15357 15366:16383" ht="19" customHeight="1" x14ac:dyDescent="0.95">
      <c r="A415" s="405">
        <v>2</v>
      </c>
      <c r="B415" s="406"/>
      <c r="C415" s="407"/>
      <c r="D415" s="407"/>
      <c r="E415" s="407"/>
      <c r="F415" s="408"/>
      <c r="G415" s="409" t="str">
        <f>IFERROR(IF(B415="","",IF($A413&lt;តម្លៃទំនិញ!$G$6,VLOOKUP(B415,តម្លៃទំនិញ!$B$8:$G$68,5,FALSE),VLOOKUP(B415,តម្លៃទំនិញ!$B$8:$G$68,6,FALSE))),"")</f>
        <v/>
      </c>
      <c r="H415" s="409" t="str">
        <f t="shared" ref="H415:H423" si="22">IFERROR(IF(B415="","",G415*F415),"")</f>
        <v/>
      </c>
      <c r="I415" s="437"/>
    </row>
    <row r="416" spans="1:1020 1029:2046 2055:3072 3081:4089 4098:5115 5124:6141 6150:7167 7176:8184 8193:9210 9219:10236 10245:11262 11271:12288 12297:13305 13314:14331 14340:15357 15366:16383" ht="19" customHeight="1" x14ac:dyDescent="0.95">
      <c r="A416" s="405">
        <v>3</v>
      </c>
      <c r="B416" s="406"/>
      <c r="C416" s="407"/>
      <c r="D416" s="407"/>
      <c r="E416" s="407"/>
      <c r="F416" s="408"/>
      <c r="G416" s="409" t="str">
        <f>IFERROR(IF(B416="","",IF($A414&lt;តម្លៃទំនិញ!$G$6,VLOOKUP(B416,តម្លៃទំនិញ!$B$8:$G$68,5,FALSE),VLOOKUP(B416,តម្លៃទំនិញ!$B$8:$G$68,6,FALSE))),"")</f>
        <v/>
      </c>
      <c r="H416" s="409" t="str">
        <f t="shared" si="22"/>
        <v/>
      </c>
      <c r="I416" s="437"/>
    </row>
    <row r="417" spans="1:9" ht="19" customHeight="1" x14ac:dyDescent="0.95">
      <c r="A417" s="405">
        <v>4</v>
      </c>
      <c r="B417" s="406"/>
      <c r="C417" s="407"/>
      <c r="D417" s="407"/>
      <c r="E417" s="407"/>
      <c r="F417" s="408"/>
      <c r="G417" s="409" t="str">
        <f>IFERROR(IF(B417="","",IF($A415&lt;តម្លៃទំនិញ!$G$6,VLOOKUP(B417,តម្លៃទំនិញ!$B$8:$G$68,5,FALSE),VLOOKUP(B417,តម្លៃទំនិញ!$B$8:$G$68,6,FALSE))),"")</f>
        <v/>
      </c>
      <c r="H417" s="409" t="str">
        <f t="shared" si="22"/>
        <v/>
      </c>
      <c r="I417" s="437"/>
    </row>
    <row r="418" spans="1:9" ht="19" customHeight="1" x14ac:dyDescent="0.95">
      <c r="A418" s="405">
        <v>5</v>
      </c>
      <c r="B418" s="406"/>
      <c r="C418" s="407"/>
      <c r="D418" s="407"/>
      <c r="E418" s="407"/>
      <c r="F418" s="408"/>
      <c r="G418" s="409" t="str">
        <f>IFERROR(IF(B418="","",IF($A416&lt;តម្លៃទំនិញ!$G$6,VLOOKUP(B418,តម្លៃទំនិញ!$B$8:$G$68,5,FALSE),VLOOKUP(B418,តម្លៃទំនិញ!$B$8:$G$68,6,FALSE))),"")</f>
        <v/>
      </c>
      <c r="H418" s="409" t="str">
        <f t="shared" si="22"/>
        <v/>
      </c>
      <c r="I418" s="437"/>
    </row>
    <row r="419" spans="1:9" ht="19" customHeight="1" x14ac:dyDescent="0.95">
      <c r="A419" s="405">
        <v>6</v>
      </c>
      <c r="B419" s="406"/>
      <c r="C419" s="407"/>
      <c r="D419" s="407"/>
      <c r="E419" s="407"/>
      <c r="F419" s="408"/>
      <c r="G419" s="409" t="str">
        <f>IFERROR(IF(B419="","",IF($A417&lt;តម្លៃទំនិញ!$G$6,VLOOKUP(B419,តម្លៃទំនិញ!$B$8:$G$68,5,FALSE),VLOOKUP(B419,តម្លៃទំនិញ!$B$8:$G$68,6,FALSE))),"")</f>
        <v/>
      </c>
      <c r="H419" s="409" t="str">
        <f t="shared" si="22"/>
        <v/>
      </c>
      <c r="I419" s="437"/>
    </row>
    <row r="420" spans="1:9" ht="19" customHeight="1" x14ac:dyDescent="0.95">
      <c r="A420" s="405">
        <v>7</v>
      </c>
      <c r="B420" s="406"/>
      <c r="C420" s="407"/>
      <c r="D420" s="407"/>
      <c r="E420" s="407"/>
      <c r="F420" s="408"/>
      <c r="G420" s="409" t="str">
        <f>IFERROR(IF(B420="","",IF($A418&lt;តម្លៃទំនិញ!$G$6,VLOOKUP(B420,តម្លៃទំនិញ!$B$8:$G$68,5,FALSE),VLOOKUP(B420,តម្លៃទំនិញ!$B$8:$G$68,6,FALSE))),"")</f>
        <v/>
      </c>
      <c r="H420" s="409" t="str">
        <f t="shared" si="22"/>
        <v/>
      </c>
      <c r="I420" s="437"/>
    </row>
    <row r="421" spans="1:9" ht="19" customHeight="1" x14ac:dyDescent="0.95">
      <c r="A421" s="405">
        <v>8</v>
      </c>
      <c r="B421" s="406"/>
      <c r="C421" s="407"/>
      <c r="D421" s="407"/>
      <c r="E421" s="407"/>
      <c r="F421" s="408"/>
      <c r="G421" s="409" t="str">
        <f>IFERROR(IF(B421="","",IF($A419&lt;តម្លៃទំនិញ!$G$6,VLOOKUP(B421,តម្លៃទំនិញ!$B$8:$G$68,5,FALSE),VLOOKUP(B421,តម្លៃទំនិញ!$B$8:$G$68,6,FALSE))),"")</f>
        <v/>
      </c>
      <c r="H421" s="409" t="str">
        <f t="shared" si="22"/>
        <v/>
      </c>
      <c r="I421" s="437"/>
    </row>
    <row r="422" spans="1:9" ht="19" customHeight="1" x14ac:dyDescent="0.95">
      <c r="A422" s="405">
        <v>9</v>
      </c>
      <c r="B422" s="406"/>
      <c r="C422" s="407"/>
      <c r="D422" s="407"/>
      <c r="E422" s="407"/>
      <c r="F422" s="408"/>
      <c r="G422" s="409" t="str">
        <f>IFERROR(IF(B422="","",IF($A420&lt;តម្លៃទំនិញ!$G$6,VLOOKUP(B422,តម្លៃទំនិញ!$B$8:$G$68,5,FALSE),VLOOKUP(B422,តម្លៃទំនិញ!$B$8:$G$68,6,FALSE))),"")</f>
        <v/>
      </c>
      <c r="H422" s="409" t="str">
        <f t="shared" si="22"/>
        <v/>
      </c>
      <c r="I422" s="437"/>
    </row>
    <row r="423" spans="1:9" ht="19" customHeight="1" x14ac:dyDescent="0.95">
      <c r="A423" s="405">
        <v>10</v>
      </c>
      <c r="B423" s="406"/>
      <c r="C423" s="407"/>
      <c r="D423" s="407"/>
      <c r="E423" s="407"/>
      <c r="F423" s="408"/>
      <c r="G423" s="409" t="str">
        <f>IFERROR(IF(B423="","",IF($A421&lt;តម្លៃទំនិញ!$G$6,VLOOKUP(B423,តម្លៃទំនិញ!$B$8:$G$68,5,FALSE),VLOOKUP(B423,តម្លៃទំនិញ!$B$8:$G$68,6,FALSE))),"")</f>
        <v/>
      </c>
      <c r="H423" s="409" t="str">
        <f t="shared" si="22"/>
        <v/>
      </c>
      <c r="I423" s="437"/>
    </row>
    <row r="424" spans="1:9" ht="19" customHeight="1" x14ac:dyDescent="0.95">
      <c r="A424" s="410" t="s">
        <v>99</v>
      </c>
      <c r="B424" s="410"/>
      <c r="C424" s="410"/>
      <c r="D424" s="410"/>
      <c r="E424" s="410"/>
      <c r="F424" s="425"/>
      <c r="G424" s="412"/>
      <c r="H424" s="426" t="str">
        <f>IF(H414="","",SUM(H414:H423))</f>
        <v/>
      </c>
      <c r="I424" s="437"/>
    </row>
    <row r="425" spans="1:9" x14ac:dyDescent="0.95">
      <c r="A425" s="375" t="s">
        <v>52</v>
      </c>
      <c r="B425" s="376" t="s">
        <v>267</v>
      </c>
      <c r="C425" s="377"/>
      <c r="D425" s="377"/>
      <c r="E425" s="377"/>
      <c r="F425" s="378"/>
      <c r="G425" s="378"/>
      <c r="H425" s="378"/>
      <c r="I425" s="437"/>
    </row>
    <row r="426" spans="1:9" ht="22.5" customHeight="1" x14ac:dyDescent="0.95">
      <c r="A426" s="427"/>
      <c r="B426" s="427"/>
      <c r="C426" s="427"/>
      <c r="D426" s="427"/>
      <c r="E426" s="427"/>
      <c r="F426" s="427"/>
      <c r="G426" s="427"/>
      <c r="H426" s="427"/>
      <c r="I426" s="437"/>
    </row>
    <row r="427" spans="1:9" ht="33.5" customHeight="1" x14ac:dyDescent="0.95">
      <c r="A427" s="427"/>
      <c r="B427" s="427"/>
      <c r="C427" s="427"/>
      <c r="D427" s="428"/>
      <c r="E427" s="428"/>
      <c r="F427" s="428"/>
      <c r="G427" s="427"/>
      <c r="H427" s="427"/>
      <c r="I427" s="437"/>
    </row>
    <row r="428" spans="1:9" x14ac:dyDescent="0.95">
      <c r="A428" s="379"/>
      <c r="B428" s="177"/>
      <c r="C428" s="377"/>
      <c r="D428" s="377"/>
      <c r="E428" s="380"/>
      <c r="F428" s="380"/>
      <c r="G428" s="380"/>
      <c r="H428" s="380"/>
      <c r="I428" s="437"/>
    </row>
    <row r="429" spans="1:9" x14ac:dyDescent="0.95">
      <c r="A429" s="379"/>
      <c r="B429" s="379"/>
      <c r="C429" s="379"/>
      <c r="D429" s="379"/>
      <c r="E429" s="379"/>
      <c r="F429" s="379"/>
      <c r="G429" s="379"/>
      <c r="H429" s="379"/>
      <c r="I429" s="437"/>
    </row>
    <row r="430" spans="1:9" ht="21" customHeight="1" x14ac:dyDescent="0.95">
      <c r="A430" s="417"/>
      <c r="B430" s="417"/>
      <c r="C430" s="417"/>
      <c r="D430" s="417"/>
      <c r="E430" s="417"/>
      <c r="F430" s="417"/>
      <c r="G430" s="417"/>
      <c r="H430" s="417"/>
      <c r="I430" s="437"/>
    </row>
    <row r="431" spans="1:9" ht="19" customHeight="1" x14ac:dyDescent="0.95">
      <c r="I431" s="437"/>
    </row>
    <row r="432" spans="1:9" ht="19" customHeight="1" x14ac:dyDescent="0.95">
      <c r="A432" s="419" t="s">
        <v>98</v>
      </c>
      <c r="B432" s="419"/>
      <c r="C432" s="419"/>
      <c r="D432" s="419"/>
      <c r="E432" s="419"/>
      <c r="F432" s="419"/>
      <c r="G432" s="419"/>
      <c r="H432" s="419"/>
      <c r="I432" s="437"/>
    </row>
    <row r="433" spans="1:9" ht="20.5" customHeight="1" x14ac:dyDescent="0.95">
      <c r="A433" s="394"/>
      <c r="B433" s="394"/>
      <c r="C433" s="395" t="s">
        <v>2</v>
      </c>
      <c r="D433" s="395"/>
      <c r="E433" s="395"/>
      <c r="F433" s="395"/>
      <c r="G433" s="395"/>
      <c r="H433" s="396" t="s">
        <v>266</v>
      </c>
      <c r="I433" s="436">
        <v>46128</v>
      </c>
    </row>
    <row r="434" spans="1:9" ht="20.5" customHeight="1" x14ac:dyDescent="0.95">
      <c r="A434" s="394"/>
      <c r="B434" s="394"/>
      <c r="C434" s="395" t="s">
        <v>79</v>
      </c>
      <c r="D434" s="395"/>
      <c r="E434" s="395"/>
      <c r="F434" s="395"/>
      <c r="G434" s="395"/>
      <c r="H434" s="394"/>
      <c r="I434" s="437"/>
    </row>
    <row r="435" spans="1:9" ht="20.5" customHeight="1" x14ac:dyDescent="0.95">
      <c r="A435" s="397" t="s">
        <v>258</v>
      </c>
      <c r="B435" s="397"/>
      <c r="C435" s="420" t="str">
        <f>C408</f>
        <v>ស្រីស្នំ</v>
      </c>
      <c r="D435" s="420"/>
      <c r="E435" s="394"/>
      <c r="F435" s="394"/>
      <c r="G435" s="394"/>
      <c r="H435" s="421"/>
      <c r="I435" s="437"/>
    </row>
    <row r="436" spans="1:9" ht="19" customHeight="1" x14ac:dyDescent="0.95">
      <c r="A436" s="397" t="s">
        <v>259</v>
      </c>
      <c r="B436" s="397"/>
      <c r="C436" s="420" t="str">
        <f>C409</f>
        <v>ស្លែងស្ពាន</v>
      </c>
      <c r="D436" s="420"/>
      <c r="E436" s="422"/>
      <c r="F436" s="422"/>
      <c r="G436" s="396" t="s">
        <v>230</v>
      </c>
      <c r="H436" s="368" t="e">
        <f>IF($C437="ស្លែងស្ពាន",_xlfn.XLOOKUP($A439,Sleng!$A$31:$A$62,Sleng!$C$31:$C$62),IF($C437="ភ្នំដី",_xlfn.XLOOKUP($A439,PhomDey!$A$31:$A$62,PhomDey!$C$31:$C$62),IF($C437="ច្រនៀង",_xlfn.XLOOKUP($A439,Chronieng!$A$31:$A$62,Chronieng!$C$31:$C$62),IF($C437="ចំការចេក",_xlfn.XLOOKUP($A439,Chomkar!$A$31:$A$62,Chomkar!$C$31:$C$62),IF($C437="ធ្លកត្រាំកង់",_xlfn.XLOOKUP($A439,Thlok!$A$31:$A$62,Thlok!$C$31:$C$62),IF($C437="ភ្នំស្រីស្នំ",_xlfn.XLOOKUP($A439,PhomSrie!$A$31:$A$62,PhomSrie!$C$31:$C$62),IF($C437="ដង្កោរ",_xlfn.XLOOKUP($A439,Dongkaor!$A$31:$A$62,Dongkaor!$C$31:$C$62),IF($C437="សាលា",_xlfn.XLOOKUP($A439,Sala!$A$31:$A$62,Sala!$C$31:$C$62),IF($C437="ដូនសុខ",_xlfn.XLOOKUP($A439,Dunsok!$A$31:$A$62,Dunsok!$C$31:$C$62),IF($C437="រមៀត",_xlfn.XLOOKUP($A439,RMeat!$A$31:$A$62,RMeat!$C$31:$C$62),IF($C437="ចារ",_xlfn.XLOOKUP($A439,Char!$A$31:$A$62,Char!$C$31:$C$62),"")))))))))))</f>
        <v>#N/A</v>
      </c>
      <c r="I436" s="437"/>
    </row>
    <row r="437" spans="1:9" ht="20.5" customHeight="1" x14ac:dyDescent="0.95">
      <c r="A437" s="397" t="s">
        <v>4</v>
      </c>
      <c r="B437" s="397"/>
      <c r="C437" s="420" t="str">
        <f>C410</f>
        <v>សាលា</v>
      </c>
      <c r="D437" s="420"/>
      <c r="E437" s="423"/>
      <c r="F437" s="422"/>
      <c r="G437" s="422"/>
      <c r="H437" s="422"/>
      <c r="I437" s="437"/>
    </row>
    <row r="438" spans="1:9" ht="24.5" x14ac:dyDescent="0.95">
      <c r="A438" s="402" t="s">
        <v>268</v>
      </c>
      <c r="B438" s="403"/>
      <c r="C438" s="403"/>
      <c r="D438" s="403"/>
      <c r="E438" s="403"/>
      <c r="F438" s="403"/>
      <c r="G438" s="403"/>
      <c r="H438" s="403"/>
      <c r="I438" s="437"/>
    </row>
    <row r="439" spans="1:9" ht="19" customHeight="1" x14ac:dyDescent="0.95">
      <c r="A439" s="424">
        <f>A412+1</f>
        <v>46127</v>
      </c>
      <c r="B439" s="424"/>
      <c r="C439" s="424"/>
      <c r="D439" s="424"/>
      <c r="E439" s="424"/>
      <c r="F439" s="424"/>
      <c r="G439" s="424"/>
      <c r="H439" s="424"/>
      <c r="I439" s="437"/>
    </row>
    <row r="440" spans="1:9" ht="19" customHeight="1" x14ac:dyDescent="0.95">
      <c r="A440" s="392" t="s">
        <v>47</v>
      </c>
      <c r="B440" s="393" t="s">
        <v>48</v>
      </c>
      <c r="C440" s="393"/>
      <c r="D440" s="393"/>
      <c r="E440" s="393"/>
      <c r="F440" s="392" t="s">
        <v>49</v>
      </c>
      <c r="G440" s="392" t="s">
        <v>50</v>
      </c>
      <c r="H440" s="392" t="s">
        <v>51</v>
      </c>
      <c r="I440" s="437"/>
    </row>
    <row r="441" spans="1:9" ht="19" customHeight="1" x14ac:dyDescent="0.95">
      <c r="A441" s="405">
        <v>1</v>
      </c>
      <c r="B441" s="406" t="str" cm="1">
        <f t="array" ref="B441">IF(O14=FALSE,"",IF(Vigetable2="","",Vigetable2))</f>
        <v/>
      </c>
      <c r="C441" s="407"/>
      <c r="D441" s="407"/>
      <c r="E441" s="407"/>
      <c r="F441" s="408"/>
      <c r="G441" s="409" t="str">
        <f>IFERROR(IF(B441="","",IF($A439&lt;តម្លៃទំនិញ!$G$6,VLOOKUP(B441,តម្លៃទំនិញ!$B$8:$G$68,5,FALSE),VLOOKUP(B441,តម្លៃទំនិញ!$B$8:$G$68,6,FALSE))),"")</f>
        <v/>
      </c>
      <c r="H441" s="409" t="str">
        <f>IFERROR(IF(B441="","",G441*F441),"")</f>
        <v/>
      </c>
      <c r="I441" s="437"/>
    </row>
    <row r="442" spans="1:9" ht="19" customHeight="1" x14ac:dyDescent="0.95">
      <c r="A442" s="405">
        <v>2</v>
      </c>
      <c r="B442" s="406"/>
      <c r="C442" s="407"/>
      <c r="D442" s="407"/>
      <c r="E442" s="407"/>
      <c r="F442" s="408"/>
      <c r="G442" s="409" t="str">
        <f>IFERROR(IF(B442="","",IF($A440&lt;តម្លៃទំនិញ!$G$6,VLOOKUP(B442,តម្លៃទំនិញ!$B$8:$G$68,5,FALSE),VLOOKUP(B442,តម្លៃទំនិញ!$B$8:$G$68,6,FALSE))),"")</f>
        <v/>
      </c>
      <c r="H442" s="409" t="str">
        <f t="shared" ref="H442:H450" si="23">IFERROR(IF(B442="","",G442*F442),"")</f>
        <v/>
      </c>
      <c r="I442" s="437"/>
    </row>
    <row r="443" spans="1:9" ht="19" customHeight="1" x14ac:dyDescent="0.95">
      <c r="A443" s="405">
        <v>3</v>
      </c>
      <c r="B443" s="406"/>
      <c r="C443" s="407"/>
      <c r="D443" s="407"/>
      <c r="E443" s="407"/>
      <c r="F443" s="408"/>
      <c r="G443" s="409" t="str">
        <f>IFERROR(IF(B443="","",IF($A441&lt;តម្លៃទំនិញ!$G$6,VLOOKUP(B443,តម្លៃទំនិញ!$B$8:$G$68,5,FALSE),VLOOKUP(B443,តម្លៃទំនិញ!$B$8:$G$68,6,FALSE))),"")</f>
        <v/>
      </c>
      <c r="H443" s="409" t="str">
        <f t="shared" si="23"/>
        <v/>
      </c>
      <c r="I443" s="437"/>
    </row>
    <row r="444" spans="1:9" ht="19" customHeight="1" x14ac:dyDescent="0.95">
      <c r="A444" s="405">
        <v>4</v>
      </c>
      <c r="B444" s="406"/>
      <c r="C444" s="407"/>
      <c r="D444" s="407"/>
      <c r="E444" s="407"/>
      <c r="F444" s="408"/>
      <c r="G444" s="409" t="str">
        <f>IFERROR(IF(B444="","",IF($A442&lt;តម្លៃទំនិញ!$G$6,VLOOKUP(B444,តម្លៃទំនិញ!$B$8:$G$68,5,FALSE),VLOOKUP(B444,តម្លៃទំនិញ!$B$8:$G$68,6,FALSE))),"")</f>
        <v/>
      </c>
      <c r="H444" s="409" t="str">
        <f t="shared" si="23"/>
        <v/>
      </c>
      <c r="I444" s="437"/>
    </row>
    <row r="445" spans="1:9" ht="19" customHeight="1" x14ac:dyDescent="0.95">
      <c r="A445" s="405">
        <v>5</v>
      </c>
      <c r="B445" s="406"/>
      <c r="C445" s="407"/>
      <c r="D445" s="407"/>
      <c r="E445" s="407"/>
      <c r="F445" s="408"/>
      <c r="G445" s="409" t="str">
        <f>IFERROR(IF(B445="","",IF($A443&lt;តម្លៃទំនិញ!$G$6,VLOOKUP(B445,តម្លៃទំនិញ!$B$8:$G$68,5,FALSE),VLOOKUP(B445,តម្លៃទំនិញ!$B$8:$G$68,6,FALSE))),"")</f>
        <v/>
      </c>
      <c r="H445" s="409" t="str">
        <f t="shared" si="23"/>
        <v/>
      </c>
      <c r="I445" s="437"/>
    </row>
    <row r="446" spans="1:9" ht="19" customHeight="1" x14ac:dyDescent="0.95">
      <c r="A446" s="405">
        <v>6</v>
      </c>
      <c r="B446" s="406"/>
      <c r="C446" s="407"/>
      <c r="D446" s="407"/>
      <c r="E446" s="407"/>
      <c r="F446" s="408"/>
      <c r="G446" s="409" t="str">
        <f>IFERROR(IF(B446="","",IF($A444&lt;តម្លៃទំនិញ!$G$6,VLOOKUP(B446,តម្លៃទំនិញ!$B$8:$G$68,5,FALSE),VLOOKUP(B446,តម្លៃទំនិញ!$B$8:$G$68,6,FALSE))),"")</f>
        <v/>
      </c>
      <c r="H446" s="409" t="str">
        <f t="shared" si="23"/>
        <v/>
      </c>
      <c r="I446" s="437"/>
    </row>
    <row r="447" spans="1:9" ht="19" customHeight="1" x14ac:dyDescent="0.95">
      <c r="A447" s="405">
        <v>7</v>
      </c>
      <c r="B447" s="406"/>
      <c r="C447" s="407"/>
      <c r="D447" s="407"/>
      <c r="E447" s="407"/>
      <c r="F447" s="408"/>
      <c r="G447" s="409" t="str">
        <f>IFERROR(IF(B447="","",IF($A445&lt;តម្លៃទំនិញ!$G$6,VLOOKUP(B447,តម្លៃទំនិញ!$B$8:$G$68,5,FALSE),VLOOKUP(B447,តម្លៃទំនិញ!$B$8:$G$68,6,FALSE))),"")</f>
        <v/>
      </c>
      <c r="H447" s="409" t="str">
        <f t="shared" si="23"/>
        <v/>
      </c>
      <c r="I447" s="437"/>
    </row>
    <row r="448" spans="1:9" ht="19" customHeight="1" x14ac:dyDescent="0.95">
      <c r="A448" s="405">
        <v>8</v>
      </c>
      <c r="B448" s="406"/>
      <c r="C448" s="407"/>
      <c r="D448" s="407"/>
      <c r="E448" s="407"/>
      <c r="F448" s="408"/>
      <c r="G448" s="409" t="str">
        <f>IFERROR(IF(B448="","",IF($A446&lt;តម្លៃទំនិញ!$G$6,VLOOKUP(B448,តម្លៃទំនិញ!$B$8:$G$68,5,FALSE),VLOOKUP(B448,តម្លៃទំនិញ!$B$8:$G$68,6,FALSE))),"")</f>
        <v/>
      </c>
      <c r="H448" s="409" t="str">
        <f t="shared" si="23"/>
        <v/>
      </c>
      <c r="I448" s="437"/>
    </row>
    <row r="449" spans="1:9" ht="19" customHeight="1" x14ac:dyDescent="0.95">
      <c r="A449" s="405">
        <v>9</v>
      </c>
      <c r="B449" s="406"/>
      <c r="C449" s="407"/>
      <c r="D449" s="407"/>
      <c r="E449" s="407"/>
      <c r="F449" s="408"/>
      <c r="G449" s="409" t="str">
        <f>IFERROR(IF(B449="","",IF($A447&lt;តម្លៃទំនិញ!$G$6,VLOOKUP(B449,តម្លៃទំនិញ!$B$8:$G$68,5,FALSE),VLOOKUP(B449,តម្លៃទំនិញ!$B$8:$G$68,6,FALSE))),"")</f>
        <v/>
      </c>
      <c r="H449" s="409" t="str">
        <f t="shared" si="23"/>
        <v/>
      </c>
      <c r="I449" s="437"/>
    </row>
    <row r="450" spans="1:9" ht="19" customHeight="1" x14ac:dyDescent="0.95">
      <c r="A450" s="405">
        <v>10</v>
      </c>
      <c r="B450" s="406"/>
      <c r="C450" s="407"/>
      <c r="D450" s="407"/>
      <c r="E450" s="407"/>
      <c r="F450" s="408"/>
      <c r="G450" s="409" t="str">
        <f>IFERROR(IF(B450="","",IF($A448&lt;តម្លៃទំនិញ!$G$6,VLOOKUP(B450,តម្លៃទំនិញ!$B$8:$G$68,5,FALSE),VLOOKUP(B450,តម្លៃទំនិញ!$B$8:$G$68,6,FALSE))),"")</f>
        <v/>
      </c>
      <c r="H450" s="409" t="str">
        <f t="shared" si="23"/>
        <v/>
      </c>
      <c r="I450" s="437"/>
    </row>
    <row r="451" spans="1:9" ht="19" customHeight="1" x14ac:dyDescent="0.95">
      <c r="A451" s="410" t="s">
        <v>99</v>
      </c>
      <c r="B451" s="410"/>
      <c r="C451" s="410"/>
      <c r="D451" s="410"/>
      <c r="E451" s="410"/>
      <c r="F451" s="425"/>
      <c r="G451" s="412"/>
      <c r="H451" s="426" t="str">
        <f>IF(H441="","",SUM(H441:H450))</f>
        <v/>
      </c>
      <c r="I451" s="437"/>
    </row>
    <row r="452" spans="1:9" x14ac:dyDescent="0.95">
      <c r="A452" s="375" t="s">
        <v>52</v>
      </c>
      <c r="B452" s="376" t="s">
        <v>267</v>
      </c>
      <c r="C452" s="377"/>
      <c r="D452" s="377"/>
      <c r="E452" s="377"/>
      <c r="F452" s="378"/>
      <c r="G452" s="378"/>
      <c r="H452" s="378"/>
      <c r="I452" s="437"/>
    </row>
    <row r="453" spans="1:9" ht="22.5" customHeight="1" x14ac:dyDescent="0.95">
      <c r="A453" s="427"/>
      <c r="B453" s="427"/>
      <c r="C453" s="427"/>
      <c r="D453" s="427"/>
      <c r="E453" s="427"/>
      <c r="F453" s="427"/>
      <c r="G453" s="427"/>
      <c r="H453" s="427"/>
      <c r="I453" s="437"/>
    </row>
    <row r="454" spans="1:9" ht="31.5" customHeight="1" x14ac:dyDescent="0.95">
      <c r="A454" s="427"/>
      <c r="B454" s="427"/>
      <c r="C454" s="427"/>
      <c r="D454" s="428"/>
      <c r="E454" s="428"/>
      <c r="F454" s="428"/>
      <c r="G454" s="427"/>
      <c r="H454" s="427"/>
      <c r="I454" s="437"/>
    </row>
    <row r="455" spans="1:9" x14ac:dyDescent="0.95">
      <c r="A455" s="379"/>
      <c r="B455" s="177"/>
      <c r="C455" s="377"/>
      <c r="D455" s="377"/>
      <c r="E455" s="380"/>
      <c r="F455" s="380"/>
      <c r="G455" s="380"/>
      <c r="H455" s="380"/>
      <c r="I455" s="437"/>
    </row>
    <row r="456" spans="1:9" x14ac:dyDescent="0.95">
      <c r="A456" s="379"/>
      <c r="B456" s="379"/>
      <c r="C456" s="379"/>
      <c r="D456" s="379"/>
      <c r="E456" s="379"/>
      <c r="F456" s="379"/>
      <c r="G456" s="379"/>
      <c r="H456" s="379"/>
      <c r="I456" s="437"/>
    </row>
    <row r="457" spans="1:9" ht="21" customHeight="1" x14ac:dyDescent="0.95">
      <c r="A457" s="417"/>
      <c r="B457" s="417"/>
      <c r="C457" s="417"/>
      <c r="D457" s="417"/>
      <c r="E457" s="417"/>
      <c r="F457" s="417"/>
      <c r="G457" s="417"/>
      <c r="H457" s="417"/>
      <c r="I457" s="437"/>
    </row>
    <row r="458" spans="1:9" ht="19" customHeight="1" x14ac:dyDescent="0.95">
      <c r="I458" s="437"/>
    </row>
    <row r="459" spans="1:9" ht="19" customHeight="1" x14ac:dyDescent="0.95">
      <c r="A459" s="419" t="s">
        <v>98</v>
      </c>
      <c r="B459" s="419"/>
      <c r="C459" s="419"/>
      <c r="D459" s="419"/>
      <c r="E459" s="419"/>
      <c r="F459" s="419"/>
      <c r="G459" s="419"/>
      <c r="H459" s="419"/>
      <c r="I459" s="437"/>
    </row>
    <row r="460" spans="1:9" ht="20.5" customHeight="1" x14ac:dyDescent="0.95">
      <c r="A460" s="394"/>
      <c r="B460" s="394"/>
      <c r="C460" s="395" t="s">
        <v>2</v>
      </c>
      <c r="D460" s="395"/>
      <c r="E460" s="395"/>
      <c r="F460" s="395"/>
      <c r="G460" s="395"/>
      <c r="H460" s="396" t="s">
        <v>266</v>
      </c>
      <c r="I460" s="436">
        <v>46129</v>
      </c>
    </row>
    <row r="461" spans="1:9" ht="20.5" customHeight="1" x14ac:dyDescent="0.95">
      <c r="A461" s="394"/>
      <c r="B461" s="394"/>
      <c r="C461" s="395" t="s">
        <v>79</v>
      </c>
      <c r="D461" s="395"/>
      <c r="E461" s="395"/>
      <c r="F461" s="395"/>
      <c r="G461" s="395"/>
      <c r="H461" s="394"/>
      <c r="I461" s="437"/>
    </row>
    <row r="462" spans="1:9" ht="20.5" customHeight="1" x14ac:dyDescent="0.95">
      <c r="A462" s="397" t="s">
        <v>258</v>
      </c>
      <c r="B462" s="397"/>
      <c r="C462" s="420" t="str">
        <f>C435</f>
        <v>ស្រីស្នំ</v>
      </c>
      <c r="D462" s="420"/>
      <c r="E462" s="394"/>
      <c r="F462" s="394"/>
      <c r="G462" s="394"/>
      <c r="H462" s="421"/>
      <c r="I462" s="437"/>
    </row>
    <row r="463" spans="1:9" ht="19" customHeight="1" x14ac:dyDescent="0.95">
      <c r="A463" s="397" t="s">
        <v>259</v>
      </c>
      <c r="B463" s="397"/>
      <c r="C463" s="420" t="str">
        <f>C436</f>
        <v>ស្លែងស្ពាន</v>
      </c>
      <c r="D463" s="420"/>
      <c r="E463" s="422"/>
      <c r="F463" s="422"/>
      <c r="G463" s="396" t="s">
        <v>230</v>
      </c>
      <c r="H463" s="368" t="e">
        <f>IF($C464="ស្លែងស្ពាន",_xlfn.XLOOKUP($A466,Sleng!$A$31:$A$62,Sleng!$C$31:$C$62),IF($C464="ភ្នំដី",_xlfn.XLOOKUP($A466,PhomDey!$A$31:$A$62,PhomDey!$C$31:$C$62),IF($C464="ច្រនៀង",_xlfn.XLOOKUP($A466,Chronieng!$A$31:$A$62,Chronieng!$C$31:$C$62),IF($C464="ចំការចេក",_xlfn.XLOOKUP($A466,Chomkar!$A$31:$A$62,Chomkar!$C$31:$C$62),IF($C464="ធ្លកត្រាំកង់",_xlfn.XLOOKUP($A466,Thlok!$A$31:$A$62,Thlok!$C$31:$C$62),IF($C464="ភ្នំស្រីស្នំ",_xlfn.XLOOKUP($A466,PhomSrie!$A$31:$A$62,PhomSrie!$C$31:$C$62),IF($C464="ដង្កោរ",_xlfn.XLOOKUP($A466,Dongkaor!$A$31:$A$62,Dongkaor!$C$31:$C$62),IF($C464="សាលា",_xlfn.XLOOKUP($A466,Sala!$A$31:$A$62,Sala!$C$31:$C$62),IF($C464="ដូនសុខ",_xlfn.XLOOKUP($A466,Dunsok!$A$31:$A$62,Dunsok!$C$31:$C$62),IF($C464="រមៀត",_xlfn.XLOOKUP($A466,RMeat!$A$31:$A$62,RMeat!$C$31:$C$62),IF($C464="ចារ",_xlfn.XLOOKUP($A466,Char!$A$31:$A$62,Char!$C$31:$C$62),"")))))))))))</f>
        <v>#N/A</v>
      </c>
      <c r="I463" s="437"/>
    </row>
    <row r="464" spans="1:9" ht="20.5" customHeight="1" x14ac:dyDescent="0.95">
      <c r="A464" s="397" t="s">
        <v>4</v>
      </c>
      <c r="B464" s="397"/>
      <c r="C464" s="420" t="str">
        <f>C437</f>
        <v>សាលា</v>
      </c>
      <c r="D464" s="420"/>
      <c r="E464" s="423"/>
      <c r="F464" s="422"/>
      <c r="G464" s="422"/>
      <c r="H464" s="422"/>
      <c r="I464" s="437"/>
    </row>
    <row r="465" spans="1:9" ht="24.5" x14ac:dyDescent="0.95">
      <c r="A465" s="402" t="s">
        <v>268</v>
      </c>
      <c r="B465" s="403"/>
      <c r="C465" s="403"/>
      <c r="D465" s="403"/>
      <c r="E465" s="403"/>
      <c r="F465" s="403"/>
      <c r="G465" s="403"/>
      <c r="H465" s="403"/>
      <c r="I465" s="437"/>
    </row>
    <row r="466" spans="1:9" ht="19" customHeight="1" x14ac:dyDescent="0.95">
      <c r="A466" s="424">
        <f>A439+1</f>
        <v>46128</v>
      </c>
      <c r="B466" s="424"/>
      <c r="C466" s="424"/>
      <c r="D466" s="424"/>
      <c r="E466" s="424"/>
      <c r="F466" s="424"/>
      <c r="G466" s="424"/>
      <c r="H466" s="424"/>
      <c r="I466" s="437"/>
    </row>
    <row r="467" spans="1:9" ht="19" customHeight="1" x14ac:dyDescent="0.95">
      <c r="A467" s="392" t="s">
        <v>47</v>
      </c>
      <c r="B467" s="393" t="s">
        <v>48</v>
      </c>
      <c r="C467" s="393"/>
      <c r="D467" s="393"/>
      <c r="E467" s="393"/>
      <c r="F467" s="392" t="s">
        <v>49</v>
      </c>
      <c r="G467" s="392" t="s">
        <v>50</v>
      </c>
      <c r="H467" s="392" t="s">
        <v>51</v>
      </c>
      <c r="I467" s="437"/>
    </row>
    <row r="468" spans="1:9" ht="19" customHeight="1" x14ac:dyDescent="0.95">
      <c r="A468" s="405">
        <v>1</v>
      </c>
      <c r="B468" s="406" t="str" cm="1">
        <f t="array" ref="B468">IF(W4=FALSE,"",IF(Vigetable3="","",Vigetable3))</f>
        <v/>
      </c>
      <c r="C468" s="407"/>
      <c r="D468" s="407"/>
      <c r="E468" s="407"/>
      <c r="F468" s="408"/>
      <c r="G468" s="409" t="str">
        <f>IFERROR(IF(B468="","",IF($A466&lt;តម្លៃទំនិញ!$G$6,VLOOKUP(B468,តម្លៃទំនិញ!$B$8:$G$68,5,FALSE),VLOOKUP(B468,តម្លៃទំនិញ!$B$8:$G$68,6,FALSE))),"")</f>
        <v/>
      </c>
      <c r="H468" s="409" t="str">
        <f>IFERROR(IF(B468="","",G468*F468),"")</f>
        <v/>
      </c>
      <c r="I468" s="437"/>
    </row>
    <row r="469" spans="1:9" ht="19" customHeight="1" x14ac:dyDescent="0.95">
      <c r="A469" s="405">
        <v>2</v>
      </c>
      <c r="B469" s="406"/>
      <c r="C469" s="407"/>
      <c r="D469" s="407"/>
      <c r="E469" s="407"/>
      <c r="F469" s="408"/>
      <c r="G469" s="409" t="str">
        <f>IFERROR(IF(B469="","",IF($A467&lt;តម្លៃទំនិញ!$G$6,VLOOKUP(B469,តម្លៃទំនិញ!$B$8:$G$68,5,FALSE),VLOOKUP(B469,តម្លៃទំនិញ!$B$8:$G$68,6,FALSE))),"")</f>
        <v/>
      </c>
      <c r="H469" s="409" t="str">
        <f t="shared" ref="H469:H477" si="24">IFERROR(IF(B469="","",G469*F469),"")</f>
        <v/>
      </c>
      <c r="I469" s="437"/>
    </row>
    <row r="470" spans="1:9" ht="19" customHeight="1" x14ac:dyDescent="0.95">
      <c r="A470" s="405">
        <v>3</v>
      </c>
      <c r="B470" s="406"/>
      <c r="C470" s="407"/>
      <c r="D470" s="407"/>
      <c r="E470" s="407"/>
      <c r="F470" s="408"/>
      <c r="G470" s="409" t="str">
        <f>IFERROR(IF(B470="","",IF($A468&lt;តម្លៃទំនិញ!$G$6,VLOOKUP(B470,តម្លៃទំនិញ!$B$8:$G$68,5,FALSE),VLOOKUP(B470,តម្លៃទំនិញ!$B$8:$G$68,6,FALSE))),"")</f>
        <v/>
      </c>
      <c r="H470" s="409" t="str">
        <f t="shared" si="24"/>
        <v/>
      </c>
      <c r="I470" s="437"/>
    </row>
    <row r="471" spans="1:9" ht="19" customHeight="1" x14ac:dyDescent="0.95">
      <c r="A471" s="405">
        <v>4</v>
      </c>
      <c r="B471" s="406"/>
      <c r="C471" s="407"/>
      <c r="D471" s="407"/>
      <c r="E471" s="407"/>
      <c r="F471" s="408"/>
      <c r="G471" s="409" t="str">
        <f>IFERROR(IF(B471="","",IF($A469&lt;តម្លៃទំនិញ!$G$6,VLOOKUP(B471,តម្លៃទំនិញ!$B$8:$G$68,5,FALSE),VLOOKUP(B471,តម្លៃទំនិញ!$B$8:$G$68,6,FALSE))),"")</f>
        <v/>
      </c>
      <c r="H471" s="409" t="str">
        <f t="shared" si="24"/>
        <v/>
      </c>
      <c r="I471" s="437"/>
    </row>
    <row r="472" spans="1:9" ht="19" customHeight="1" x14ac:dyDescent="0.95">
      <c r="A472" s="405">
        <v>5</v>
      </c>
      <c r="B472" s="406"/>
      <c r="C472" s="407"/>
      <c r="D472" s="407"/>
      <c r="E472" s="407"/>
      <c r="F472" s="408"/>
      <c r="G472" s="409" t="str">
        <f>IFERROR(IF(B472="","",IF($A470&lt;តម្លៃទំនិញ!$G$6,VLOOKUP(B472,តម្លៃទំនិញ!$B$8:$G$68,5,FALSE),VLOOKUP(B472,តម្លៃទំនិញ!$B$8:$G$68,6,FALSE))),"")</f>
        <v/>
      </c>
      <c r="H472" s="409" t="str">
        <f t="shared" si="24"/>
        <v/>
      </c>
      <c r="I472" s="437"/>
    </row>
    <row r="473" spans="1:9" ht="19" customHeight="1" x14ac:dyDescent="0.95">
      <c r="A473" s="405">
        <v>6</v>
      </c>
      <c r="B473" s="406"/>
      <c r="C473" s="407"/>
      <c r="D473" s="407"/>
      <c r="E473" s="407"/>
      <c r="F473" s="408"/>
      <c r="G473" s="409" t="str">
        <f>IFERROR(IF(B473="","",IF($A471&lt;តម្លៃទំនិញ!$G$6,VLOOKUP(B473,តម្លៃទំនិញ!$B$8:$G$68,5,FALSE),VLOOKUP(B473,តម្លៃទំនិញ!$B$8:$G$68,6,FALSE))),"")</f>
        <v/>
      </c>
      <c r="H473" s="409" t="str">
        <f t="shared" si="24"/>
        <v/>
      </c>
      <c r="I473" s="437"/>
    </row>
    <row r="474" spans="1:9" ht="19" customHeight="1" x14ac:dyDescent="0.95">
      <c r="A474" s="405">
        <v>7</v>
      </c>
      <c r="B474" s="406"/>
      <c r="C474" s="407"/>
      <c r="D474" s="407"/>
      <c r="E474" s="407"/>
      <c r="F474" s="408"/>
      <c r="G474" s="409" t="str">
        <f>IFERROR(IF(B474="","",IF($A472&lt;តម្លៃទំនិញ!$G$6,VLOOKUP(B474,តម្លៃទំនិញ!$B$8:$G$68,5,FALSE),VLOOKUP(B474,តម្លៃទំនិញ!$B$8:$G$68,6,FALSE))),"")</f>
        <v/>
      </c>
      <c r="H474" s="409" t="str">
        <f t="shared" si="24"/>
        <v/>
      </c>
      <c r="I474" s="437"/>
    </row>
    <row r="475" spans="1:9" ht="19" customHeight="1" x14ac:dyDescent="0.95">
      <c r="A475" s="405">
        <v>8</v>
      </c>
      <c r="B475" s="406"/>
      <c r="C475" s="407"/>
      <c r="D475" s="407"/>
      <c r="E475" s="407"/>
      <c r="F475" s="408"/>
      <c r="G475" s="409" t="str">
        <f>IFERROR(IF(B475="","",IF($A473&lt;តម្លៃទំនិញ!$G$6,VLOOKUP(B475,តម្លៃទំនិញ!$B$8:$G$68,5,FALSE),VLOOKUP(B475,តម្លៃទំនិញ!$B$8:$G$68,6,FALSE))),"")</f>
        <v/>
      </c>
      <c r="H475" s="409" t="str">
        <f t="shared" si="24"/>
        <v/>
      </c>
      <c r="I475" s="437"/>
    </row>
    <row r="476" spans="1:9" ht="19" customHeight="1" x14ac:dyDescent="0.95">
      <c r="A476" s="405">
        <v>9</v>
      </c>
      <c r="B476" s="406"/>
      <c r="C476" s="407"/>
      <c r="D476" s="407"/>
      <c r="E476" s="407"/>
      <c r="F476" s="408"/>
      <c r="G476" s="409" t="str">
        <f>IFERROR(IF(B476="","",IF($A474&lt;តម្លៃទំនិញ!$G$6,VLOOKUP(B476,តម្លៃទំនិញ!$B$8:$G$68,5,FALSE),VLOOKUP(B476,តម្លៃទំនិញ!$B$8:$G$68,6,FALSE))),"")</f>
        <v/>
      </c>
      <c r="H476" s="409" t="str">
        <f t="shared" si="24"/>
        <v/>
      </c>
      <c r="I476" s="437"/>
    </row>
    <row r="477" spans="1:9" ht="19" customHeight="1" x14ac:dyDescent="0.95">
      <c r="A477" s="405">
        <v>10</v>
      </c>
      <c r="B477" s="406"/>
      <c r="C477" s="407"/>
      <c r="D477" s="407"/>
      <c r="E477" s="407"/>
      <c r="F477" s="408"/>
      <c r="G477" s="409" t="str">
        <f>IFERROR(IF(B477="","",IF($A475&lt;តម្លៃទំនិញ!$G$6,VLOOKUP(B477,តម្លៃទំនិញ!$B$8:$G$68,5,FALSE),VLOOKUP(B477,តម្លៃទំនិញ!$B$8:$G$68,6,FALSE))),"")</f>
        <v/>
      </c>
      <c r="H477" s="409" t="str">
        <f t="shared" si="24"/>
        <v/>
      </c>
      <c r="I477" s="437"/>
    </row>
    <row r="478" spans="1:9" ht="19" customHeight="1" x14ac:dyDescent="0.95">
      <c r="A478" s="410" t="s">
        <v>99</v>
      </c>
      <c r="B478" s="410"/>
      <c r="C478" s="410"/>
      <c r="D478" s="410"/>
      <c r="E478" s="410"/>
      <c r="F478" s="425"/>
      <c r="G478" s="412"/>
      <c r="H478" s="426" t="str">
        <f>IF(H468="","",SUM(H468:H477))</f>
        <v/>
      </c>
      <c r="I478" s="437"/>
    </row>
    <row r="479" spans="1:9" x14ac:dyDescent="0.95">
      <c r="A479" s="375" t="s">
        <v>52</v>
      </c>
      <c r="B479" s="376" t="s">
        <v>267</v>
      </c>
      <c r="C479" s="377"/>
      <c r="D479" s="377"/>
      <c r="E479" s="377"/>
      <c r="F479" s="378"/>
      <c r="G479" s="378"/>
      <c r="H479" s="378"/>
      <c r="I479" s="437"/>
    </row>
    <row r="480" spans="1:9" ht="22.5" customHeight="1" x14ac:dyDescent="0.95">
      <c r="A480" s="427"/>
      <c r="B480" s="427"/>
      <c r="C480" s="427"/>
      <c r="D480" s="427"/>
      <c r="E480" s="427"/>
      <c r="F480" s="427"/>
      <c r="G480" s="427"/>
      <c r="H480" s="427"/>
      <c r="I480" s="437"/>
    </row>
    <row r="481" spans="1:9" ht="28.5" customHeight="1" x14ac:dyDescent="0.95">
      <c r="A481" s="427"/>
      <c r="B481" s="427"/>
      <c r="C481" s="427"/>
      <c r="D481" s="428"/>
      <c r="E481" s="428"/>
      <c r="F481" s="428"/>
      <c r="G481" s="427"/>
      <c r="H481" s="427"/>
      <c r="I481" s="437"/>
    </row>
    <row r="482" spans="1:9" x14ac:dyDescent="0.95">
      <c r="A482" s="379"/>
      <c r="B482" s="177"/>
      <c r="C482" s="377"/>
      <c r="D482" s="377"/>
      <c r="E482" s="380"/>
      <c r="F482" s="380"/>
      <c r="G482" s="380"/>
      <c r="H482" s="380"/>
      <c r="I482" s="437"/>
    </row>
    <row r="483" spans="1:9" x14ac:dyDescent="0.95">
      <c r="A483" s="379"/>
      <c r="B483" s="379"/>
      <c r="C483" s="379"/>
      <c r="D483" s="379"/>
      <c r="E483" s="379"/>
      <c r="F483" s="379"/>
      <c r="G483" s="379"/>
      <c r="H483" s="379"/>
      <c r="I483" s="437"/>
    </row>
    <row r="484" spans="1:9" ht="21" customHeight="1" x14ac:dyDescent="0.95">
      <c r="A484" s="417"/>
      <c r="B484" s="417"/>
      <c r="C484" s="417"/>
      <c r="D484" s="417"/>
      <c r="E484" s="417"/>
      <c r="F484" s="417"/>
      <c r="G484" s="417"/>
      <c r="H484" s="417"/>
      <c r="I484" s="437"/>
    </row>
    <row r="485" spans="1:9" ht="19" customHeight="1" x14ac:dyDescent="0.95">
      <c r="I485" s="437"/>
    </row>
    <row r="486" spans="1:9" ht="19" customHeight="1" x14ac:dyDescent="0.95">
      <c r="A486" s="419" t="s">
        <v>98</v>
      </c>
      <c r="B486" s="419"/>
      <c r="C486" s="419"/>
      <c r="D486" s="419"/>
      <c r="E486" s="419"/>
      <c r="F486" s="419"/>
      <c r="G486" s="419"/>
      <c r="H486" s="419"/>
      <c r="I486" s="437"/>
    </row>
    <row r="487" spans="1:9" ht="20.5" customHeight="1" x14ac:dyDescent="0.95">
      <c r="A487" s="394"/>
      <c r="B487" s="394"/>
      <c r="C487" s="395" t="s">
        <v>2</v>
      </c>
      <c r="D487" s="395"/>
      <c r="E487" s="395"/>
      <c r="F487" s="395"/>
      <c r="G487" s="395"/>
      <c r="H487" s="396" t="s">
        <v>266</v>
      </c>
      <c r="I487" s="436">
        <v>46130</v>
      </c>
    </row>
    <row r="488" spans="1:9" ht="20.5" customHeight="1" x14ac:dyDescent="0.95">
      <c r="A488" s="394"/>
      <c r="B488" s="394"/>
      <c r="C488" s="395" t="s">
        <v>79</v>
      </c>
      <c r="D488" s="395"/>
      <c r="E488" s="395"/>
      <c r="F488" s="395"/>
      <c r="G488" s="395"/>
      <c r="H488" s="394"/>
      <c r="I488" s="437"/>
    </row>
    <row r="489" spans="1:9" ht="20.5" customHeight="1" x14ac:dyDescent="0.95">
      <c r="A489" s="397" t="s">
        <v>258</v>
      </c>
      <c r="B489" s="397"/>
      <c r="C489" s="420" t="str">
        <f>C462</f>
        <v>ស្រីស្នំ</v>
      </c>
      <c r="D489" s="420"/>
      <c r="E489" s="394"/>
      <c r="F489" s="394"/>
      <c r="G489" s="394"/>
      <c r="H489" s="421"/>
      <c r="I489" s="437"/>
    </row>
    <row r="490" spans="1:9" ht="19" customHeight="1" x14ac:dyDescent="0.95">
      <c r="A490" s="397" t="s">
        <v>259</v>
      </c>
      <c r="B490" s="397"/>
      <c r="C490" s="420" t="str">
        <f>C463</f>
        <v>ស្លែងស្ពាន</v>
      </c>
      <c r="D490" s="420"/>
      <c r="E490" s="422"/>
      <c r="F490" s="422"/>
      <c r="G490" s="396" t="s">
        <v>230</v>
      </c>
      <c r="H490" s="368" t="e">
        <f>IF($C491="ស្លែងស្ពាន",_xlfn.XLOOKUP($A493,Sleng!$A$31:$A$62,Sleng!$C$31:$C$62),IF($C491="ភ្នំដី",_xlfn.XLOOKUP($A493,PhomDey!$A$31:$A$62,PhomDey!$C$31:$C$62),IF($C491="ច្រនៀង",_xlfn.XLOOKUP($A493,Chronieng!$A$31:$A$62,Chronieng!$C$31:$C$62),IF($C491="ចំការចេក",_xlfn.XLOOKUP($A493,Chomkar!$A$31:$A$62,Chomkar!$C$31:$C$62),IF($C491="ធ្លកត្រាំកង់",_xlfn.XLOOKUP($A493,Thlok!$A$31:$A$62,Thlok!$C$31:$C$62),IF($C491="ភ្នំស្រីស្នំ",_xlfn.XLOOKUP($A493,PhomSrie!$A$31:$A$62,PhomSrie!$C$31:$C$62),IF($C491="ដង្កោរ",_xlfn.XLOOKUP($A493,Dongkaor!$A$31:$A$62,Dongkaor!$C$31:$C$62),IF($C491="សាលា",_xlfn.XLOOKUP($A493,Sala!$A$31:$A$62,Sala!$C$31:$C$62),IF($C491="ដូនសុខ",_xlfn.XLOOKUP($A493,Dunsok!$A$31:$A$62,Dunsok!$C$31:$C$62),IF($C491="រមៀត",_xlfn.XLOOKUP($A493,RMeat!$A$31:$A$62,RMeat!$C$31:$C$62),IF($C491="ចារ",_xlfn.XLOOKUP($A493,Char!$A$31:$A$62,Char!$C$31:$C$62),"")))))))))))</f>
        <v>#N/A</v>
      </c>
      <c r="I490" s="437"/>
    </row>
    <row r="491" spans="1:9" ht="20.5" customHeight="1" x14ac:dyDescent="0.95">
      <c r="A491" s="397" t="s">
        <v>4</v>
      </c>
      <c r="B491" s="397"/>
      <c r="C491" s="420" t="str">
        <f>C464</f>
        <v>សាលា</v>
      </c>
      <c r="D491" s="420"/>
      <c r="E491" s="423"/>
      <c r="F491" s="422"/>
      <c r="G491" s="422"/>
      <c r="H491" s="422"/>
      <c r="I491" s="437"/>
    </row>
    <row r="492" spans="1:9" ht="24.5" x14ac:dyDescent="0.95">
      <c r="A492" s="402" t="s">
        <v>268</v>
      </c>
      <c r="B492" s="403"/>
      <c r="C492" s="403"/>
      <c r="D492" s="403"/>
      <c r="E492" s="403"/>
      <c r="F492" s="403"/>
      <c r="G492" s="403"/>
      <c r="H492" s="403"/>
      <c r="I492" s="437"/>
    </row>
    <row r="493" spans="1:9" ht="19" customHeight="1" x14ac:dyDescent="0.95">
      <c r="A493" s="424">
        <f>A466+1</f>
        <v>46129</v>
      </c>
      <c r="B493" s="424"/>
      <c r="C493" s="424"/>
      <c r="D493" s="424"/>
      <c r="E493" s="424"/>
      <c r="F493" s="424"/>
      <c r="G493" s="424"/>
      <c r="H493" s="424"/>
      <c r="I493" s="437"/>
    </row>
    <row r="494" spans="1:9" ht="19" customHeight="1" x14ac:dyDescent="0.95">
      <c r="A494" s="392" t="s">
        <v>47</v>
      </c>
      <c r="B494" s="393" t="s">
        <v>48</v>
      </c>
      <c r="C494" s="393"/>
      <c r="D494" s="393"/>
      <c r="E494" s="393"/>
      <c r="F494" s="392" t="s">
        <v>49</v>
      </c>
      <c r="G494" s="392" t="s">
        <v>50</v>
      </c>
      <c r="H494" s="392" t="s">
        <v>51</v>
      </c>
      <c r="I494" s="437"/>
    </row>
    <row r="495" spans="1:9" ht="19" customHeight="1" x14ac:dyDescent="0.95">
      <c r="A495" s="405">
        <v>1</v>
      </c>
      <c r="B495" s="406" t="str" cm="1">
        <f t="array" ref="B495">IF(W14=FALSE,"",IF(Vigetable4="","",Vigetable4))</f>
        <v/>
      </c>
      <c r="C495" s="407"/>
      <c r="D495" s="407"/>
      <c r="E495" s="407"/>
      <c r="F495" s="408"/>
      <c r="G495" s="409" t="str">
        <f>IFERROR(IF(B495="","",IF($A493&lt;តម្លៃទំនិញ!$G$6,VLOOKUP(B495,តម្លៃទំនិញ!$B$8:$G$68,5,FALSE),VLOOKUP(B495,តម្លៃទំនិញ!$B$8:$G$68,6,FALSE))),"")</f>
        <v/>
      </c>
      <c r="H495" s="409" t="str">
        <f>IFERROR(IF(B495="","",G495*F495),"")</f>
        <v/>
      </c>
      <c r="I495" s="437"/>
    </row>
    <row r="496" spans="1:9" ht="19" customHeight="1" x14ac:dyDescent="0.95">
      <c r="A496" s="405">
        <v>2</v>
      </c>
      <c r="B496" s="406"/>
      <c r="C496" s="407"/>
      <c r="D496" s="407"/>
      <c r="E496" s="407"/>
      <c r="F496" s="408"/>
      <c r="G496" s="409" t="str">
        <f>IFERROR(IF(B496="","",IF($A494&lt;តម្លៃទំនិញ!$G$6,VLOOKUP(B496,តម្លៃទំនិញ!$B$8:$G$68,5,FALSE),VLOOKUP(B496,តម្លៃទំនិញ!$B$8:$G$68,6,FALSE))),"")</f>
        <v/>
      </c>
      <c r="H496" s="409" t="str">
        <f t="shared" ref="H496:H504" si="25">IFERROR(IF(B496="","",G496*F496),"")</f>
        <v/>
      </c>
      <c r="I496" s="437"/>
    </row>
    <row r="497" spans="1:9" ht="19" customHeight="1" x14ac:dyDescent="0.95">
      <c r="A497" s="405">
        <v>3</v>
      </c>
      <c r="B497" s="406"/>
      <c r="C497" s="407"/>
      <c r="D497" s="407"/>
      <c r="E497" s="407"/>
      <c r="F497" s="408"/>
      <c r="G497" s="409" t="str">
        <f>IFERROR(IF(B497="","",IF($A495&lt;តម្លៃទំនិញ!$G$6,VLOOKUP(B497,តម្លៃទំនិញ!$B$8:$G$68,5,FALSE),VLOOKUP(B497,តម្លៃទំនិញ!$B$8:$G$68,6,FALSE))),"")</f>
        <v/>
      </c>
      <c r="H497" s="409" t="str">
        <f t="shared" si="25"/>
        <v/>
      </c>
      <c r="I497" s="437"/>
    </row>
    <row r="498" spans="1:9" ht="19" customHeight="1" x14ac:dyDescent="0.95">
      <c r="A498" s="405">
        <v>4</v>
      </c>
      <c r="B498" s="406"/>
      <c r="C498" s="407"/>
      <c r="D498" s="407"/>
      <c r="E498" s="407"/>
      <c r="F498" s="408"/>
      <c r="G498" s="409" t="str">
        <f>IFERROR(IF(B498="","",IF($A496&lt;តម្លៃទំនិញ!$G$6,VLOOKUP(B498,តម្លៃទំនិញ!$B$8:$G$68,5,FALSE),VLOOKUP(B498,តម្លៃទំនិញ!$B$8:$G$68,6,FALSE))),"")</f>
        <v/>
      </c>
      <c r="H498" s="409" t="str">
        <f t="shared" si="25"/>
        <v/>
      </c>
      <c r="I498" s="437"/>
    </row>
    <row r="499" spans="1:9" ht="19" customHeight="1" x14ac:dyDescent="0.95">
      <c r="A499" s="405">
        <v>5</v>
      </c>
      <c r="B499" s="406"/>
      <c r="C499" s="407"/>
      <c r="D499" s="407"/>
      <c r="E499" s="407"/>
      <c r="F499" s="408"/>
      <c r="G499" s="409" t="str">
        <f>IFERROR(IF(B499="","",IF($A497&lt;តម្លៃទំនិញ!$G$6,VLOOKUP(B499,តម្លៃទំនិញ!$B$8:$G$68,5,FALSE),VLOOKUP(B499,តម្លៃទំនិញ!$B$8:$G$68,6,FALSE))),"")</f>
        <v/>
      </c>
      <c r="H499" s="409" t="str">
        <f t="shared" si="25"/>
        <v/>
      </c>
      <c r="I499" s="437"/>
    </row>
    <row r="500" spans="1:9" ht="19" customHeight="1" x14ac:dyDescent="0.95">
      <c r="A500" s="405">
        <v>6</v>
      </c>
      <c r="B500" s="406"/>
      <c r="C500" s="407"/>
      <c r="D500" s="407"/>
      <c r="E500" s="407"/>
      <c r="F500" s="408"/>
      <c r="G500" s="409" t="str">
        <f>IFERROR(IF(B500="","",IF($A498&lt;តម្លៃទំនិញ!$G$6,VLOOKUP(B500,តម្លៃទំនិញ!$B$8:$G$68,5,FALSE),VLOOKUP(B500,តម្លៃទំនិញ!$B$8:$G$68,6,FALSE))),"")</f>
        <v/>
      </c>
      <c r="H500" s="409" t="str">
        <f t="shared" si="25"/>
        <v/>
      </c>
      <c r="I500" s="437"/>
    </row>
    <row r="501" spans="1:9" ht="19" customHeight="1" x14ac:dyDescent="0.95">
      <c r="A501" s="405">
        <v>7</v>
      </c>
      <c r="B501" s="406"/>
      <c r="C501" s="407"/>
      <c r="D501" s="407"/>
      <c r="E501" s="407"/>
      <c r="F501" s="408"/>
      <c r="G501" s="409" t="str">
        <f>IFERROR(IF(B501="","",IF($A499&lt;តម្លៃទំនិញ!$G$6,VLOOKUP(B501,តម្លៃទំនិញ!$B$8:$G$68,5,FALSE),VLOOKUP(B501,តម្លៃទំនិញ!$B$8:$G$68,6,FALSE))),"")</f>
        <v/>
      </c>
      <c r="H501" s="409" t="str">
        <f t="shared" si="25"/>
        <v/>
      </c>
      <c r="I501" s="437"/>
    </row>
    <row r="502" spans="1:9" ht="19" customHeight="1" x14ac:dyDescent="0.95">
      <c r="A502" s="405">
        <v>8</v>
      </c>
      <c r="B502" s="406"/>
      <c r="C502" s="407"/>
      <c r="D502" s="407"/>
      <c r="E502" s="407"/>
      <c r="F502" s="408"/>
      <c r="G502" s="409" t="str">
        <f>IFERROR(IF(B502="","",IF($A500&lt;តម្លៃទំនិញ!$G$6,VLOOKUP(B502,តម្លៃទំនិញ!$B$8:$G$68,5,FALSE),VLOOKUP(B502,តម្លៃទំនិញ!$B$8:$G$68,6,FALSE))),"")</f>
        <v/>
      </c>
      <c r="H502" s="409" t="str">
        <f t="shared" si="25"/>
        <v/>
      </c>
      <c r="I502" s="437"/>
    </row>
    <row r="503" spans="1:9" ht="19" customHeight="1" x14ac:dyDescent="0.95">
      <c r="A503" s="405">
        <v>9</v>
      </c>
      <c r="B503" s="406"/>
      <c r="C503" s="407"/>
      <c r="D503" s="407"/>
      <c r="E503" s="407"/>
      <c r="F503" s="408"/>
      <c r="G503" s="409" t="str">
        <f>IFERROR(IF(B503="","",IF($A501&lt;តម្លៃទំនិញ!$G$6,VLOOKUP(B503,តម្លៃទំនិញ!$B$8:$G$68,5,FALSE),VLOOKUP(B503,តម្លៃទំនិញ!$B$8:$G$68,6,FALSE))),"")</f>
        <v/>
      </c>
      <c r="H503" s="409" t="str">
        <f t="shared" si="25"/>
        <v/>
      </c>
      <c r="I503" s="437"/>
    </row>
    <row r="504" spans="1:9" ht="19" customHeight="1" x14ac:dyDescent="0.95">
      <c r="A504" s="405">
        <v>10</v>
      </c>
      <c r="B504" s="406"/>
      <c r="C504" s="407"/>
      <c r="D504" s="407"/>
      <c r="E504" s="407"/>
      <c r="F504" s="408"/>
      <c r="G504" s="409" t="str">
        <f>IFERROR(IF(B504="","",IF($A502&lt;តម្លៃទំនិញ!$G$6,VLOOKUP(B504,តម្លៃទំនិញ!$B$8:$G$68,5,FALSE),VLOOKUP(B504,តម្លៃទំនិញ!$B$8:$G$68,6,FALSE))),"")</f>
        <v/>
      </c>
      <c r="H504" s="409" t="str">
        <f t="shared" si="25"/>
        <v/>
      </c>
      <c r="I504" s="437"/>
    </row>
    <row r="505" spans="1:9" ht="19" customHeight="1" x14ac:dyDescent="0.95">
      <c r="A505" s="410" t="s">
        <v>99</v>
      </c>
      <c r="B505" s="410"/>
      <c r="C505" s="410"/>
      <c r="D505" s="410"/>
      <c r="E505" s="410"/>
      <c r="F505" s="425"/>
      <c r="G505" s="412"/>
      <c r="H505" s="426" t="str">
        <f>IF(H495="","",SUM(H495:H504))</f>
        <v/>
      </c>
      <c r="I505" s="437"/>
    </row>
    <row r="506" spans="1:9" x14ac:dyDescent="0.95">
      <c r="A506" s="375" t="s">
        <v>52</v>
      </c>
      <c r="B506" s="376" t="s">
        <v>267</v>
      </c>
      <c r="C506" s="377"/>
      <c r="D506" s="377"/>
      <c r="E506" s="377"/>
      <c r="F506" s="378"/>
      <c r="G506" s="378"/>
      <c r="H506" s="378"/>
      <c r="I506" s="437"/>
    </row>
    <row r="507" spans="1:9" ht="20" customHeight="1" x14ac:dyDescent="0.95">
      <c r="A507" s="414"/>
      <c r="B507" s="414"/>
      <c r="C507" s="414"/>
      <c r="D507" s="414"/>
      <c r="E507" s="414"/>
      <c r="F507" s="414"/>
      <c r="G507" s="414"/>
      <c r="H507" s="414"/>
      <c r="I507" s="437"/>
    </row>
    <row r="508" spans="1:9" ht="32" customHeight="1" x14ac:dyDescent="0.95">
      <c r="A508" s="414"/>
      <c r="B508" s="414"/>
      <c r="C508" s="414"/>
      <c r="D508" s="414"/>
      <c r="E508" s="415"/>
      <c r="F508" s="415"/>
      <c r="G508" s="416"/>
      <c r="H508" s="416"/>
      <c r="I508" s="437"/>
    </row>
    <row r="509" spans="1:9" x14ac:dyDescent="0.95">
      <c r="A509" s="379"/>
      <c r="B509" s="177"/>
      <c r="C509" s="377"/>
      <c r="D509" s="377"/>
      <c r="E509" s="380"/>
      <c r="F509" s="380"/>
      <c r="G509" s="380"/>
      <c r="H509" s="380"/>
      <c r="I509" s="437"/>
    </row>
    <row r="510" spans="1:9" x14ac:dyDescent="0.95">
      <c r="A510" s="379"/>
      <c r="B510" s="379"/>
      <c r="C510" s="379"/>
      <c r="D510" s="379"/>
      <c r="E510" s="379"/>
      <c r="F510" s="379"/>
      <c r="G510" s="379"/>
      <c r="H510" s="379"/>
      <c r="I510" s="437"/>
    </row>
    <row r="511" spans="1:9" ht="21" customHeight="1" x14ac:dyDescent="0.95">
      <c r="A511" s="417"/>
      <c r="B511" s="417"/>
      <c r="C511" s="417"/>
      <c r="D511" s="417"/>
      <c r="E511" s="417"/>
      <c r="F511" s="417"/>
      <c r="G511" s="417"/>
      <c r="H511" s="417"/>
      <c r="I511" s="437"/>
    </row>
    <row r="512" spans="1:9" ht="19" customHeight="1" x14ac:dyDescent="0.95">
      <c r="I512" s="437"/>
    </row>
    <row r="513" spans="1:9" ht="19" customHeight="1" x14ac:dyDescent="0.95">
      <c r="A513" s="419" t="s">
        <v>98</v>
      </c>
      <c r="B513" s="419"/>
      <c r="C513" s="419"/>
      <c r="D513" s="419"/>
      <c r="E513" s="419"/>
      <c r="F513" s="419"/>
      <c r="G513" s="419"/>
      <c r="H513" s="419"/>
      <c r="I513" s="437"/>
    </row>
    <row r="514" spans="1:9" ht="20.5" customHeight="1" x14ac:dyDescent="0.95">
      <c r="A514" s="394"/>
      <c r="B514" s="394"/>
      <c r="C514" s="395" t="s">
        <v>2</v>
      </c>
      <c r="D514" s="395"/>
      <c r="E514" s="395"/>
      <c r="F514" s="395"/>
      <c r="G514" s="395"/>
      <c r="H514" s="396" t="s">
        <v>266</v>
      </c>
      <c r="I514" s="436">
        <v>46131</v>
      </c>
    </row>
    <row r="515" spans="1:9" ht="20.5" customHeight="1" x14ac:dyDescent="0.95">
      <c r="A515" s="394"/>
      <c r="B515" s="394"/>
      <c r="C515" s="395" t="s">
        <v>79</v>
      </c>
      <c r="D515" s="395"/>
      <c r="E515" s="395"/>
      <c r="F515" s="395"/>
      <c r="G515" s="395"/>
      <c r="H515" s="394"/>
      <c r="I515" s="437"/>
    </row>
    <row r="516" spans="1:9" ht="20.5" customHeight="1" x14ac:dyDescent="0.95">
      <c r="A516" s="397" t="s">
        <v>258</v>
      </c>
      <c r="B516" s="397"/>
      <c r="C516" s="420" t="str">
        <f>C489</f>
        <v>ស្រីស្នំ</v>
      </c>
      <c r="D516" s="420"/>
      <c r="E516" s="394"/>
      <c r="F516" s="394"/>
      <c r="G516" s="394"/>
      <c r="H516" s="421"/>
      <c r="I516" s="437"/>
    </row>
    <row r="517" spans="1:9" ht="19" customHeight="1" x14ac:dyDescent="0.95">
      <c r="A517" s="397" t="s">
        <v>259</v>
      </c>
      <c r="B517" s="397"/>
      <c r="C517" s="420" t="str">
        <f>C490</f>
        <v>ស្លែងស្ពាន</v>
      </c>
      <c r="D517" s="420"/>
      <c r="E517" s="422"/>
      <c r="F517" s="422"/>
      <c r="G517" s="396" t="s">
        <v>230</v>
      </c>
      <c r="H517" s="368" t="e">
        <f>IF($C518="ស្លែងស្ពាន",_xlfn.XLOOKUP($A520,Sleng!$A$31:$A$62,Sleng!$C$31:$C$62),IF($C518="ភ្នំដី",_xlfn.XLOOKUP($A520,PhomDey!$A$31:$A$62,PhomDey!$C$31:$C$62),IF($C518="ច្រនៀង",_xlfn.XLOOKUP($A520,Chronieng!$A$31:$A$62,Chronieng!$C$31:$C$62),IF($C518="ចំការចេក",_xlfn.XLOOKUP($A520,Chomkar!$A$31:$A$62,Chomkar!$C$31:$C$62),IF($C518="ធ្លកត្រាំកង់",_xlfn.XLOOKUP($A520,Thlok!$A$31:$A$62,Thlok!$C$31:$C$62),IF($C518="ភ្នំស្រីស្នំ",_xlfn.XLOOKUP($A520,PhomSrie!$A$31:$A$62,PhomSrie!$C$31:$C$62),IF($C518="ដង្កោរ",_xlfn.XLOOKUP($A520,Dongkaor!$A$31:$A$62,Dongkaor!$C$31:$C$62),IF($C518="សាលា",_xlfn.XLOOKUP($A520,Sala!$A$31:$A$62,Sala!$C$31:$C$62),IF($C518="ដូនសុខ",_xlfn.XLOOKUP($A520,Dunsok!$A$31:$A$62,Dunsok!$C$31:$C$62),IF($C518="រមៀត",_xlfn.XLOOKUP($A520,RMeat!$A$31:$A$62,RMeat!$C$31:$C$62),IF($C518="ចារ",_xlfn.XLOOKUP($A520,Char!$A$31:$A$62,Char!$C$31:$C$62),"")))))))))))</f>
        <v>#N/A</v>
      </c>
      <c r="I517" s="437"/>
    </row>
    <row r="518" spans="1:9" ht="20.5" customHeight="1" x14ac:dyDescent="0.95">
      <c r="A518" s="397" t="s">
        <v>4</v>
      </c>
      <c r="B518" s="397"/>
      <c r="C518" s="420" t="str">
        <f>C491</f>
        <v>សាលា</v>
      </c>
      <c r="D518" s="420"/>
      <c r="E518" s="423"/>
      <c r="F518" s="422"/>
      <c r="G518" s="422"/>
      <c r="H518" s="422"/>
      <c r="I518" s="437"/>
    </row>
    <row r="519" spans="1:9" ht="24.5" x14ac:dyDescent="0.95">
      <c r="A519" s="402" t="s">
        <v>268</v>
      </c>
      <c r="B519" s="403"/>
      <c r="C519" s="403"/>
      <c r="D519" s="403"/>
      <c r="E519" s="403"/>
      <c r="F519" s="403"/>
      <c r="G519" s="403"/>
      <c r="H519" s="403"/>
      <c r="I519" s="437"/>
    </row>
    <row r="520" spans="1:9" ht="19" customHeight="1" x14ac:dyDescent="0.95">
      <c r="A520" s="424">
        <f>A493+1</f>
        <v>46130</v>
      </c>
      <c r="B520" s="424"/>
      <c r="C520" s="424"/>
      <c r="D520" s="424"/>
      <c r="E520" s="424"/>
      <c r="F520" s="424"/>
      <c r="G520" s="424"/>
      <c r="H520" s="424"/>
      <c r="I520" s="437"/>
    </row>
    <row r="521" spans="1:9" ht="19" customHeight="1" x14ac:dyDescent="0.95">
      <c r="A521" s="392" t="s">
        <v>47</v>
      </c>
      <c r="B521" s="393" t="s">
        <v>48</v>
      </c>
      <c r="C521" s="393"/>
      <c r="D521" s="393"/>
      <c r="E521" s="393"/>
      <c r="F521" s="392" t="s">
        <v>49</v>
      </c>
      <c r="G521" s="392" t="s">
        <v>50</v>
      </c>
      <c r="H521" s="392" t="s">
        <v>51</v>
      </c>
      <c r="I521" s="437"/>
    </row>
    <row r="522" spans="1:9" ht="19" customHeight="1" x14ac:dyDescent="0.95">
      <c r="A522" s="405">
        <v>1</v>
      </c>
      <c r="B522" s="406" t="str" cm="1">
        <f t="array" ref="B522">IF(AE4=FALSE,"",IF(Vigetable5="","",Vigetable5))</f>
        <v/>
      </c>
      <c r="C522" s="407"/>
      <c r="D522" s="407"/>
      <c r="E522" s="407"/>
      <c r="F522" s="408"/>
      <c r="G522" s="409" t="str">
        <f>IFERROR(IF(B522="","",IF($A520&lt;តម្លៃទំនិញ!$G$6,VLOOKUP(B522,តម្លៃទំនិញ!$B$8:$G$68,5,FALSE),VLOOKUP(B522,តម្លៃទំនិញ!$B$8:$G$68,6,FALSE))),"")</f>
        <v/>
      </c>
      <c r="H522" s="409" t="str">
        <f>IFERROR(IF(B522="","",G522*F522),"")</f>
        <v/>
      </c>
      <c r="I522" s="437"/>
    </row>
    <row r="523" spans="1:9" ht="19" customHeight="1" x14ac:dyDescent="0.95">
      <c r="A523" s="405">
        <v>2</v>
      </c>
      <c r="B523" s="406"/>
      <c r="C523" s="407"/>
      <c r="D523" s="407"/>
      <c r="E523" s="407"/>
      <c r="F523" s="408"/>
      <c r="G523" s="409" t="str">
        <f>IFERROR(IF(B523="","",IF($A521&lt;តម្លៃទំនិញ!$G$6,VLOOKUP(B523,តម្លៃទំនិញ!$B$8:$G$68,5,FALSE),VLOOKUP(B523,តម្លៃទំនិញ!$B$8:$G$68,6,FALSE))),"")</f>
        <v/>
      </c>
      <c r="H523" s="409" t="str">
        <f t="shared" ref="H523:H531" si="26">IFERROR(IF(B523="","",G523*F523),"")</f>
        <v/>
      </c>
      <c r="I523" s="437"/>
    </row>
    <row r="524" spans="1:9" ht="19" customHeight="1" x14ac:dyDescent="0.95">
      <c r="A524" s="405">
        <v>3</v>
      </c>
      <c r="B524" s="406"/>
      <c r="C524" s="407"/>
      <c r="D524" s="407"/>
      <c r="E524" s="407"/>
      <c r="F524" s="408"/>
      <c r="G524" s="409" t="str">
        <f>IFERROR(IF(B524="","",IF($A522&lt;តម្លៃទំនិញ!$G$6,VLOOKUP(B524,តម្លៃទំនិញ!$B$8:$G$68,5,FALSE),VLOOKUP(B524,តម្លៃទំនិញ!$B$8:$G$68,6,FALSE))),"")</f>
        <v/>
      </c>
      <c r="H524" s="409" t="str">
        <f t="shared" si="26"/>
        <v/>
      </c>
      <c r="I524" s="437"/>
    </row>
    <row r="525" spans="1:9" ht="19" customHeight="1" x14ac:dyDescent="0.95">
      <c r="A525" s="405">
        <v>4</v>
      </c>
      <c r="B525" s="406"/>
      <c r="C525" s="407"/>
      <c r="D525" s="407"/>
      <c r="E525" s="407"/>
      <c r="F525" s="408"/>
      <c r="G525" s="409" t="str">
        <f>IFERROR(IF(B525="","",IF($A523&lt;តម្លៃទំនិញ!$G$6,VLOOKUP(B525,តម្លៃទំនិញ!$B$8:$G$68,5,FALSE),VLOOKUP(B525,តម្លៃទំនិញ!$B$8:$G$68,6,FALSE))),"")</f>
        <v/>
      </c>
      <c r="H525" s="409" t="str">
        <f t="shared" si="26"/>
        <v/>
      </c>
      <c r="I525" s="437"/>
    </row>
    <row r="526" spans="1:9" ht="19" customHeight="1" x14ac:dyDescent="0.95">
      <c r="A526" s="405">
        <v>5</v>
      </c>
      <c r="B526" s="406"/>
      <c r="C526" s="407"/>
      <c r="D526" s="407"/>
      <c r="E526" s="407"/>
      <c r="F526" s="408"/>
      <c r="G526" s="409" t="str">
        <f>IFERROR(IF(B526="","",IF($A524&lt;តម្លៃទំនិញ!$G$6,VLOOKUP(B526,តម្លៃទំនិញ!$B$8:$G$68,5,FALSE),VLOOKUP(B526,តម្លៃទំនិញ!$B$8:$G$68,6,FALSE))),"")</f>
        <v/>
      </c>
      <c r="H526" s="409" t="str">
        <f t="shared" si="26"/>
        <v/>
      </c>
      <c r="I526" s="437"/>
    </row>
    <row r="527" spans="1:9" ht="19" customHeight="1" x14ac:dyDescent="0.95">
      <c r="A527" s="405">
        <v>6</v>
      </c>
      <c r="B527" s="406"/>
      <c r="C527" s="407"/>
      <c r="D527" s="407"/>
      <c r="E527" s="407"/>
      <c r="F527" s="408"/>
      <c r="G527" s="409" t="str">
        <f>IFERROR(IF(B527="","",IF($A525&lt;តម្លៃទំនិញ!$G$6,VLOOKUP(B527,តម្លៃទំនិញ!$B$8:$G$68,5,FALSE),VLOOKUP(B527,តម្លៃទំនិញ!$B$8:$G$68,6,FALSE))),"")</f>
        <v/>
      </c>
      <c r="H527" s="409" t="str">
        <f t="shared" si="26"/>
        <v/>
      </c>
      <c r="I527" s="437"/>
    </row>
    <row r="528" spans="1:9" ht="19" customHeight="1" x14ac:dyDescent="0.95">
      <c r="A528" s="405">
        <v>7</v>
      </c>
      <c r="B528" s="406"/>
      <c r="C528" s="407"/>
      <c r="D528" s="407"/>
      <c r="E528" s="407"/>
      <c r="F528" s="408"/>
      <c r="G528" s="409" t="str">
        <f>IFERROR(IF(B528="","",IF($A526&lt;តម្លៃទំនិញ!$G$6,VLOOKUP(B528,តម្លៃទំនិញ!$B$8:$G$68,5,FALSE),VLOOKUP(B528,តម្លៃទំនិញ!$B$8:$G$68,6,FALSE))),"")</f>
        <v/>
      </c>
      <c r="H528" s="409" t="str">
        <f t="shared" si="26"/>
        <v/>
      </c>
      <c r="I528" s="437"/>
    </row>
    <row r="529" spans="1:9" ht="19" customHeight="1" x14ac:dyDescent="0.95">
      <c r="A529" s="405">
        <v>8</v>
      </c>
      <c r="B529" s="406"/>
      <c r="C529" s="407"/>
      <c r="D529" s="407"/>
      <c r="E529" s="407"/>
      <c r="F529" s="408"/>
      <c r="G529" s="409" t="str">
        <f>IFERROR(IF(B529="","",IF($A527&lt;តម្លៃទំនិញ!$G$6,VLOOKUP(B529,តម្លៃទំនិញ!$B$8:$G$68,5,FALSE),VLOOKUP(B529,តម្លៃទំនិញ!$B$8:$G$68,6,FALSE))),"")</f>
        <v/>
      </c>
      <c r="H529" s="409" t="str">
        <f t="shared" si="26"/>
        <v/>
      </c>
      <c r="I529" s="437"/>
    </row>
    <row r="530" spans="1:9" ht="19" customHeight="1" x14ac:dyDescent="0.95">
      <c r="A530" s="405">
        <v>9</v>
      </c>
      <c r="B530" s="406"/>
      <c r="C530" s="407"/>
      <c r="D530" s="407"/>
      <c r="E530" s="407"/>
      <c r="F530" s="408"/>
      <c r="G530" s="409" t="str">
        <f>IFERROR(IF(B530="","",IF($A528&lt;តម្លៃទំនិញ!$G$6,VLOOKUP(B530,តម្លៃទំនិញ!$B$8:$G$68,5,FALSE),VLOOKUP(B530,តម្លៃទំនិញ!$B$8:$G$68,6,FALSE))),"")</f>
        <v/>
      </c>
      <c r="H530" s="409" t="str">
        <f t="shared" si="26"/>
        <v/>
      </c>
      <c r="I530" s="437"/>
    </row>
    <row r="531" spans="1:9" ht="19" customHeight="1" x14ac:dyDescent="0.95">
      <c r="A531" s="405">
        <v>10</v>
      </c>
      <c r="B531" s="406"/>
      <c r="C531" s="407"/>
      <c r="D531" s="407"/>
      <c r="E531" s="407"/>
      <c r="F531" s="408"/>
      <c r="G531" s="409" t="str">
        <f>IFERROR(IF(B531="","",IF($A529&lt;តម្លៃទំនិញ!$G$6,VLOOKUP(B531,តម្លៃទំនិញ!$B$8:$G$68,5,FALSE),VLOOKUP(B531,តម្លៃទំនិញ!$B$8:$G$68,6,FALSE))),"")</f>
        <v/>
      </c>
      <c r="H531" s="409" t="str">
        <f t="shared" si="26"/>
        <v/>
      </c>
      <c r="I531" s="437"/>
    </row>
    <row r="532" spans="1:9" ht="19" customHeight="1" x14ac:dyDescent="0.95">
      <c r="A532" s="410" t="s">
        <v>99</v>
      </c>
      <c r="B532" s="410"/>
      <c r="C532" s="410"/>
      <c r="D532" s="410"/>
      <c r="E532" s="410"/>
      <c r="F532" s="425"/>
      <c r="G532" s="412"/>
      <c r="H532" s="426" t="str">
        <f>IF(H522="","",SUM(H522:H531))</f>
        <v/>
      </c>
      <c r="I532" s="437"/>
    </row>
    <row r="533" spans="1:9" x14ac:dyDescent="0.95">
      <c r="A533" s="375" t="s">
        <v>52</v>
      </c>
      <c r="B533" s="376" t="s">
        <v>267</v>
      </c>
      <c r="C533" s="377"/>
      <c r="D533" s="377"/>
      <c r="E533" s="377"/>
      <c r="F533" s="378"/>
      <c r="G533" s="378"/>
      <c r="H533" s="378"/>
      <c r="I533" s="437"/>
    </row>
    <row r="534" spans="1:9" ht="22.5" customHeight="1" x14ac:dyDescent="0.95">
      <c r="A534" s="414"/>
      <c r="B534" s="414"/>
      <c r="C534" s="414"/>
      <c r="D534" s="414"/>
      <c r="E534" s="414"/>
      <c r="F534" s="414"/>
      <c r="G534" s="414"/>
      <c r="H534" s="414"/>
      <c r="I534" s="437"/>
    </row>
    <row r="535" spans="1:9" ht="34.5" customHeight="1" x14ac:dyDescent="0.95">
      <c r="A535" s="414"/>
      <c r="B535" s="414"/>
      <c r="C535" s="414"/>
      <c r="D535" s="414"/>
      <c r="E535" s="415"/>
      <c r="F535" s="415"/>
      <c r="G535" s="416"/>
      <c r="H535" s="416"/>
      <c r="I535" s="437"/>
    </row>
    <row r="536" spans="1:9" x14ac:dyDescent="0.95">
      <c r="A536" s="379"/>
      <c r="B536" s="177"/>
      <c r="C536" s="377"/>
      <c r="D536" s="377"/>
      <c r="E536" s="380"/>
      <c r="F536" s="380"/>
      <c r="G536" s="380"/>
      <c r="H536" s="380"/>
      <c r="I536" s="437"/>
    </row>
    <row r="537" spans="1:9" x14ac:dyDescent="0.95">
      <c r="A537" s="379"/>
      <c r="B537" s="379"/>
      <c r="C537" s="379"/>
      <c r="D537" s="379"/>
      <c r="E537" s="379"/>
      <c r="F537" s="379"/>
      <c r="G537" s="379"/>
      <c r="H537" s="379"/>
      <c r="I537" s="437"/>
    </row>
    <row r="538" spans="1:9" ht="21" customHeight="1" x14ac:dyDescent="0.95">
      <c r="A538" s="417"/>
      <c r="B538" s="417"/>
      <c r="C538" s="417"/>
      <c r="D538" s="417"/>
      <c r="E538" s="417"/>
      <c r="F538" s="417"/>
      <c r="G538" s="417"/>
      <c r="H538" s="417"/>
      <c r="I538" s="437"/>
    </row>
    <row r="539" spans="1:9" ht="19" customHeight="1" x14ac:dyDescent="0.95">
      <c r="I539" s="437"/>
    </row>
    <row r="540" spans="1:9" ht="19" customHeight="1" x14ac:dyDescent="0.95">
      <c r="A540" s="419" t="s">
        <v>98</v>
      </c>
      <c r="B540" s="419"/>
      <c r="C540" s="419"/>
      <c r="D540" s="419"/>
      <c r="E540" s="419"/>
      <c r="F540" s="419"/>
      <c r="G540" s="419"/>
      <c r="H540" s="419"/>
      <c r="I540" s="437"/>
    </row>
    <row r="541" spans="1:9" ht="20.5" customHeight="1" x14ac:dyDescent="0.95">
      <c r="A541" s="394"/>
      <c r="B541" s="394"/>
      <c r="C541" s="395" t="s">
        <v>2</v>
      </c>
      <c r="D541" s="395"/>
      <c r="E541" s="395"/>
      <c r="F541" s="395"/>
      <c r="G541" s="395"/>
      <c r="H541" s="396" t="s">
        <v>266</v>
      </c>
      <c r="I541" s="436">
        <v>46132</v>
      </c>
    </row>
    <row r="542" spans="1:9" ht="20.5" customHeight="1" x14ac:dyDescent="0.95">
      <c r="A542" s="394"/>
      <c r="B542" s="394"/>
      <c r="C542" s="395" t="s">
        <v>79</v>
      </c>
      <c r="D542" s="395"/>
      <c r="E542" s="395"/>
      <c r="F542" s="395"/>
      <c r="G542" s="395"/>
      <c r="H542" s="394"/>
      <c r="I542" s="437"/>
    </row>
    <row r="543" spans="1:9" ht="20.5" customHeight="1" x14ac:dyDescent="0.95">
      <c r="A543" s="397" t="s">
        <v>258</v>
      </c>
      <c r="B543" s="397"/>
      <c r="C543" s="420" t="str">
        <f>C516</f>
        <v>ស្រីស្នំ</v>
      </c>
      <c r="D543" s="420"/>
      <c r="E543" s="394"/>
      <c r="F543" s="394"/>
      <c r="G543" s="394"/>
      <c r="H543" s="421"/>
      <c r="I543" s="437"/>
    </row>
    <row r="544" spans="1:9" ht="19" customHeight="1" x14ac:dyDescent="0.95">
      <c r="A544" s="397" t="s">
        <v>259</v>
      </c>
      <c r="B544" s="397"/>
      <c r="C544" s="420" t="str">
        <f>C517</f>
        <v>ស្លែងស្ពាន</v>
      </c>
      <c r="D544" s="420"/>
      <c r="E544" s="422"/>
      <c r="F544" s="422"/>
      <c r="G544" s="396" t="s">
        <v>230</v>
      </c>
      <c r="H544" s="368" t="e">
        <f>IF($C545="ស្លែងស្ពាន",_xlfn.XLOOKUP($A547,Sleng!$A$31:$A$62,Sleng!$C$31:$C$62),IF($C545="ភ្នំដី",_xlfn.XLOOKUP($A547,PhomDey!$A$31:$A$62,PhomDey!$C$31:$C$62),IF($C545="ច្រនៀង",_xlfn.XLOOKUP($A547,Chronieng!$A$31:$A$62,Chronieng!$C$31:$C$62),IF($C545="ចំការចេក",_xlfn.XLOOKUP($A547,Chomkar!$A$31:$A$62,Chomkar!$C$31:$C$62),IF($C545="ធ្លកត្រាំកង់",_xlfn.XLOOKUP($A547,Thlok!$A$31:$A$62,Thlok!$C$31:$C$62),IF($C545="ភ្នំស្រីស្នំ",_xlfn.XLOOKUP($A547,PhomSrie!$A$31:$A$62,PhomSrie!$C$31:$C$62),IF($C545="ដង្កោរ",_xlfn.XLOOKUP($A547,Dongkaor!$A$31:$A$62,Dongkaor!$C$31:$C$62),IF($C545="សាលា",_xlfn.XLOOKUP($A547,Sala!$A$31:$A$62,Sala!$C$31:$C$62),IF($C545="ដូនសុខ",_xlfn.XLOOKUP($A547,Dunsok!$A$31:$A$62,Dunsok!$C$31:$C$62),IF($C545="រមៀត",_xlfn.XLOOKUP($A547,RMeat!$A$31:$A$62,RMeat!$C$31:$C$62),IF($C545="ចារ",_xlfn.XLOOKUP($A547,Char!$A$31:$A$62,Char!$C$31:$C$62),"")))))))))))</f>
        <v>#N/A</v>
      </c>
      <c r="I544" s="437"/>
    </row>
    <row r="545" spans="1:9" ht="20.5" customHeight="1" x14ac:dyDescent="0.95">
      <c r="A545" s="397" t="s">
        <v>4</v>
      </c>
      <c r="B545" s="397"/>
      <c r="C545" s="420" t="str">
        <f>C518</f>
        <v>សាលា</v>
      </c>
      <c r="D545" s="420"/>
      <c r="E545" s="423"/>
      <c r="F545" s="422"/>
      <c r="G545" s="422"/>
      <c r="H545" s="422"/>
      <c r="I545" s="437"/>
    </row>
    <row r="546" spans="1:9" ht="24.5" x14ac:dyDescent="0.95">
      <c r="A546" s="402" t="s">
        <v>268</v>
      </c>
      <c r="B546" s="403"/>
      <c r="C546" s="403"/>
      <c r="D546" s="403"/>
      <c r="E546" s="403"/>
      <c r="F546" s="403"/>
      <c r="G546" s="403"/>
      <c r="H546" s="403"/>
      <c r="I546" s="437"/>
    </row>
    <row r="547" spans="1:9" ht="19" customHeight="1" x14ac:dyDescent="0.95">
      <c r="A547" s="424">
        <f>A520+1</f>
        <v>46131</v>
      </c>
      <c r="B547" s="424"/>
      <c r="C547" s="424"/>
      <c r="D547" s="424"/>
      <c r="E547" s="424"/>
      <c r="F547" s="424"/>
      <c r="G547" s="424"/>
      <c r="H547" s="424"/>
      <c r="I547" s="437"/>
    </row>
    <row r="548" spans="1:9" ht="19" customHeight="1" x14ac:dyDescent="0.95">
      <c r="A548" s="392" t="s">
        <v>47</v>
      </c>
      <c r="B548" s="393" t="s">
        <v>48</v>
      </c>
      <c r="C548" s="393"/>
      <c r="D548" s="393"/>
      <c r="E548" s="393"/>
      <c r="F548" s="392" t="s">
        <v>49</v>
      </c>
      <c r="G548" s="392" t="s">
        <v>50</v>
      </c>
      <c r="H548" s="392" t="s">
        <v>51</v>
      </c>
      <c r="I548" s="437"/>
    </row>
    <row r="549" spans="1:9" ht="19" customHeight="1" x14ac:dyDescent="0.95">
      <c r="A549" s="405">
        <v>1</v>
      </c>
      <c r="B549" s="406" t="str" cm="1">
        <f t="array" ref="B549:F558">IF(AE14=FALSE,"",IF(Vigetable6="","",Vigetable6))</f>
        <v>ស៊ុតទា</v>
      </c>
      <c r="C549" s="407" t="str">
        <v/>
      </c>
      <c r="D549" s="407" t="str">
        <v/>
      </c>
      <c r="E549" s="407" t="str">
        <v/>
      </c>
      <c r="F549" s="408">
        <v>47</v>
      </c>
      <c r="G549" s="409">
        <f>IFERROR(IF(B549="","",IF($A547&lt;តម្លៃទំនិញ!$G$6,VLOOKUP(B549,តម្លៃទំនិញ!$B$8:$G$68,5,FALSE),VLOOKUP(B549,តម្លៃទំនិញ!$B$8:$G$68,6,FALSE))),"")</f>
        <v>580</v>
      </c>
      <c r="H549" s="409">
        <f>IFERROR(IF(B549="","",G549*F549),"")</f>
        <v>27260</v>
      </c>
      <c r="I549" s="437"/>
    </row>
    <row r="550" spans="1:9" ht="19" customHeight="1" x14ac:dyDescent="0.95">
      <c r="A550" s="405">
        <v>2</v>
      </c>
      <c r="B550" s="406" t="str">
        <v>សណ្តែកគួរ</v>
      </c>
      <c r="C550" s="407" t="str">
        <v/>
      </c>
      <c r="D550" s="407" t="str">
        <v/>
      </c>
      <c r="E550" s="407" t="str">
        <v/>
      </c>
      <c r="F550" s="408">
        <v>6.7</v>
      </c>
      <c r="G550" s="409">
        <f>IFERROR(IF(B550="","",IF($A548&lt;តម្លៃទំនិញ!$G$6,VLOOKUP(B550,តម្លៃទំនិញ!$B$8:$G$68,5,FALSE),VLOOKUP(B550,តម្លៃទំនិញ!$B$8:$G$68,6,FALSE))),"")</f>
        <v>3999</v>
      </c>
      <c r="H550" s="409">
        <f t="shared" ref="H550:H558" si="27">IFERROR(IF(B550="","",G550*F550),"")</f>
        <v>26793.3</v>
      </c>
      <c r="I550" s="437"/>
    </row>
    <row r="551" spans="1:9" ht="19" customHeight="1" x14ac:dyDescent="0.95">
      <c r="A551" s="405">
        <v>3</v>
      </c>
      <c r="B551" s="406" t="str">
        <v>ការ៉ុត</v>
      </c>
      <c r="C551" s="407" t="str">
        <v/>
      </c>
      <c r="D551" s="407" t="str">
        <v/>
      </c>
      <c r="E551" s="407" t="str">
        <v/>
      </c>
      <c r="F551" s="408">
        <v>1.7</v>
      </c>
      <c r="G551" s="409">
        <f>IFERROR(IF(B551="","",IF($A549&lt;តម្លៃទំនិញ!$G$6,VLOOKUP(B551,តម្លៃទំនិញ!$B$8:$G$68,5,FALSE),VLOOKUP(B551,តម្លៃទំនិញ!$B$8:$G$68,6,FALSE))),"")</f>
        <v>2999</v>
      </c>
      <c r="H551" s="409">
        <f t="shared" si="27"/>
        <v>5098.3</v>
      </c>
      <c r="I551" s="437"/>
    </row>
    <row r="552" spans="1:9" ht="19" customHeight="1" x14ac:dyDescent="0.95">
      <c r="A552" s="405">
        <v>4</v>
      </c>
      <c r="B552" s="406" t="str">
        <v/>
      </c>
      <c r="C552" s="407" t="str">
        <v/>
      </c>
      <c r="D552" s="407" t="str">
        <v/>
      </c>
      <c r="E552" s="407" t="str">
        <v/>
      </c>
      <c r="F552" s="408" t="str">
        <v/>
      </c>
      <c r="G552" s="409" t="str">
        <f>IFERROR(IF(B552="","",IF($A550&lt;តម្លៃទំនិញ!$G$6,VLOOKUP(B552,តម្លៃទំនិញ!$B$8:$G$68,5,FALSE),VLOOKUP(B552,តម្លៃទំនិញ!$B$8:$G$68,6,FALSE))),"")</f>
        <v/>
      </c>
      <c r="H552" s="409" t="str">
        <f t="shared" si="27"/>
        <v/>
      </c>
      <c r="I552" s="437"/>
    </row>
    <row r="553" spans="1:9" ht="19" customHeight="1" x14ac:dyDescent="0.95">
      <c r="A553" s="405">
        <v>5</v>
      </c>
      <c r="B553" s="406" t="str">
        <v/>
      </c>
      <c r="C553" s="407" t="str">
        <v/>
      </c>
      <c r="D553" s="407" t="str">
        <v/>
      </c>
      <c r="E553" s="407" t="str">
        <v/>
      </c>
      <c r="F553" s="408" t="str">
        <v/>
      </c>
      <c r="G553" s="409" t="str">
        <f>IFERROR(IF(B553="","",IF($A551&lt;តម្លៃទំនិញ!$G$6,VLOOKUP(B553,តម្លៃទំនិញ!$B$8:$G$68,5,FALSE),VLOOKUP(B553,តម្លៃទំនិញ!$B$8:$G$68,6,FALSE))),"")</f>
        <v/>
      </c>
      <c r="H553" s="409" t="str">
        <f t="shared" si="27"/>
        <v/>
      </c>
      <c r="I553" s="437"/>
    </row>
    <row r="554" spans="1:9" ht="19" customHeight="1" x14ac:dyDescent="0.95">
      <c r="A554" s="405">
        <v>6</v>
      </c>
      <c r="B554" s="406" t="str">
        <v/>
      </c>
      <c r="C554" s="407" t="str">
        <v/>
      </c>
      <c r="D554" s="407" t="str">
        <v/>
      </c>
      <c r="E554" s="407" t="str">
        <v/>
      </c>
      <c r="F554" s="408" t="str">
        <v/>
      </c>
      <c r="G554" s="409" t="str">
        <f>IFERROR(IF(B554="","",IF($A552&lt;តម្លៃទំនិញ!$G$6,VLOOKUP(B554,តម្លៃទំនិញ!$B$8:$G$68,5,FALSE),VLOOKUP(B554,តម្លៃទំនិញ!$B$8:$G$68,6,FALSE))),"")</f>
        <v/>
      </c>
      <c r="H554" s="409" t="str">
        <f t="shared" si="27"/>
        <v/>
      </c>
      <c r="I554" s="437"/>
    </row>
    <row r="555" spans="1:9" ht="19" customHeight="1" x14ac:dyDescent="0.95">
      <c r="A555" s="405">
        <v>7</v>
      </c>
      <c r="B555" s="406" t="str">
        <v/>
      </c>
      <c r="C555" s="407" t="str">
        <v/>
      </c>
      <c r="D555" s="407" t="str">
        <v/>
      </c>
      <c r="E555" s="407" t="str">
        <v/>
      </c>
      <c r="F555" s="408" t="str">
        <v/>
      </c>
      <c r="G555" s="409" t="str">
        <f>IFERROR(IF(B555="","",IF($A553&lt;តម្លៃទំនិញ!$G$6,VLOOKUP(B555,តម្លៃទំនិញ!$B$8:$G$68,5,FALSE),VLOOKUP(B555,តម្លៃទំនិញ!$B$8:$G$68,6,FALSE))),"")</f>
        <v/>
      </c>
      <c r="H555" s="409" t="str">
        <f t="shared" si="27"/>
        <v/>
      </c>
      <c r="I555" s="437"/>
    </row>
    <row r="556" spans="1:9" ht="19" customHeight="1" x14ac:dyDescent="0.95">
      <c r="A556" s="405">
        <v>8</v>
      </c>
      <c r="B556" s="406" t="str">
        <v/>
      </c>
      <c r="C556" s="407" t="str">
        <v/>
      </c>
      <c r="D556" s="407" t="str">
        <v/>
      </c>
      <c r="E556" s="407" t="str">
        <v/>
      </c>
      <c r="F556" s="408" t="str">
        <v/>
      </c>
      <c r="G556" s="409" t="str">
        <f>IFERROR(IF(B556="","",IF($A554&lt;តម្លៃទំនិញ!$G$6,VLOOKUP(B556,តម្លៃទំនិញ!$B$8:$G$68,5,FALSE),VLOOKUP(B556,តម្លៃទំនិញ!$B$8:$G$68,6,FALSE))),"")</f>
        <v/>
      </c>
      <c r="H556" s="409" t="str">
        <f t="shared" si="27"/>
        <v/>
      </c>
      <c r="I556" s="437"/>
    </row>
    <row r="557" spans="1:9" ht="19" customHeight="1" x14ac:dyDescent="0.95">
      <c r="A557" s="405">
        <v>9</v>
      </c>
      <c r="B557" s="406" t="str">
        <v/>
      </c>
      <c r="C557" s="407" t="str">
        <v/>
      </c>
      <c r="D557" s="407" t="str">
        <v/>
      </c>
      <c r="E557" s="407" t="str">
        <v/>
      </c>
      <c r="F557" s="408" t="str">
        <v/>
      </c>
      <c r="G557" s="409" t="str">
        <f>IFERROR(IF(B557="","",IF($A555&lt;តម្លៃទំនិញ!$G$6,VLOOKUP(B557,តម្លៃទំនិញ!$B$8:$G$68,5,FALSE),VLOOKUP(B557,តម្លៃទំនិញ!$B$8:$G$68,6,FALSE))),"")</f>
        <v/>
      </c>
      <c r="H557" s="409" t="str">
        <f t="shared" si="27"/>
        <v/>
      </c>
      <c r="I557" s="437"/>
    </row>
    <row r="558" spans="1:9" ht="19" customHeight="1" x14ac:dyDescent="0.95">
      <c r="A558" s="405">
        <v>10</v>
      </c>
      <c r="B558" s="406" t="str">
        <v/>
      </c>
      <c r="C558" s="407" t="str">
        <v/>
      </c>
      <c r="D558" s="407" t="str">
        <v/>
      </c>
      <c r="E558" s="407" t="str">
        <v/>
      </c>
      <c r="F558" s="408" t="str">
        <v/>
      </c>
      <c r="G558" s="409" t="str">
        <f>IFERROR(IF(B558="","",IF($A556&lt;តម្លៃទំនិញ!$G$6,VLOOKUP(B558,តម្លៃទំនិញ!$B$8:$G$68,5,FALSE),VLOOKUP(B558,តម្លៃទំនិញ!$B$8:$G$68,6,FALSE))),"")</f>
        <v/>
      </c>
      <c r="H558" s="409" t="str">
        <f t="shared" si="27"/>
        <v/>
      </c>
      <c r="I558" s="437"/>
    </row>
    <row r="559" spans="1:9" ht="19" customHeight="1" x14ac:dyDescent="0.95">
      <c r="A559" s="410" t="s">
        <v>99</v>
      </c>
      <c r="B559" s="410"/>
      <c r="C559" s="410"/>
      <c r="D559" s="410"/>
      <c r="E559" s="410"/>
      <c r="F559" s="425"/>
      <c r="G559" s="412"/>
      <c r="H559" s="426">
        <f>IF(H549="","",SUM(H549:H558))</f>
        <v>59151.600000000006</v>
      </c>
      <c r="I559" s="437"/>
    </row>
    <row r="560" spans="1:9" x14ac:dyDescent="0.95">
      <c r="A560" s="375" t="s">
        <v>52</v>
      </c>
      <c r="B560" s="376" t="s">
        <v>267</v>
      </c>
      <c r="C560" s="377"/>
      <c r="D560" s="377"/>
      <c r="E560" s="377"/>
      <c r="F560" s="378"/>
      <c r="G560" s="378"/>
      <c r="H560" s="378"/>
      <c r="I560" s="437"/>
    </row>
    <row r="561" spans="1:9" ht="22.5" customHeight="1" x14ac:dyDescent="0.95">
      <c r="A561" s="414"/>
      <c r="B561" s="414"/>
      <c r="C561" s="414"/>
      <c r="D561" s="414"/>
      <c r="E561" s="414"/>
      <c r="F561" s="414"/>
      <c r="G561" s="414"/>
      <c r="H561" s="414"/>
      <c r="I561" s="437"/>
    </row>
    <row r="562" spans="1:9" ht="22.5" customHeight="1" x14ac:dyDescent="0.95">
      <c r="A562" s="414"/>
      <c r="B562" s="414"/>
      <c r="C562" s="414"/>
      <c r="D562" s="414"/>
      <c r="E562" s="415"/>
      <c r="F562" s="415"/>
      <c r="G562" s="416"/>
      <c r="H562" s="416"/>
      <c r="I562" s="437"/>
    </row>
    <row r="563" spans="1:9" x14ac:dyDescent="0.95">
      <c r="A563" s="379"/>
      <c r="B563" s="177"/>
      <c r="C563" s="377"/>
      <c r="D563" s="377"/>
      <c r="E563" s="380"/>
      <c r="F563" s="380"/>
      <c r="G563" s="380"/>
      <c r="H563" s="380"/>
      <c r="I563" s="437"/>
    </row>
    <row r="564" spans="1:9" x14ac:dyDescent="0.95">
      <c r="A564" s="379"/>
      <c r="B564" s="379"/>
      <c r="C564" s="379"/>
      <c r="D564" s="379"/>
      <c r="E564" s="379"/>
      <c r="F564" s="379"/>
      <c r="G564" s="379"/>
      <c r="H564" s="379"/>
      <c r="I564" s="437"/>
    </row>
    <row r="565" spans="1:9" ht="21" customHeight="1" x14ac:dyDescent="0.95">
      <c r="A565" s="417"/>
      <c r="B565" s="417"/>
      <c r="C565" s="417"/>
      <c r="D565" s="417"/>
      <c r="E565" s="417"/>
      <c r="F565" s="417"/>
      <c r="G565" s="417"/>
      <c r="H565" s="417"/>
      <c r="I565" s="437"/>
    </row>
    <row r="566" spans="1:9" ht="19" customHeight="1" x14ac:dyDescent="0.95">
      <c r="I566" s="437"/>
    </row>
    <row r="567" spans="1:9" ht="19" customHeight="1" x14ac:dyDescent="0.95">
      <c r="A567" s="419" t="s">
        <v>98</v>
      </c>
      <c r="B567" s="419"/>
      <c r="C567" s="419"/>
      <c r="D567" s="419"/>
      <c r="E567" s="419"/>
      <c r="F567" s="419"/>
      <c r="G567" s="419"/>
      <c r="H567" s="419"/>
      <c r="I567" s="437"/>
    </row>
    <row r="568" spans="1:9" ht="20.5" customHeight="1" x14ac:dyDescent="0.95">
      <c r="A568" s="394"/>
      <c r="B568" s="394"/>
      <c r="C568" s="395" t="s">
        <v>2</v>
      </c>
      <c r="D568" s="395"/>
      <c r="E568" s="395"/>
      <c r="F568" s="395"/>
      <c r="G568" s="395"/>
      <c r="H568" s="396" t="s">
        <v>266</v>
      </c>
      <c r="I568" s="436">
        <v>46133</v>
      </c>
    </row>
    <row r="569" spans="1:9" ht="20.5" customHeight="1" x14ac:dyDescent="0.95">
      <c r="A569" s="394"/>
      <c r="B569" s="394"/>
      <c r="C569" s="395" t="s">
        <v>79</v>
      </c>
      <c r="D569" s="395"/>
      <c r="E569" s="395"/>
      <c r="F569" s="395"/>
      <c r="G569" s="395"/>
      <c r="H569" s="394"/>
      <c r="I569" s="437"/>
    </row>
    <row r="570" spans="1:9" ht="20.5" customHeight="1" x14ac:dyDescent="0.95">
      <c r="A570" s="397" t="s">
        <v>258</v>
      </c>
      <c r="B570" s="397"/>
      <c r="C570" s="420" t="str">
        <f>C543</f>
        <v>ស្រីស្នំ</v>
      </c>
      <c r="D570" s="420"/>
      <c r="E570" s="394"/>
      <c r="F570" s="394"/>
      <c r="G570" s="394"/>
      <c r="H570" s="421"/>
      <c r="I570" s="437"/>
    </row>
    <row r="571" spans="1:9" ht="19" customHeight="1" x14ac:dyDescent="0.95">
      <c r="A571" s="397" t="s">
        <v>259</v>
      </c>
      <c r="B571" s="397"/>
      <c r="C571" s="420" t="str">
        <f>C544</f>
        <v>ស្លែងស្ពាន</v>
      </c>
      <c r="D571" s="420"/>
      <c r="E571" s="422"/>
      <c r="F571" s="422"/>
      <c r="G571" s="396" t="s">
        <v>230</v>
      </c>
      <c r="H571" s="368" t="e">
        <f>IF($C572="ស្លែងស្ពាន",_xlfn.XLOOKUP($A574,Sleng!$A$31:$A$62,Sleng!$C$31:$C$62),IF($C572="ភ្នំដី",_xlfn.XLOOKUP($A574,PhomDey!$A$31:$A$62,PhomDey!$C$31:$C$62),IF($C572="ច្រនៀង",_xlfn.XLOOKUP($A574,Chronieng!$A$31:$A$62,Chronieng!$C$31:$C$62),IF($C572="ចំការចេក",_xlfn.XLOOKUP($A574,Chomkar!$A$31:$A$62,Chomkar!$C$31:$C$62),IF($C572="ធ្លកត្រាំកង់",_xlfn.XLOOKUP($A574,Thlok!$A$31:$A$62,Thlok!$C$31:$C$62),IF($C572="ភ្នំស្រីស្នំ",_xlfn.XLOOKUP($A574,PhomSrie!$A$31:$A$62,PhomSrie!$C$31:$C$62),IF($C572="ដង្កោរ",_xlfn.XLOOKUP($A574,Dongkaor!$A$31:$A$62,Dongkaor!$C$31:$C$62),IF($C572="សាលា",_xlfn.XLOOKUP($A574,Sala!$A$31:$A$62,Sala!$C$31:$C$62),IF($C572="ដូនសុខ",_xlfn.XLOOKUP($A574,Dunsok!$A$31:$A$62,Dunsok!$C$31:$C$62),IF($C572="រមៀត",_xlfn.XLOOKUP($A574,RMeat!$A$31:$A$62,RMeat!$C$31:$C$62),IF($C572="ចារ",_xlfn.XLOOKUP($A574,Char!$A$31:$A$62,Char!$C$31:$C$62),"")))))))))))</f>
        <v>#N/A</v>
      </c>
      <c r="I571" s="437"/>
    </row>
    <row r="572" spans="1:9" ht="20.5" customHeight="1" x14ac:dyDescent="0.95">
      <c r="A572" s="397" t="s">
        <v>4</v>
      </c>
      <c r="B572" s="397"/>
      <c r="C572" s="420" t="str">
        <f>C545</f>
        <v>សាលា</v>
      </c>
      <c r="D572" s="420"/>
      <c r="E572" s="423"/>
      <c r="F572" s="422"/>
      <c r="G572" s="422"/>
      <c r="H572" s="422"/>
      <c r="I572" s="437"/>
    </row>
    <row r="573" spans="1:9" ht="24.5" x14ac:dyDescent="0.95">
      <c r="A573" s="402" t="s">
        <v>268</v>
      </c>
      <c r="B573" s="403"/>
      <c r="C573" s="403"/>
      <c r="D573" s="403"/>
      <c r="E573" s="403"/>
      <c r="F573" s="403"/>
      <c r="G573" s="403"/>
      <c r="H573" s="403"/>
      <c r="I573" s="437"/>
    </row>
    <row r="574" spans="1:9" ht="19" customHeight="1" x14ac:dyDescent="0.95">
      <c r="A574" s="424">
        <f>A547+1</f>
        <v>46132</v>
      </c>
      <c r="B574" s="424"/>
      <c r="C574" s="424"/>
      <c r="D574" s="424"/>
      <c r="E574" s="424"/>
      <c r="F574" s="424"/>
      <c r="G574" s="424"/>
      <c r="H574" s="424"/>
      <c r="I574" s="437"/>
    </row>
    <row r="575" spans="1:9" ht="19" customHeight="1" x14ac:dyDescent="0.95">
      <c r="A575" s="392" t="s">
        <v>47</v>
      </c>
      <c r="B575" s="430" t="s">
        <v>48</v>
      </c>
      <c r="C575" s="431"/>
      <c r="D575" s="431"/>
      <c r="E575" s="432"/>
      <c r="F575" s="392" t="s">
        <v>49</v>
      </c>
      <c r="G575" s="392" t="s">
        <v>50</v>
      </c>
      <c r="H575" s="392" t="s">
        <v>51</v>
      </c>
      <c r="I575" s="437"/>
    </row>
    <row r="576" spans="1:9" ht="19" customHeight="1" x14ac:dyDescent="0.95">
      <c r="A576" s="405">
        <v>1</v>
      </c>
      <c r="B576" s="406" t="str" cm="1">
        <f t="array" ref="B576:F585">IF(AM4=FALSE,"",IF(Vigetable7="","",Vigetable7))</f>
        <v>ត្រីរស់</v>
      </c>
      <c r="C576" s="407" t="str">
        <v/>
      </c>
      <c r="D576" s="407" t="str">
        <v/>
      </c>
      <c r="E576" s="407" t="str">
        <v/>
      </c>
      <c r="F576" s="408">
        <v>3.9</v>
      </c>
      <c r="G576" s="409">
        <f>IFERROR(IF(B576="","",IF($A574&lt;តម្លៃទំនិញ!$G$6,VLOOKUP(B576,តម្លៃទំនិញ!$B$8:$G$68,5,FALSE),VLOOKUP(B576,តម្លៃទំនិញ!$B$8:$G$68,6,FALSE))),"")</f>
        <v>10000</v>
      </c>
      <c r="H576" s="409">
        <f>IFERROR(IF(B576="","",G576*F576),"")</f>
        <v>39000</v>
      </c>
      <c r="I576" s="437"/>
    </row>
    <row r="577" spans="1:9" ht="19" customHeight="1" x14ac:dyDescent="0.95">
      <c r="A577" s="405">
        <v>2</v>
      </c>
      <c r="B577" s="406" t="str">
        <v>ស្លឹកបាស</v>
      </c>
      <c r="C577" s="407" t="str">
        <v/>
      </c>
      <c r="D577" s="407" t="str">
        <v/>
      </c>
      <c r="E577" s="407" t="str">
        <v/>
      </c>
      <c r="F577" s="408">
        <v>1.7</v>
      </c>
      <c r="G577" s="409">
        <f>IFERROR(IF(B577="","",IF($A575&lt;តម្លៃទំនិញ!$G$6,VLOOKUP(B577,តម្លៃទំនិញ!$B$8:$G$68,5,FALSE),VLOOKUP(B577,តម្លៃទំនិញ!$B$8:$G$68,6,FALSE))),"")</f>
        <v>3999</v>
      </c>
      <c r="H577" s="409">
        <f t="shared" ref="H577:H585" si="28">IFERROR(IF(B577="","",G577*F577),"")</f>
        <v>6798.3</v>
      </c>
      <c r="I577" s="437"/>
    </row>
    <row r="578" spans="1:9" ht="19" customHeight="1" x14ac:dyDescent="0.95">
      <c r="A578" s="405">
        <v>3</v>
      </c>
      <c r="B578" s="406" t="str">
        <v>ផ្ទីដូង</v>
      </c>
      <c r="C578" s="407" t="str">
        <v/>
      </c>
      <c r="D578" s="407" t="str">
        <v/>
      </c>
      <c r="E578" s="407" t="str">
        <v/>
      </c>
      <c r="F578" s="408">
        <v>1.7</v>
      </c>
      <c r="G578" s="409">
        <f>IFERROR(IF(B578="","",IF($A576&lt;តម្លៃទំនិញ!$G$6,VLOOKUP(B578,តម្លៃទំនិញ!$B$8:$G$68,5,FALSE),VLOOKUP(B578,តម្លៃទំនិញ!$B$8:$G$68,6,FALSE))),"")</f>
        <v>2890</v>
      </c>
      <c r="H578" s="409">
        <f t="shared" si="28"/>
        <v>4913</v>
      </c>
      <c r="I578" s="437"/>
    </row>
    <row r="579" spans="1:9" ht="19" customHeight="1" x14ac:dyDescent="0.95">
      <c r="A579" s="405">
        <v>4</v>
      </c>
      <c r="B579" s="406" t="str">
        <v>ត្រួយល្ពៅ</v>
      </c>
      <c r="C579" s="407" t="str">
        <v/>
      </c>
      <c r="D579" s="407" t="str">
        <v/>
      </c>
      <c r="E579" s="407" t="str">
        <v/>
      </c>
      <c r="F579" s="408">
        <v>1.7</v>
      </c>
      <c r="G579" s="409">
        <f>IFERROR(IF(B579="","",IF($A577&lt;តម្លៃទំនិញ!$G$6,VLOOKUP(B579,តម្លៃទំនិញ!$B$8:$G$68,5,FALSE),VLOOKUP(B579,តម្លៃទំនិញ!$B$8:$G$68,6,FALSE))),"")</f>
        <v>2590</v>
      </c>
      <c r="H579" s="409">
        <f t="shared" si="28"/>
        <v>4403</v>
      </c>
      <c r="I579" s="437"/>
    </row>
    <row r="580" spans="1:9" ht="19" customHeight="1" x14ac:dyDescent="0.95">
      <c r="A580" s="405">
        <v>5</v>
      </c>
      <c r="B580" s="406" t="str">
        <v>ផ្លែល្ពៅ</v>
      </c>
      <c r="C580" s="407" t="str">
        <v/>
      </c>
      <c r="D580" s="407" t="str">
        <v/>
      </c>
      <c r="E580" s="407" t="str">
        <v/>
      </c>
      <c r="F580" s="408">
        <v>1.7</v>
      </c>
      <c r="G580" s="409">
        <f>IFERROR(IF(B580="","",IF($A578&lt;តម្លៃទំនិញ!$G$6,VLOOKUP(B580,តម្លៃទំនិញ!$B$8:$G$68,5,FALSE),VLOOKUP(B580,តម្លៃទំនិញ!$B$8:$G$68,6,FALSE))),"")</f>
        <v>2790</v>
      </c>
      <c r="H580" s="409">
        <f t="shared" si="28"/>
        <v>4743</v>
      </c>
      <c r="I580" s="437"/>
    </row>
    <row r="581" spans="1:9" ht="19" customHeight="1" x14ac:dyDescent="0.95">
      <c r="A581" s="405">
        <v>6</v>
      </c>
      <c r="B581" s="406" t="str">
        <v>ននោងមូល</v>
      </c>
      <c r="C581" s="407" t="str">
        <v/>
      </c>
      <c r="D581" s="407" t="str">
        <v/>
      </c>
      <c r="E581" s="407" t="str">
        <v/>
      </c>
      <c r="F581" s="408">
        <v>1.7</v>
      </c>
      <c r="G581" s="409">
        <f>IFERROR(IF(B581="","",IF($A579&lt;តម្លៃទំនិញ!$G$6,VLOOKUP(B581,តម្លៃទំនិញ!$B$8:$G$68,5,FALSE),VLOOKUP(B581,តម្លៃទំនិញ!$B$8:$G$68,6,FALSE))),"")</f>
        <v>2499</v>
      </c>
      <c r="H581" s="409">
        <f t="shared" si="28"/>
        <v>4248.3</v>
      </c>
      <c r="I581" s="437"/>
    </row>
    <row r="582" spans="1:9" ht="19" customHeight="1" x14ac:dyDescent="0.95">
      <c r="A582" s="405">
        <v>7</v>
      </c>
      <c r="B582" s="406" t="str">
        <v/>
      </c>
      <c r="C582" s="407" t="str">
        <v/>
      </c>
      <c r="D582" s="407" t="str">
        <v/>
      </c>
      <c r="E582" s="407" t="str">
        <v/>
      </c>
      <c r="F582" s="408" t="str">
        <v/>
      </c>
      <c r="G582" s="409" t="str">
        <f>IFERROR(IF(B582="","",IF($A580&lt;តម្លៃទំនិញ!$G$6,VLOOKUP(B582,តម្លៃទំនិញ!$B$8:$G$68,5,FALSE),VLOOKUP(B582,តម្លៃទំនិញ!$B$8:$G$68,6,FALSE))),"")</f>
        <v/>
      </c>
      <c r="H582" s="409" t="str">
        <f t="shared" si="28"/>
        <v/>
      </c>
      <c r="I582" s="437"/>
    </row>
    <row r="583" spans="1:9" ht="19" customHeight="1" x14ac:dyDescent="0.95">
      <c r="A583" s="405">
        <v>8</v>
      </c>
      <c r="B583" s="406" t="str">
        <v/>
      </c>
      <c r="C583" s="407" t="str">
        <v/>
      </c>
      <c r="D583" s="407" t="str">
        <v/>
      </c>
      <c r="E583" s="407" t="str">
        <v/>
      </c>
      <c r="F583" s="408" t="str">
        <v/>
      </c>
      <c r="G583" s="409" t="str">
        <f>IFERROR(IF(B583="","",IF($A581&lt;តម្លៃទំនិញ!$G$6,VLOOKUP(B583,តម្លៃទំនិញ!$B$8:$G$68,5,FALSE),VLOOKUP(B583,តម្លៃទំនិញ!$B$8:$G$68,6,FALSE))),"")</f>
        <v/>
      </c>
      <c r="H583" s="409" t="str">
        <f t="shared" si="28"/>
        <v/>
      </c>
      <c r="I583" s="437"/>
    </row>
    <row r="584" spans="1:9" ht="19" customHeight="1" x14ac:dyDescent="0.95">
      <c r="A584" s="405">
        <v>9</v>
      </c>
      <c r="B584" s="406" t="str">
        <v/>
      </c>
      <c r="C584" s="407" t="str">
        <v/>
      </c>
      <c r="D584" s="407" t="str">
        <v/>
      </c>
      <c r="E584" s="407" t="str">
        <v/>
      </c>
      <c r="F584" s="408" t="str">
        <v/>
      </c>
      <c r="G584" s="409" t="str">
        <f>IFERROR(IF(B584="","",IF($A582&lt;តម្លៃទំនិញ!$G$6,VLOOKUP(B584,តម្លៃទំនិញ!$B$8:$G$68,5,FALSE),VLOOKUP(B584,តម្លៃទំនិញ!$B$8:$G$68,6,FALSE))),"")</f>
        <v/>
      </c>
      <c r="H584" s="409" t="str">
        <f t="shared" si="28"/>
        <v/>
      </c>
      <c r="I584" s="437"/>
    </row>
    <row r="585" spans="1:9" ht="19" customHeight="1" x14ac:dyDescent="0.95">
      <c r="A585" s="405">
        <v>10</v>
      </c>
      <c r="B585" s="406" t="str">
        <v/>
      </c>
      <c r="C585" s="407" t="str">
        <v/>
      </c>
      <c r="D585" s="407" t="str">
        <v/>
      </c>
      <c r="E585" s="407" t="str">
        <v/>
      </c>
      <c r="F585" s="408" t="str">
        <v/>
      </c>
      <c r="G585" s="409" t="str">
        <f>IFERROR(IF(B585="","",IF($A583&lt;តម្លៃទំនិញ!$G$6,VLOOKUP(B585,តម្លៃទំនិញ!$B$8:$G$68,5,FALSE),VLOOKUP(B585,តម្លៃទំនិញ!$B$8:$G$68,6,FALSE))),"")</f>
        <v/>
      </c>
      <c r="H585" s="409" t="str">
        <f t="shared" si="28"/>
        <v/>
      </c>
      <c r="I585" s="437"/>
    </row>
    <row r="586" spans="1:9" ht="19" customHeight="1" x14ac:dyDescent="0.95">
      <c r="A586" s="410" t="s">
        <v>99</v>
      </c>
      <c r="B586" s="410"/>
      <c r="C586" s="410"/>
      <c r="D586" s="410"/>
      <c r="E586" s="410"/>
      <c r="F586" s="425"/>
      <c r="G586" s="412"/>
      <c r="H586" s="426">
        <f>IF(H576="","",SUM(H576:H585))</f>
        <v>64105.600000000006</v>
      </c>
      <c r="I586" s="437"/>
    </row>
    <row r="587" spans="1:9" x14ac:dyDescent="0.95">
      <c r="A587" s="375" t="s">
        <v>52</v>
      </c>
      <c r="B587" s="376" t="s">
        <v>267</v>
      </c>
      <c r="C587" s="377"/>
      <c r="D587" s="377"/>
      <c r="E587" s="377"/>
      <c r="F587" s="378"/>
      <c r="G587" s="378"/>
      <c r="H587" s="378"/>
      <c r="I587" s="437"/>
    </row>
    <row r="588" spans="1:9" ht="22.5" customHeight="1" x14ac:dyDescent="0.95">
      <c r="A588" s="427"/>
      <c r="B588" s="427"/>
      <c r="C588" s="427"/>
      <c r="D588" s="427"/>
      <c r="E588" s="427"/>
      <c r="F588" s="427"/>
      <c r="G588" s="427"/>
      <c r="H588" s="427"/>
      <c r="I588" s="437"/>
    </row>
    <row r="589" spans="1:9" ht="26.5" customHeight="1" x14ac:dyDescent="0.95">
      <c r="A589" s="427"/>
      <c r="B589" s="427"/>
      <c r="C589" s="427"/>
      <c r="D589" s="428"/>
      <c r="E589" s="428"/>
      <c r="F589" s="428"/>
      <c r="G589" s="427"/>
      <c r="H589" s="427"/>
      <c r="I589" s="437"/>
    </row>
    <row r="590" spans="1:9" ht="27" customHeight="1" x14ac:dyDescent="0.95">
      <c r="A590" s="379"/>
      <c r="B590" s="177"/>
      <c r="C590" s="377"/>
      <c r="D590" s="377"/>
      <c r="E590" s="380"/>
      <c r="F590" s="380"/>
      <c r="G590" s="380"/>
      <c r="H590" s="380"/>
      <c r="I590" s="437"/>
    </row>
    <row r="591" spans="1:9" x14ac:dyDescent="0.95">
      <c r="A591" s="379"/>
      <c r="B591" s="379"/>
      <c r="C591" s="379"/>
      <c r="D591" s="379"/>
      <c r="E591" s="379"/>
      <c r="F591" s="379"/>
      <c r="G591" s="379"/>
      <c r="H591" s="379"/>
      <c r="I591" s="437"/>
    </row>
    <row r="592" spans="1:9" ht="21" customHeight="1" x14ac:dyDescent="0.95">
      <c r="A592" s="417"/>
      <c r="B592" s="417"/>
      <c r="C592" s="417"/>
      <c r="D592" s="417"/>
      <c r="E592" s="417"/>
      <c r="F592" s="417"/>
      <c r="G592" s="417"/>
      <c r="H592" s="417"/>
      <c r="I592" s="437"/>
    </row>
    <row r="593" spans="1:9" ht="19" customHeight="1" x14ac:dyDescent="0.95">
      <c r="I593" s="437"/>
    </row>
    <row r="594" spans="1:9" ht="19" customHeight="1" x14ac:dyDescent="0.95">
      <c r="A594" s="419" t="s">
        <v>98</v>
      </c>
      <c r="B594" s="419"/>
      <c r="C594" s="419"/>
      <c r="D594" s="419"/>
      <c r="E594" s="419"/>
      <c r="F594" s="419"/>
      <c r="G594" s="419"/>
      <c r="H594" s="419"/>
      <c r="I594" s="437"/>
    </row>
    <row r="595" spans="1:9" ht="20.5" customHeight="1" x14ac:dyDescent="0.95">
      <c r="A595" s="394"/>
      <c r="B595" s="394"/>
      <c r="C595" s="395" t="s">
        <v>2</v>
      </c>
      <c r="D595" s="395"/>
      <c r="E595" s="395"/>
      <c r="F595" s="395"/>
      <c r="G595" s="395"/>
      <c r="H595" s="396" t="s">
        <v>266</v>
      </c>
      <c r="I595" s="436">
        <v>46134</v>
      </c>
    </row>
    <row r="596" spans="1:9" ht="20.5" customHeight="1" x14ac:dyDescent="0.95">
      <c r="A596" s="394"/>
      <c r="B596" s="394"/>
      <c r="C596" s="395" t="s">
        <v>79</v>
      </c>
      <c r="D596" s="395"/>
      <c r="E596" s="395"/>
      <c r="F596" s="395"/>
      <c r="G596" s="395"/>
      <c r="H596" s="394"/>
      <c r="I596" s="437"/>
    </row>
    <row r="597" spans="1:9" ht="20.5" customHeight="1" x14ac:dyDescent="0.95">
      <c r="A597" s="397" t="s">
        <v>258</v>
      </c>
      <c r="B597" s="397"/>
      <c r="C597" s="420" t="str">
        <f>C570</f>
        <v>ស្រីស្នំ</v>
      </c>
      <c r="D597" s="420"/>
      <c r="E597" s="394"/>
      <c r="F597" s="394"/>
      <c r="G597" s="394"/>
      <c r="H597" s="421"/>
      <c r="I597" s="437"/>
    </row>
    <row r="598" spans="1:9" ht="19" customHeight="1" x14ac:dyDescent="0.95">
      <c r="A598" s="397" t="s">
        <v>259</v>
      </c>
      <c r="B598" s="397"/>
      <c r="C598" s="420" t="str">
        <f>C571</f>
        <v>ស្លែងស្ពាន</v>
      </c>
      <c r="D598" s="420"/>
      <c r="E598" s="422"/>
      <c r="F598" s="422"/>
      <c r="G598" s="396" t="s">
        <v>230</v>
      </c>
      <c r="H598" s="368" t="e">
        <f>IF($C599="ស្លែងស្ពាន",_xlfn.XLOOKUP($A601,Sleng!$A$31:$A$62,Sleng!$C$31:$C$62),IF($C599="ភ្នំដី",_xlfn.XLOOKUP($A601,PhomDey!$A$31:$A$62,PhomDey!$C$31:$C$62),IF($C599="ច្រនៀង",_xlfn.XLOOKUP($A601,Chronieng!$A$31:$A$62,Chronieng!$C$31:$C$62),IF($C599="ចំការចេក",_xlfn.XLOOKUP($A601,Chomkar!$A$31:$A$62,Chomkar!$C$31:$C$62),IF($C599="ធ្លកត្រាំកង់",_xlfn.XLOOKUP($A601,Thlok!$A$31:$A$62,Thlok!$C$31:$C$62),IF($C599="ភ្នំស្រីស្នំ",_xlfn.XLOOKUP($A601,PhomSrie!$A$31:$A$62,PhomSrie!$C$31:$C$62),IF($C599="ដង្កោរ",_xlfn.XLOOKUP($A601,Dongkaor!$A$31:$A$62,Dongkaor!$C$31:$C$62),IF($C599="សាលា",_xlfn.XLOOKUP($A601,Sala!$A$31:$A$62,Sala!$C$31:$C$62),IF($C599="ដូនសុខ",_xlfn.XLOOKUP($A601,Dunsok!$A$31:$A$62,Dunsok!$C$31:$C$62),IF($C599="រមៀត",_xlfn.XLOOKUP($A601,RMeat!$A$31:$A$62,RMeat!$C$31:$C$62),IF($C599="ចារ",_xlfn.XLOOKUP($A601,Char!$A$31:$A$62,Char!$C$31:$C$62),"")))))))))))</f>
        <v>#N/A</v>
      </c>
      <c r="I598" s="437"/>
    </row>
    <row r="599" spans="1:9" ht="20.5" customHeight="1" x14ac:dyDescent="0.95">
      <c r="A599" s="397" t="s">
        <v>4</v>
      </c>
      <c r="B599" s="397"/>
      <c r="C599" s="420" t="str">
        <f>C572</f>
        <v>សាលា</v>
      </c>
      <c r="D599" s="420"/>
      <c r="E599" s="423"/>
      <c r="F599" s="422"/>
      <c r="G599" s="422"/>
      <c r="H599" s="422"/>
      <c r="I599" s="437"/>
    </row>
    <row r="600" spans="1:9" ht="24.5" x14ac:dyDescent="0.95">
      <c r="A600" s="402" t="s">
        <v>268</v>
      </c>
      <c r="B600" s="403"/>
      <c r="C600" s="403"/>
      <c r="D600" s="403"/>
      <c r="E600" s="403"/>
      <c r="F600" s="403"/>
      <c r="G600" s="403"/>
      <c r="H600" s="403"/>
      <c r="I600" s="437"/>
    </row>
    <row r="601" spans="1:9" ht="19" customHeight="1" x14ac:dyDescent="0.95">
      <c r="A601" s="424">
        <f>A574+1</f>
        <v>46133</v>
      </c>
      <c r="B601" s="424"/>
      <c r="C601" s="424"/>
      <c r="D601" s="424"/>
      <c r="E601" s="424"/>
      <c r="F601" s="424"/>
      <c r="G601" s="424"/>
      <c r="H601" s="424"/>
      <c r="I601" s="437"/>
    </row>
    <row r="602" spans="1:9" ht="19" customHeight="1" x14ac:dyDescent="0.95">
      <c r="A602" s="392" t="s">
        <v>47</v>
      </c>
      <c r="B602" s="393" t="s">
        <v>48</v>
      </c>
      <c r="C602" s="393"/>
      <c r="D602" s="393"/>
      <c r="E602" s="393"/>
      <c r="F602" s="392" t="s">
        <v>49</v>
      </c>
      <c r="G602" s="392" t="s">
        <v>50</v>
      </c>
      <c r="H602" s="392" t="s">
        <v>51</v>
      </c>
      <c r="I602" s="437"/>
    </row>
    <row r="603" spans="1:9" ht="19" customHeight="1" x14ac:dyDescent="0.95">
      <c r="A603" s="405">
        <v>1</v>
      </c>
      <c r="B603" s="406" t="str" cm="1">
        <f t="array" ref="B603:F612">IF(O5=FALSE,"",IF(Vigetable1="","",Vigetable1))</f>
        <v>ត្រីរស់</v>
      </c>
      <c r="C603" s="407" t="str">
        <v/>
      </c>
      <c r="D603" s="407" t="str">
        <v/>
      </c>
      <c r="E603" s="407" t="str">
        <v/>
      </c>
      <c r="F603" s="408">
        <v>4.2</v>
      </c>
      <c r="G603" s="409">
        <f>IFERROR(IF(B603="","",IF($A601&lt;តម្លៃទំនិញ!$G$6,VLOOKUP(B603,តម្លៃទំនិញ!$B$8:$G$68,5,FALSE),VLOOKUP(B603,តម្លៃទំនិញ!$B$8:$G$68,6,FALSE))),"")</f>
        <v>10000</v>
      </c>
      <c r="H603" s="409">
        <f>IFERROR(IF(B603="","",G603*F603),"")</f>
        <v>42000</v>
      </c>
      <c r="I603" s="437"/>
    </row>
    <row r="604" spans="1:9" ht="19" customHeight="1" x14ac:dyDescent="0.95">
      <c r="A604" s="405">
        <v>2</v>
      </c>
      <c r="B604" s="406" t="str">
        <v>ផ្លែត្រឡាច</v>
      </c>
      <c r="C604" s="407" t="str">
        <v/>
      </c>
      <c r="D604" s="407" t="str">
        <v/>
      </c>
      <c r="E604" s="407" t="str">
        <v/>
      </c>
      <c r="F604" s="408">
        <v>9.1</v>
      </c>
      <c r="G604" s="409">
        <f>IFERROR(IF(B604="","",IF($A602&lt;តម្លៃទំនិញ!$G$6,VLOOKUP(B604,តម្លៃទំនិញ!$B$8:$G$68,5,FALSE),VLOOKUP(B604,តម្លៃទំនិញ!$B$8:$G$68,6,FALSE))),"")</f>
        <v>2450</v>
      </c>
      <c r="H604" s="409">
        <f t="shared" ref="H604:H612" si="29">IFERROR(IF(B604="","",G604*F604),"")</f>
        <v>22295</v>
      </c>
      <c r="I604" s="437"/>
    </row>
    <row r="605" spans="1:9" ht="19" customHeight="1" x14ac:dyDescent="0.95">
      <c r="A605" s="405">
        <v>3</v>
      </c>
      <c r="B605" s="406" t="str">
        <v/>
      </c>
      <c r="C605" s="407" t="str">
        <v/>
      </c>
      <c r="D605" s="407" t="str">
        <v/>
      </c>
      <c r="E605" s="407" t="str">
        <v/>
      </c>
      <c r="F605" s="408" t="str">
        <v/>
      </c>
      <c r="G605" s="409" t="str">
        <f>IFERROR(IF(B605="","",IF($A603&lt;តម្លៃទំនិញ!$G$6,VLOOKUP(B605,តម្លៃទំនិញ!$B$8:$G$68,5,FALSE),VLOOKUP(B605,តម្លៃទំនិញ!$B$8:$G$68,6,FALSE))),"")</f>
        <v/>
      </c>
      <c r="H605" s="409" t="str">
        <f t="shared" si="29"/>
        <v/>
      </c>
      <c r="I605" s="437"/>
    </row>
    <row r="606" spans="1:9" ht="19" customHeight="1" x14ac:dyDescent="0.95">
      <c r="A606" s="405">
        <v>4</v>
      </c>
      <c r="B606" s="406" t="str">
        <v/>
      </c>
      <c r="C606" s="407" t="str">
        <v/>
      </c>
      <c r="D606" s="407" t="str">
        <v/>
      </c>
      <c r="E606" s="407" t="str">
        <v/>
      </c>
      <c r="F606" s="408" t="str">
        <v/>
      </c>
      <c r="G606" s="409" t="str">
        <f>IFERROR(IF(B606="","",IF($A604&lt;តម្លៃទំនិញ!$G$6,VLOOKUP(B606,តម្លៃទំនិញ!$B$8:$G$68,5,FALSE),VLOOKUP(B606,តម្លៃទំនិញ!$B$8:$G$68,6,FALSE))),"")</f>
        <v/>
      </c>
      <c r="H606" s="409" t="str">
        <f t="shared" si="29"/>
        <v/>
      </c>
      <c r="I606" s="437"/>
    </row>
    <row r="607" spans="1:9" ht="19" customHeight="1" x14ac:dyDescent="0.95">
      <c r="A607" s="405">
        <v>5</v>
      </c>
      <c r="B607" s="406" t="str">
        <v/>
      </c>
      <c r="C607" s="407" t="str">
        <v/>
      </c>
      <c r="D607" s="407" t="str">
        <v/>
      </c>
      <c r="E607" s="407" t="str">
        <v/>
      </c>
      <c r="F607" s="408" t="str">
        <v/>
      </c>
      <c r="G607" s="409" t="str">
        <f>IFERROR(IF(B607="","",IF($A605&lt;តម្លៃទំនិញ!$G$6,VLOOKUP(B607,តម្លៃទំនិញ!$B$8:$G$68,5,FALSE),VLOOKUP(B607,តម្លៃទំនិញ!$B$8:$G$68,6,FALSE))),"")</f>
        <v/>
      </c>
      <c r="H607" s="409" t="str">
        <f t="shared" si="29"/>
        <v/>
      </c>
      <c r="I607" s="437"/>
    </row>
    <row r="608" spans="1:9" ht="19" customHeight="1" x14ac:dyDescent="0.95">
      <c r="A608" s="405">
        <v>6</v>
      </c>
      <c r="B608" s="406" t="str">
        <v/>
      </c>
      <c r="C608" s="407" t="str">
        <v/>
      </c>
      <c r="D608" s="407" t="str">
        <v/>
      </c>
      <c r="E608" s="407" t="str">
        <v/>
      </c>
      <c r="F608" s="408" t="str">
        <v/>
      </c>
      <c r="G608" s="409" t="str">
        <f>IFERROR(IF(B608="","",IF($A606&lt;តម្លៃទំនិញ!$G$6,VLOOKUP(B608,តម្លៃទំនិញ!$B$8:$G$68,5,FALSE),VLOOKUP(B608,តម្លៃទំនិញ!$B$8:$G$68,6,FALSE))),"")</f>
        <v/>
      </c>
      <c r="H608" s="409" t="str">
        <f t="shared" si="29"/>
        <v/>
      </c>
      <c r="I608" s="437"/>
    </row>
    <row r="609" spans="1:9" ht="19" customHeight="1" x14ac:dyDescent="0.95">
      <c r="A609" s="405">
        <v>7</v>
      </c>
      <c r="B609" s="406" t="str">
        <v/>
      </c>
      <c r="C609" s="407" t="str">
        <v/>
      </c>
      <c r="D609" s="407" t="str">
        <v/>
      </c>
      <c r="E609" s="407" t="str">
        <v/>
      </c>
      <c r="F609" s="408" t="str">
        <v/>
      </c>
      <c r="G609" s="409" t="str">
        <f>IFERROR(IF(B609="","",IF($A607&lt;តម្លៃទំនិញ!$G$6,VLOOKUP(B609,តម្លៃទំនិញ!$B$8:$G$68,5,FALSE),VLOOKUP(B609,តម្លៃទំនិញ!$B$8:$G$68,6,FALSE))),"")</f>
        <v/>
      </c>
      <c r="H609" s="409" t="str">
        <f t="shared" si="29"/>
        <v/>
      </c>
      <c r="I609" s="437"/>
    </row>
    <row r="610" spans="1:9" ht="19" customHeight="1" x14ac:dyDescent="0.95">
      <c r="A610" s="405">
        <v>8</v>
      </c>
      <c r="B610" s="406" t="str">
        <v/>
      </c>
      <c r="C610" s="407" t="str">
        <v/>
      </c>
      <c r="D610" s="407" t="str">
        <v/>
      </c>
      <c r="E610" s="407" t="str">
        <v/>
      </c>
      <c r="F610" s="408" t="str">
        <v/>
      </c>
      <c r="G610" s="409" t="str">
        <f>IFERROR(IF(B610="","",IF($A608&lt;តម្លៃទំនិញ!$G$6,VLOOKUP(B610,តម្លៃទំនិញ!$B$8:$G$68,5,FALSE),VLOOKUP(B610,តម្លៃទំនិញ!$B$8:$G$68,6,FALSE))),"")</f>
        <v/>
      </c>
      <c r="H610" s="409" t="str">
        <f t="shared" si="29"/>
        <v/>
      </c>
      <c r="I610" s="437"/>
    </row>
    <row r="611" spans="1:9" ht="19" customHeight="1" x14ac:dyDescent="0.95">
      <c r="A611" s="405">
        <v>9</v>
      </c>
      <c r="B611" s="406" t="str">
        <v/>
      </c>
      <c r="C611" s="407" t="str">
        <v/>
      </c>
      <c r="D611" s="407" t="str">
        <v/>
      </c>
      <c r="E611" s="407" t="str">
        <v/>
      </c>
      <c r="F611" s="408" t="str">
        <v/>
      </c>
      <c r="G611" s="409" t="str">
        <f>IFERROR(IF(B611="","",IF($A609&lt;តម្លៃទំនិញ!$G$6,VLOOKUP(B611,តម្លៃទំនិញ!$B$8:$G$68,5,FALSE),VLOOKUP(B611,តម្លៃទំនិញ!$B$8:$G$68,6,FALSE))),"")</f>
        <v/>
      </c>
      <c r="H611" s="409" t="str">
        <f t="shared" si="29"/>
        <v/>
      </c>
      <c r="I611" s="437"/>
    </row>
    <row r="612" spans="1:9" ht="19" customHeight="1" x14ac:dyDescent="0.95">
      <c r="A612" s="405">
        <v>10</v>
      </c>
      <c r="B612" s="406" t="str">
        <v/>
      </c>
      <c r="C612" s="407" t="str">
        <v/>
      </c>
      <c r="D612" s="407" t="str">
        <v/>
      </c>
      <c r="E612" s="407" t="str">
        <v/>
      </c>
      <c r="F612" s="408" t="str">
        <v/>
      </c>
      <c r="G612" s="409" t="str">
        <f>IFERROR(IF(B612="","",IF($A610&lt;តម្លៃទំនិញ!$G$6,VLOOKUP(B612,តម្លៃទំនិញ!$B$8:$G$68,5,FALSE),VLOOKUP(B612,តម្លៃទំនិញ!$B$8:$G$68,6,FALSE))),"")</f>
        <v/>
      </c>
      <c r="H612" s="409" t="str">
        <f t="shared" si="29"/>
        <v/>
      </c>
      <c r="I612" s="437"/>
    </row>
    <row r="613" spans="1:9" ht="19" customHeight="1" x14ac:dyDescent="0.95">
      <c r="A613" s="410" t="s">
        <v>99</v>
      </c>
      <c r="B613" s="410"/>
      <c r="C613" s="410"/>
      <c r="D613" s="410"/>
      <c r="E613" s="410"/>
      <c r="F613" s="425"/>
      <c r="G613" s="412"/>
      <c r="H613" s="426">
        <f>IF(H603="","",SUM(H603:H612))</f>
        <v>64295</v>
      </c>
      <c r="I613" s="437"/>
    </row>
    <row r="614" spans="1:9" x14ac:dyDescent="0.95">
      <c r="A614" s="375" t="s">
        <v>52</v>
      </c>
      <c r="B614" s="376" t="s">
        <v>267</v>
      </c>
      <c r="C614" s="377"/>
      <c r="D614" s="377"/>
      <c r="E614" s="377"/>
      <c r="F614" s="378"/>
      <c r="G614" s="378"/>
      <c r="H614" s="378"/>
      <c r="I614" s="437"/>
    </row>
    <row r="615" spans="1:9" ht="22.5" customHeight="1" x14ac:dyDescent="0.95">
      <c r="A615" s="427"/>
      <c r="B615" s="427"/>
      <c r="C615" s="427"/>
      <c r="D615" s="427"/>
      <c r="E615" s="427"/>
      <c r="F615" s="427"/>
      <c r="G615" s="427"/>
      <c r="H615" s="427"/>
      <c r="I615" s="437"/>
    </row>
    <row r="616" spans="1:9" ht="34.5" customHeight="1" x14ac:dyDescent="0.95">
      <c r="A616" s="427"/>
      <c r="B616" s="427"/>
      <c r="C616" s="427"/>
      <c r="D616" s="428"/>
      <c r="E616" s="428"/>
      <c r="F616" s="428"/>
      <c r="G616" s="427"/>
      <c r="H616" s="427"/>
      <c r="I616" s="437"/>
    </row>
    <row r="617" spans="1:9" ht="24" customHeight="1" x14ac:dyDescent="0.95">
      <c r="A617" s="379"/>
      <c r="B617" s="177"/>
      <c r="C617" s="377"/>
      <c r="D617" s="377"/>
      <c r="E617" s="380"/>
      <c r="F617" s="380"/>
      <c r="G617" s="380"/>
      <c r="H617" s="380"/>
      <c r="I617" s="437"/>
    </row>
    <row r="618" spans="1:9" x14ac:dyDescent="0.95">
      <c r="A618" s="379"/>
      <c r="B618" s="379"/>
      <c r="C618" s="379"/>
      <c r="D618" s="379"/>
      <c r="E618" s="379"/>
      <c r="F618" s="379"/>
      <c r="G618" s="379"/>
      <c r="H618" s="379"/>
      <c r="I618" s="437"/>
    </row>
    <row r="619" spans="1:9" ht="21" customHeight="1" x14ac:dyDescent="0.95">
      <c r="A619" s="417"/>
      <c r="B619" s="417"/>
      <c r="C619" s="417"/>
      <c r="D619" s="417"/>
      <c r="E619" s="417"/>
      <c r="F619" s="417"/>
      <c r="G619" s="417"/>
      <c r="H619" s="417"/>
      <c r="I619" s="437"/>
    </row>
    <row r="620" spans="1:9" ht="19" customHeight="1" x14ac:dyDescent="0.95">
      <c r="I620" s="437"/>
    </row>
    <row r="621" spans="1:9" ht="19" customHeight="1" x14ac:dyDescent="0.95">
      <c r="A621" s="419" t="s">
        <v>98</v>
      </c>
      <c r="B621" s="419"/>
      <c r="C621" s="419"/>
      <c r="D621" s="419"/>
      <c r="E621" s="419"/>
      <c r="F621" s="419"/>
      <c r="G621" s="419"/>
      <c r="H621" s="419"/>
      <c r="I621" s="437"/>
    </row>
    <row r="622" spans="1:9" ht="20.5" customHeight="1" x14ac:dyDescent="0.95">
      <c r="A622" s="394"/>
      <c r="B622" s="394"/>
      <c r="C622" s="395" t="s">
        <v>2</v>
      </c>
      <c r="D622" s="395"/>
      <c r="E622" s="395"/>
      <c r="F622" s="395"/>
      <c r="G622" s="395"/>
      <c r="H622" s="396" t="s">
        <v>266</v>
      </c>
      <c r="I622" s="436">
        <v>46135</v>
      </c>
    </row>
    <row r="623" spans="1:9" ht="20.5" customHeight="1" x14ac:dyDescent="0.95">
      <c r="A623" s="394"/>
      <c r="B623" s="394"/>
      <c r="C623" s="395" t="s">
        <v>79</v>
      </c>
      <c r="D623" s="395"/>
      <c r="E623" s="395"/>
      <c r="F623" s="395"/>
      <c r="G623" s="395"/>
      <c r="H623" s="394"/>
      <c r="I623" s="437"/>
    </row>
    <row r="624" spans="1:9" ht="20.5" customHeight="1" x14ac:dyDescent="0.95">
      <c r="A624" s="397" t="s">
        <v>258</v>
      </c>
      <c r="B624" s="397"/>
      <c r="C624" s="420" t="str">
        <f>C597</f>
        <v>ស្រីស្នំ</v>
      </c>
      <c r="D624" s="420"/>
      <c r="E624" s="394"/>
      <c r="F624" s="394"/>
      <c r="G624" s="394"/>
      <c r="H624" s="421"/>
      <c r="I624" s="437"/>
    </row>
    <row r="625" spans="1:9" ht="19" customHeight="1" x14ac:dyDescent="0.95">
      <c r="A625" s="397" t="s">
        <v>259</v>
      </c>
      <c r="B625" s="397"/>
      <c r="C625" s="420" t="str">
        <f>C598</f>
        <v>ស្លែងស្ពាន</v>
      </c>
      <c r="D625" s="420"/>
      <c r="E625" s="422"/>
      <c r="F625" s="422"/>
      <c r="G625" s="396" t="s">
        <v>230</v>
      </c>
      <c r="H625" s="368" t="e">
        <f>IF($C626="ស្លែងស្ពាន",_xlfn.XLOOKUP($A628,Sleng!$A$31:$A$62,Sleng!$C$31:$C$62),IF($C626="ភ្នំដី",_xlfn.XLOOKUP($A628,PhomDey!$A$31:$A$62,PhomDey!$C$31:$C$62),IF($C626="ច្រនៀង",_xlfn.XLOOKUP($A628,Chronieng!$A$31:$A$62,Chronieng!$C$31:$C$62),IF($C626="ចំការចេក",_xlfn.XLOOKUP($A628,Chomkar!$A$31:$A$62,Chomkar!$C$31:$C$62),IF($C626="ធ្លកត្រាំកង់",_xlfn.XLOOKUP($A628,Thlok!$A$31:$A$62,Thlok!$C$31:$C$62),IF($C626="ភ្នំស្រីស្នំ",_xlfn.XLOOKUP($A628,PhomSrie!$A$31:$A$62,PhomSrie!$C$31:$C$62),IF($C626="ដង្កោរ",_xlfn.XLOOKUP($A628,Dongkaor!$A$31:$A$62,Dongkaor!$C$31:$C$62),IF($C626="សាលា",_xlfn.XLOOKUP($A628,Sala!$A$31:$A$62,Sala!$C$31:$C$62),IF($C626="ដូនសុខ",_xlfn.XLOOKUP($A628,Dunsok!$A$31:$A$62,Dunsok!$C$31:$C$62),IF($C626="រមៀត",_xlfn.XLOOKUP($A628,RMeat!$A$31:$A$62,RMeat!$C$31:$C$62),IF($C626="ចារ",_xlfn.XLOOKUP($A628,Char!$A$31:$A$62,Char!$C$31:$C$62),"")))))))))))</f>
        <v>#N/A</v>
      </c>
      <c r="I625" s="437"/>
    </row>
    <row r="626" spans="1:9" ht="20.5" customHeight="1" x14ac:dyDescent="0.95">
      <c r="A626" s="397" t="s">
        <v>4</v>
      </c>
      <c r="B626" s="397"/>
      <c r="C626" s="420" t="str">
        <f>C599</f>
        <v>សាលា</v>
      </c>
      <c r="D626" s="420"/>
      <c r="E626" s="423"/>
      <c r="F626" s="422"/>
      <c r="G626" s="422"/>
      <c r="H626" s="422"/>
      <c r="I626" s="437"/>
    </row>
    <row r="627" spans="1:9" ht="24.5" x14ac:dyDescent="0.95">
      <c r="A627" s="402" t="s">
        <v>268</v>
      </c>
      <c r="B627" s="403"/>
      <c r="C627" s="403"/>
      <c r="D627" s="403"/>
      <c r="E627" s="403"/>
      <c r="F627" s="403"/>
      <c r="G627" s="403"/>
      <c r="H627" s="403"/>
      <c r="I627" s="437"/>
    </row>
    <row r="628" spans="1:9" ht="19" customHeight="1" x14ac:dyDescent="0.95">
      <c r="A628" s="424">
        <f>A601+1</f>
        <v>46134</v>
      </c>
      <c r="B628" s="424"/>
      <c r="C628" s="424"/>
      <c r="D628" s="424"/>
      <c r="E628" s="424"/>
      <c r="F628" s="424"/>
      <c r="G628" s="424"/>
      <c r="H628" s="424"/>
      <c r="I628" s="437"/>
    </row>
    <row r="629" spans="1:9" ht="19" customHeight="1" x14ac:dyDescent="0.95">
      <c r="A629" s="392" t="s">
        <v>47</v>
      </c>
      <c r="B629" s="393" t="s">
        <v>48</v>
      </c>
      <c r="C629" s="393"/>
      <c r="D629" s="393"/>
      <c r="E629" s="393"/>
      <c r="F629" s="392" t="s">
        <v>49</v>
      </c>
      <c r="G629" s="392" t="s">
        <v>50</v>
      </c>
      <c r="H629" s="392" t="s">
        <v>51</v>
      </c>
      <c r="I629" s="437"/>
    </row>
    <row r="630" spans="1:9" ht="19" customHeight="1" x14ac:dyDescent="0.95">
      <c r="A630" s="405">
        <v>1</v>
      </c>
      <c r="B630" s="406" t="str" cm="1">
        <f t="array" ref="B630">IF(O315=FALSE,"",IF(Vigetable2="","",Vigetable2))</f>
        <v/>
      </c>
      <c r="C630" s="407"/>
      <c r="D630" s="407"/>
      <c r="E630" s="407"/>
      <c r="F630" s="408"/>
      <c r="G630" s="409" t="str">
        <f>IFERROR(IF(B630="","",IF($A628&lt;តម្លៃទំនិញ!$G$6,VLOOKUP(B630,តម្លៃទំនិញ!$B$8:$G$68,5,FALSE),VLOOKUP(B630,តម្លៃទំនិញ!$B$8:$G$68,6,FALSE))),"")</f>
        <v/>
      </c>
      <c r="H630" s="409" t="str">
        <f>IFERROR(IF(B630="","",G630*F630),"")</f>
        <v/>
      </c>
      <c r="I630" s="437"/>
    </row>
    <row r="631" spans="1:9" ht="19" customHeight="1" x14ac:dyDescent="0.95">
      <c r="A631" s="405">
        <v>2</v>
      </c>
      <c r="B631" s="406"/>
      <c r="C631" s="407"/>
      <c r="D631" s="407"/>
      <c r="E631" s="407"/>
      <c r="F631" s="408"/>
      <c r="G631" s="409" t="str">
        <f>IFERROR(IF(B631="","",IF($A629&lt;តម្លៃទំនិញ!$G$6,VLOOKUP(B631,តម្លៃទំនិញ!$B$8:$G$68,5,FALSE),VLOOKUP(B631,តម្លៃទំនិញ!$B$8:$G$68,6,FALSE))),"")</f>
        <v/>
      </c>
      <c r="H631" s="409" t="str">
        <f t="shared" ref="H631:H639" si="30">IFERROR(IF(B631="","",G631*F631),"")</f>
        <v/>
      </c>
      <c r="I631" s="437"/>
    </row>
    <row r="632" spans="1:9" ht="19" customHeight="1" x14ac:dyDescent="0.95">
      <c r="A632" s="405">
        <v>3</v>
      </c>
      <c r="B632" s="406"/>
      <c r="C632" s="407"/>
      <c r="D632" s="407"/>
      <c r="E632" s="407"/>
      <c r="F632" s="408"/>
      <c r="G632" s="409" t="str">
        <f>IFERROR(IF(B632="","",IF($A630&lt;តម្លៃទំនិញ!$G$6,VLOOKUP(B632,តម្លៃទំនិញ!$B$8:$G$68,5,FALSE),VLOOKUP(B632,តម្លៃទំនិញ!$B$8:$G$68,6,FALSE))),"")</f>
        <v/>
      </c>
      <c r="H632" s="409" t="str">
        <f t="shared" si="30"/>
        <v/>
      </c>
      <c r="I632" s="437"/>
    </row>
    <row r="633" spans="1:9" ht="19" customHeight="1" x14ac:dyDescent="0.95">
      <c r="A633" s="405">
        <v>4</v>
      </c>
      <c r="B633" s="406"/>
      <c r="C633" s="407"/>
      <c r="D633" s="407"/>
      <c r="E633" s="407"/>
      <c r="F633" s="408"/>
      <c r="G633" s="409" t="str">
        <f>IFERROR(IF(B633="","",IF($A631&lt;តម្លៃទំនិញ!$G$6,VLOOKUP(B633,តម្លៃទំនិញ!$B$8:$G$68,5,FALSE),VLOOKUP(B633,តម្លៃទំនិញ!$B$8:$G$68,6,FALSE))),"")</f>
        <v/>
      </c>
      <c r="H633" s="409" t="str">
        <f t="shared" si="30"/>
        <v/>
      </c>
      <c r="I633" s="437"/>
    </row>
    <row r="634" spans="1:9" ht="19" customHeight="1" x14ac:dyDescent="0.95">
      <c r="A634" s="405">
        <v>5</v>
      </c>
      <c r="B634" s="406"/>
      <c r="C634" s="407"/>
      <c r="D634" s="407"/>
      <c r="E634" s="407"/>
      <c r="F634" s="408"/>
      <c r="G634" s="409" t="str">
        <f>IFERROR(IF(B634="","",IF($A632&lt;តម្លៃទំនិញ!$G$6,VLOOKUP(B634,តម្លៃទំនិញ!$B$8:$G$68,5,FALSE),VLOOKUP(B634,តម្លៃទំនិញ!$B$8:$G$68,6,FALSE))),"")</f>
        <v/>
      </c>
      <c r="H634" s="409" t="str">
        <f t="shared" si="30"/>
        <v/>
      </c>
      <c r="I634" s="437"/>
    </row>
    <row r="635" spans="1:9" ht="19" customHeight="1" x14ac:dyDescent="0.95">
      <c r="A635" s="405">
        <v>6</v>
      </c>
      <c r="B635" s="406"/>
      <c r="C635" s="407"/>
      <c r="D635" s="407"/>
      <c r="E635" s="407"/>
      <c r="F635" s="408"/>
      <c r="G635" s="409" t="str">
        <f>IFERROR(IF(B635="","",IF($A633&lt;តម្លៃទំនិញ!$G$6,VLOOKUP(B635,តម្លៃទំនិញ!$B$8:$G$68,5,FALSE),VLOOKUP(B635,តម្លៃទំនិញ!$B$8:$G$68,6,FALSE))),"")</f>
        <v/>
      </c>
      <c r="H635" s="409" t="str">
        <f t="shared" si="30"/>
        <v/>
      </c>
      <c r="I635" s="437"/>
    </row>
    <row r="636" spans="1:9" ht="19" customHeight="1" x14ac:dyDescent="0.95">
      <c r="A636" s="405">
        <v>7</v>
      </c>
      <c r="B636" s="406"/>
      <c r="C636" s="407"/>
      <c r="D636" s="407"/>
      <c r="E636" s="407"/>
      <c r="F636" s="408"/>
      <c r="G636" s="409" t="str">
        <f>IFERROR(IF(B636="","",IF($A634&lt;តម្លៃទំនិញ!$G$6,VLOOKUP(B636,តម្លៃទំនិញ!$B$8:$G$68,5,FALSE),VLOOKUP(B636,តម្លៃទំនិញ!$B$8:$G$68,6,FALSE))),"")</f>
        <v/>
      </c>
      <c r="H636" s="409" t="str">
        <f t="shared" si="30"/>
        <v/>
      </c>
      <c r="I636" s="437"/>
    </row>
    <row r="637" spans="1:9" ht="19" customHeight="1" x14ac:dyDescent="0.95">
      <c r="A637" s="405">
        <v>8</v>
      </c>
      <c r="B637" s="406"/>
      <c r="C637" s="407"/>
      <c r="D637" s="407"/>
      <c r="E637" s="407"/>
      <c r="F637" s="408"/>
      <c r="G637" s="409" t="str">
        <f>IFERROR(IF(B637="","",IF($A635&lt;តម្លៃទំនិញ!$G$6,VLOOKUP(B637,តម្លៃទំនិញ!$B$8:$G$68,5,FALSE),VLOOKUP(B637,តម្លៃទំនិញ!$B$8:$G$68,6,FALSE))),"")</f>
        <v/>
      </c>
      <c r="H637" s="409" t="str">
        <f t="shared" si="30"/>
        <v/>
      </c>
      <c r="I637" s="437"/>
    </row>
    <row r="638" spans="1:9" ht="19" customHeight="1" x14ac:dyDescent="0.95">
      <c r="A638" s="405">
        <v>9</v>
      </c>
      <c r="B638" s="406"/>
      <c r="C638" s="407"/>
      <c r="D638" s="407"/>
      <c r="E638" s="407"/>
      <c r="F638" s="408"/>
      <c r="G638" s="409" t="str">
        <f>IFERROR(IF(B638="","",IF($A636&lt;តម្លៃទំនិញ!$G$6,VLOOKUP(B638,តម្លៃទំនិញ!$B$8:$G$68,5,FALSE),VLOOKUP(B638,តម្លៃទំនិញ!$B$8:$G$68,6,FALSE))),"")</f>
        <v/>
      </c>
      <c r="H638" s="409" t="str">
        <f t="shared" si="30"/>
        <v/>
      </c>
      <c r="I638" s="437"/>
    </row>
    <row r="639" spans="1:9" ht="19" customHeight="1" x14ac:dyDescent="0.95">
      <c r="A639" s="405">
        <v>10</v>
      </c>
      <c r="B639" s="406"/>
      <c r="C639" s="407"/>
      <c r="D639" s="407"/>
      <c r="E639" s="407"/>
      <c r="F639" s="408"/>
      <c r="G639" s="409" t="str">
        <f>IFERROR(IF(B639="","",IF($A637&lt;តម្លៃទំនិញ!$G$6,VLOOKUP(B639,តម្លៃទំនិញ!$B$8:$G$68,5,FALSE),VLOOKUP(B639,តម្លៃទំនិញ!$B$8:$G$68,6,FALSE))),"")</f>
        <v/>
      </c>
      <c r="H639" s="409" t="str">
        <f t="shared" si="30"/>
        <v/>
      </c>
      <c r="I639" s="437"/>
    </row>
    <row r="640" spans="1:9" ht="19" customHeight="1" x14ac:dyDescent="0.95">
      <c r="A640" s="410" t="s">
        <v>99</v>
      </c>
      <c r="B640" s="410"/>
      <c r="C640" s="410"/>
      <c r="D640" s="410"/>
      <c r="E640" s="410"/>
      <c r="F640" s="425"/>
      <c r="G640" s="412"/>
      <c r="H640" s="426" t="str">
        <f>IF(H630="","",SUM(H630:H639))</f>
        <v/>
      </c>
      <c r="I640" s="437"/>
    </row>
    <row r="641" spans="1:9" x14ac:dyDescent="0.95">
      <c r="A641" s="375" t="s">
        <v>52</v>
      </c>
      <c r="B641" s="376" t="s">
        <v>267</v>
      </c>
      <c r="C641" s="377"/>
      <c r="D641" s="377"/>
      <c r="E641" s="377"/>
      <c r="F641" s="378"/>
      <c r="G641" s="378"/>
      <c r="H641" s="378"/>
      <c r="I641" s="437"/>
    </row>
    <row r="642" spans="1:9" ht="22.5" customHeight="1" x14ac:dyDescent="0.95">
      <c r="A642" s="427"/>
      <c r="B642" s="427"/>
      <c r="C642" s="427"/>
      <c r="D642" s="427"/>
      <c r="E642" s="427"/>
      <c r="F642" s="427"/>
      <c r="G642" s="427"/>
      <c r="H642" s="427"/>
      <c r="I642" s="437"/>
    </row>
    <row r="643" spans="1:9" ht="29.5" customHeight="1" x14ac:dyDescent="0.95">
      <c r="A643" s="427"/>
      <c r="B643" s="427"/>
      <c r="C643" s="427"/>
      <c r="D643" s="428"/>
      <c r="E643" s="428"/>
      <c r="F643" s="428"/>
      <c r="G643" s="427"/>
      <c r="H643" s="427"/>
      <c r="I643" s="437"/>
    </row>
    <row r="644" spans="1:9" x14ac:dyDescent="0.95">
      <c r="A644" s="379"/>
      <c r="B644" s="177"/>
      <c r="C644" s="377"/>
      <c r="D644" s="377"/>
      <c r="E644" s="380"/>
      <c r="F644" s="380"/>
      <c r="G644" s="380"/>
      <c r="H644" s="380"/>
      <c r="I644" s="437"/>
    </row>
    <row r="645" spans="1:9" x14ac:dyDescent="0.95">
      <c r="A645" s="379"/>
      <c r="B645" s="379"/>
      <c r="C645" s="379"/>
      <c r="D645" s="379"/>
      <c r="E645" s="379"/>
      <c r="F645" s="379"/>
      <c r="G645" s="379"/>
      <c r="H645" s="379"/>
      <c r="I645" s="437"/>
    </row>
    <row r="646" spans="1:9" ht="21" customHeight="1" x14ac:dyDescent="0.95">
      <c r="A646" s="417"/>
      <c r="B646" s="417"/>
      <c r="C646" s="417"/>
      <c r="D646" s="417"/>
      <c r="E646" s="417"/>
      <c r="F646" s="417"/>
      <c r="G646" s="417"/>
      <c r="H646" s="417"/>
      <c r="I646" s="437"/>
    </row>
    <row r="647" spans="1:9" ht="19" customHeight="1" x14ac:dyDescent="0.95">
      <c r="I647" s="437"/>
    </row>
    <row r="648" spans="1:9" ht="19" customHeight="1" x14ac:dyDescent="0.95">
      <c r="A648" s="419" t="s">
        <v>98</v>
      </c>
      <c r="B648" s="419"/>
      <c r="C648" s="419"/>
      <c r="D648" s="419"/>
      <c r="E648" s="419"/>
      <c r="F648" s="419"/>
      <c r="G648" s="419"/>
      <c r="H648" s="419"/>
      <c r="I648" s="437"/>
    </row>
    <row r="649" spans="1:9" ht="20.5" customHeight="1" x14ac:dyDescent="0.95">
      <c r="A649" s="394"/>
      <c r="B649" s="394"/>
      <c r="C649" s="395" t="s">
        <v>2</v>
      </c>
      <c r="D649" s="395"/>
      <c r="E649" s="395"/>
      <c r="F649" s="395"/>
      <c r="G649" s="395"/>
      <c r="H649" s="396" t="s">
        <v>266</v>
      </c>
      <c r="I649" s="436">
        <v>46136</v>
      </c>
    </row>
    <row r="650" spans="1:9" ht="20.5" customHeight="1" x14ac:dyDescent="0.95">
      <c r="A650" s="394"/>
      <c r="B650" s="394"/>
      <c r="C650" s="395" t="s">
        <v>79</v>
      </c>
      <c r="D650" s="395"/>
      <c r="E650" s="395"/>
      <c r="F650" s="395"/>
      <c r="G650" s="395"/>
      <c r="H650" s="394"/>
      <c r="I650" s="437"/>
    </row>
    <row r="651" spans="1:9" ht="20.5" customHeight="1" x14ac:dyDescent="0.95">
      <c r="A651" s="397" t="s">
        <v>258</v>
      </c>
      <c r="B651" s="397"/>
      <c r="C651" s="420" t="str">
        <f>C624</f>
        <v>ស្រីស្នំ</v>
      </c>
      <c r="D651" s="420"/>
      <c r="E651" s="394"/>
      <c r="F651" s="394"/>
      <c r="G651" s="394"/>
      <c r="H651" s="421"/>
      <c r="I651" s="437"/>
    </row>
    <row r="652" spans="1:9" ht="19" customHeight="1" x14ac:dyDescent="0.95">
      <c r="A652" s="397" t="s">
        <v>259</v>
      </c>
      <c r="B652" s="397"/>
      <c r="C652" s="420" t="str">
        <f>C625</f>
        <v>ស្លែងស្ពាន</v>
      </c>
      <c r="D652" s="420"/>
      <c r="E652" s="422"/>
      <c r="F652" s="422"/>
      <c r="G652" s="396" t="s">
        <v>230</v>
      </c>
      <c r="H652" s="368" t="e">
        <f>IF($C653="ស្លែងស្ពាន",_xlfn.XLOOKUP($A655,Sleng!$A$31:$A$62,Sleng!$C$31:$C$62),IF($C653="ភ្នំដី",_xlfn.XLOOKUP($A655,PhomDey!$A$31:$A$62,PhomDey!$C$31:$C$62),IF($C653="ច្រនៀង",_xlfn.XLOOKUP($A655,Chronieng!$A$31:$A$62,Chronieng!$C$31:$C$62),IF($C653="ចំការចេក",_xlfn.XLOOKUP($A655,Chomkar!$A$31:$A$62,Chomkar!$C$31:$C$62),IF($C653="ធ្លកត្រាំកង់",_xlfn.XLOOKUP($A655,Thlok!$A$31:$A$62,Thlok!$C$31:$C$62),IF($C653="ភ្នំស្រីស្នំ",_xlfn.XLOOKUP($A655,PhomSrie!$A$31:$A$62,PhomSrie!$C$31:$C$62),IF($C653="ដង្កោរ",_xlfn.XLOOKUP($A655,Dongkaor!$A$31:$A$62,Dongkaor!$C$31:$C$62),IF($C653="សាលា",_xlfn.XLOOKUP($A655,Sala!$A$31:$A$62,Sala!$C$31:$C$62),IF($C653="ដូនសុខ",_xlfn.XLOOKUP($A655,Dunsok!$A$31:$A$62,Dunsok!$C$31:$C$62),IF($C653="រមៀត",_xlfn.XLOOKUP($A655,RMeat!$A$31:$A$62,RMeat!$C$31:$C$62),IF($C653="ចារ",_xlfn.XLOOKUP($A655,Char!$A$31:$A$62,Char!$C$31:$C$62),"")))))))))))</f>
        <v>#N/A</v>
      </c>
      <c r="I652" s="437"/>
    </row>
    <row r="653" spans="1:9" ht="20.5" customHeight="1" x14ac:dyDescent="0.95">
      <c r="A653" s="397" t="s">
        <v>4</v>
      </c>
      <c r="B653" s="397"/>
      <c r="C653" s="420" t="str">
        <f>C626</f>
        <v>សាលា</v>
      </c>
      <c r="D653" s="420"/>
      <c r="E653" s="423"/>
      <c r="F653" s="422"/>
      <c r="G653" s="422"/>
      <c r="H653" s="422"/>
      <c r="I653" s="437"/>
    </row>
    <row r="654" spans="1:9" ht="24.5" x14ac:dyDescent="0.95">
      <c r="A654" s="402" t="s">
        <v>268</v>
      </c>
      <c r="B654" s="403"/>
      <c r="C654" s="403"/>
      <c r="D654" s="403"/>
      <c r="E654" s="403"/>
      <c r="F654" s="403"/>
      <c r="G654" s="403"/>
      <c r="H654" s="403"/>
      <c r="I654" s="437"/>
    </row>
    <row r="655" spans="1:9" ht="19" customHeight="1" x14ac:dyDescent="0.95">
      <c r="A655" s="424">
        <f>A628+1</f>
        <v>46135</v>
      </c>
      <c r="B655" s="424"/>
      <c r="C655" s="424"/>
      <c r="D655" s="424"/>
      <c r="E655" s="424"/>
      <c r="F655" s="424"/>
      <c r="G655" s="424"/>
      <c r="H655" s="424"/>
      <c r="I655" s="437"/>
    </row>
    <row r="656" spans="1:9" ht="19" customHeight="1" x14ac:dyDescent="0.95">
      <c r="A656" s="392" t="s">
        <v>47</v>
      </c>
      <c r="B656" s="393" t="s">
        <v>48</v>
      </c>
      <c r="C656" s="393"/>
      <c r="D656" s="393"/>
      <c r="E656" s="393"/>
      <c r="F656" s="392" t="s">
        <v>49</v>
      </c>
      <c r="G656" s="392" t="s">
        <v>50</v>
      </c>
      <c r="H656" s="392" t="s">
        <v>51</v>
      </c>
      <c r="I656" s="437"/>
    </row>
    <row r="657" spans="1:9" ht="19" customHeight="1" x14ac:dyDescent="0.95">
      <c r="A657" s="405">
        <v>1</v>
      </c>
      <c r="B657" s="406" t="str" cm="1">
        <f t="array" ref="B657:F666">IF(W5=FALSE,"",IF(Vigetable3="","",Vigetable3))</f>
        <v>ត្រីរស់</v>
      </c>
      <c r="C657" s="407" t="str">
        <v/>
      </c>
      <c r="D657" s="407" t="str">
        <v/>
      </c>
      <c r="E657" s="407" t="str">
        <v/>
      </c>
      <c r="F657" s="408">
        <v>3.9</v>
      </c>
      <c r="G657" s="409">
        <f>IFERROR(IF(B657="","",IF($A655&lt;តម្លៃទំនិញ!$G$6,VLOOKUP(B657,តម្លៃទំនិញ!$B$8:$G$68,5,FALSE),VLOOKUP(B657,តម្លៃទំនិញ!$B$8:$G$68,6,FALSE))),"")</f>
        <v>10000</v>
      </c>
      <c r="H657" s="409">
        <f>IFERROR(IF(B657="","",G657*F657),"")</f>
        <v>39000</v>
      </c>
      <c r="I657" s="437"/>
    </row>
    <row r="658" spans="1:9" ht="19" customHeight="1" x14ac:dyDescent="0.95">
      <c r="A658" s="405">
        <v>2</v>
      </c>
      <c r="B658" s="406" t="str">
        <v>ត្រកួន</v>
      </c>
      <c r="C658" s="407" t="str">
        <v/>
      </c>
      <c r="D658" s="407" t="str">
        <v/>
      </c>
      <c r="E658" s="407" t="str">
        <v/>
      </c>
      <c r="F658" s="408">
        <v>8.4</v>
      </c>
      <c r="G658" s="409">
        <f>IFERROR(IF(B658="","",IF($A656&lt;តម្លៃទំនិញ!$G$6,VLOOKUP(B658,តម្លៃទំនិញ!$B$8:$G$68,5,FALSE),VLOOKUP(B658,តម្លៃទំនិញ!$B$8:$G$68,6,FALSE))),"")</f>
        <v>2495</v>
      </c>
      <c r="H658" s="409">
        <f t="shared" ref="H658:H666" si="31">IFERROR(IF(B658="","",G658*F658),"")</f>
        <v>20958</v>
      </c>
      <c r="I658" s="437"/>
    </row>
    <row r="659" spans="1:9" ht="19" customHeight="1" x14ac:dyDescent="0.95">
      <c r="A659" s="405">
        <v>3</v>
      </c>
      <c r="B659" s="406" t="str">
        <v/>
      </c>
      <c r="C659" s="407" t="str">
        <v/>
      </c>
      <c r="D659" s="407" t="str">
        <v/>
      </c>
      <c r="E659" s="407" t="str">
        <v/>
      </c>
      <c r="F659" s="408" t="str">
        <v/>
      </c>
      <c r="G659" s="409" t="str">
        <f>IFERROR(IF(B659="","",IF($A657&lt;តម្លៃទំនិញ!$G$6,VLOOKUP(B659,តម្លៃទំនិញ!$B$8:$G$68,5,FALSE),VLOOKUP(B659,តម្លៃទំនិញ!$B$8:$G$68,6,FALSE))),"")</f>
        <v/>
      </c>
      <c r="H659" s="409" t="str">
        <f t="shared" si="31"/>
        <v/>
      </c>
      <c r="I659" s="437"/>
    </row>
    <row r="660" spans="1:9" ht="19" customHeight="1" x14ac:dyDescent="0.95">
      <c r="A660" s="405">
        <v>4</v>
      </c>
      <c r="B660" s="406" t="str">
        <v/>
      </c>
      <c r="C660" s="407" t="str">
        <v/>
      </c>
      <c r="D660" s="407" t="str">
        <v/>
      </c>
      <c r="E660" s="407" t="str">
        <v/>
      </c>
      <c r="F660" s="408" t="str">
        <v/>
      </c>
      <c r="G660" s="409" t="str">
        <f>IFERROR(IF(B660="","",IF($A658&lt;តម្លៃទំនិញ!$G$6,VLOOKUP(B660,តម្លៃទំនិញ!$B$8:$G$68,5,FALSE),VLOOKUP(B660,តម្លៃទំនិញ!$B$8:$G$68,6,FALSE))),"")</f>
        <v/>
      </c>
      <c r="H660" s="409" t="str">
        <f t="shared" si="31"/>
        <v/>
      </c>
      <c r="I660" s="437"/>
    </row>
    <row r="661" spans="1:9" ht="19" customHeight="1" x14ac:dyDescent="0.95">
      <c r="A661" s="405">
        <v>5</v>
      </c>
      <c r="B661" s="406" t="str">
        <v/>
      </c>
      <c r="C661" s="407" t="str">
        <v/>
      </c>
      <c r="D661" s="407" t="str">
        <v/>
      </c>
      <c r="E661" s="407" t="str">
        <v/>
      </c>
      <c r="F661" s="408" t="str">
        <v/>
      </c>
      <c r="G661" s="409" t="str">
        <f>IFERROR(IF(B661="","",IF($A659&lt;តម្លៃទំនិញ!$G$6,VLOOKUP(B661,តម្លៃទំនិញ!$B$8:$G$68,5,FALSE),VLOOKUP(B661,តម្លៃទំនិញ!$B$8:$G$68,6,FALSE))),"")</f>
        <v/>
      </c>
      <c r="H661" s="409" t="str">
        <f t="shared" si="31"/>
        <v/>
      </c>
      <c r="I661" s="437"/>
    </row>
    <row r="662" spans="1:9" ht="19" customHeight="1" x14ac:dyDescent="0.95">
      <c r="A662" s="405">
        <v>6</v>
      </c>
      <c r="B662" s="406" t="str">
        <v/>
      </c>
      <c r="C662" s="407" t="str">
        <v/>
      </c>
      <c r="D662" s="407" t="str">
        <v/>
      </c>
      <c r="E662" s="407" t="str">
        <v/>
      </c>
      <c r="F662" s="408" t="str">
        <v/>
      </c>
      <c r="G662" s="409" t="str">
        <f>IFERROR(IF(B662="","",IF($A660&lt;តម្លៃទំនិញ!$G$6,VLOOKUP(B662,តម្លៃទំនិញ!$B$8:$G$68,5,FALSE),VLOOKUP(B662,តម្លៃទំនិញ!$B$8:$G$68,6,FALSE))),"")</f>
        <v/>
      </c>
      <c r="H662" s="409" t="str">
        <f t="shared" si="31"/>
        <v/>
      </c>
      <c r="I662" s="437"/>
    </row>
    <row r="663" spans="1:9" ht="19" customHeight="1" x14ac:dyDescent="0.95">
      <c r="A663" s="405">
        <v>7</v>
      </c>
      <c r="B663" s="406" t="str">
        <v/>
      </c>
      <c r="C663" s="407" t="str">
        <v/>
      </c>
      <c r="D663" s="407" t="str">
        <v/>
      </c>
      <c r="E663" s="407" t="str">
        <v/>
      </c>
      <c r="F663" s="408" t="str">
        <v/>
      </c>
      <c r="G663" s="409" t="str">
        <f>IFERROR(IF(B663="","",IF($A661&lt;តម្លៃទំនិញ!$G$6,VLOOKUP(B663,តម្លៃទំនិញ!$B$8:$G$68,5,FALSE),VLOOKUP(B663,តម្លៃទំនិញ!$B$8:$G$68,6,FALSE))),"")</f>
        <v/>
      </c>
      <c r="H663" s="409" t="str">
        <f t="shared" si="31"/>
        <v/>
      </c>
      <c r="I663" s="437"/>
    </row>
    <row r="664" spans="1:9" ht="19" customHeight="1" x14ac:dyDescent="0.95">
      <c r="A664" s="405">
        <v>8</v>
      </c>
      <c r="B664" s="406" t="str">
        <v/>
      </c>
      <c r="C664" s="407" t="str">
        <v/>
      </c>
      <c r="D664" s="407" t="str">
        <v/>
      </c>
      <c r="E664" s="407" t="str">
        <v/>
      </c>
      <c r="F664" s="408" t="str">
        <v/>
      </c>
      <c r="G664" s="409" t="str">
        <f>IFERROR(IF(B664="","",IF($A662&lt;តម្លៃទំនិញ!$G$6,VLOOKUP(B664,តម្លៃទំនិញ!$B$8:$G$68,5,FALSE),VLOOKUP(B664,តម្លៃទំនិញ!$B$8:$G$68,6,FALSE))),"")</f>
        <v/>
      </c>
      <c r="H664" s="409" t="str">
        <f t="shared" si="31"/>
        <v/>
      </c>
      <c r="I664" s="437"/>
    </row>
    <row r="665" spans="1:9" ht="19" customHeight="1" x14ac:dyDescent="0.95">
      <c r="A665" s="405">
        <v>9</v>
      </c>
      <c r="B665" s="406" t="str">
        <v/>
      </c>
      <c r="C665" s="407" t="str">
        <v/>
      </c>
      <c r="D665" s="407" t="str">
        <v/>
      </c>
      <c r="E665" s="407" t="str">
        <v/>
      </c>
      <c r="F665" s="408" t="str">
        <v/>
      </c>
      <c r="G665" s="409" t="str">
        <f>IFERROR(IF(B665="","",IF($A663&lt;តម្លៃទំនិញ!$G$6,VLOOKUP(B665,តម្លៃទំនិញ!$B$8:$G$68,5,FALSE),VLOOKUP(B665,តម្លៃទំនិញ!$B$8:$G$68,6,FALSE))),"")</f>
        <v/>
      </c>
      <c r="H665" s="409" t="str">
        <f t="shared" si="31"/>
        <v/>
      </c>
      <c r="I665" s="437"/>
    </row>
    <row r="666" spans="1:9" ht="19" customHeight="1" x14ac:dyDescent="0.95">
      <c r="A666" s="405">
        <v>10</v>
      </c>
      <c r="B666" s="406" t="str">
        <v/>
      </c>
      <c r="C666" s="407" t="str">
        <v/>
      </c>
      <c r="D666" s="407" t="str">
        <v/>
      </c>
      <c r="E666" s="407" t="str">
        <v/>
      </c>
      <c r="F666" s="408" t="str">
        <v/>
      </c>
      <c r="G666" s="409" t="str">
        <f>IFERROR(IF(B666="","",IF($A664&lt;តម្លៃទំនិញ!$G$6,VLOOKUP(B666,តម្លៃទំនិញ!$B$8:$G$68,5,FALSE),VLOOKUP(B666,តម្លៃទំនិញ!$B$8:$G$68,6,FALSE))),"")</f>
        <v/>
      </c>
      <c r="H666" s="409" t="str">
        <f t="shared" si="31"/>
        <v/>
      </c>
      <c r="I666" s="437"/>
    </row>
    <row r="667" spans="1:9" ht="19" customHeight="1" x14ac:dyDescent="0.95">
      <c r="A667" s="410" t="s">
        <v>99</v>
      </c>
      <c r="B667" s="410"/>
      <c r="C667" s="410"/>
      <c r="D667" s="410"/>
      <c r="E667" s="410"/>
      <c r="F667" s="425"/>
      <c r="G667" s="412"/>
      <c r="H667" s="426">
        <f>IF(H657="","",SUM(H657:H666))</f>
        <v>59958</v>
      </c>
      <c r="I667" s="437"/>
    </row>
    <row r="668" spans="1:9" x14ac:dyDescent="0.95">
      <c r="A668" s="375" t="s">
        <v>52</v>
      </c>
      <c r="B668" s="376" t="s">
        <v>267</v>
      </c>
      <c r="C668" s="377"/>
      <c r="D668" s="377"/>
      <c r="E668" s="377"/>
      <c r="F668" s="378"/>
      <c r="G668" s="378"/>
      <c r="H668" s="378"/>
      <c r="I668" s="437"/>
    </row>
    <row r="669" spans="1:9" ht="22.5" customHeight="1" x14ac:dyDescent="0.95">
      <c r="A669" s="427"/>
      <c r="B669" s="427"/>
      <c r="C669" s="427"/>
      <c r="D669" s="427"/>
      <c r="E669" s="427"/>
      <c r="F669" s="427"/>
      <c r="G669" s="427"/>
      <c r="H669" s="427"/>
      <c r="I669" s="437"/>
    </row>
    <row r="670" spans="1:9" ht="30.5" customHeight="1" x14ac:dyDescent="0.95">
      <c r="A670" s="427"/>
      <c r="B670" s="427"/>
      <c r="C670" s="427"/>
      <c r="D670" s="428"/>
      <c r="E670" s="428"/>
      <c r="F670" s="428"/>
      <c r="G670" s="427"/>
      <c r="H670" s="427"/>
      <c r="I670" s="437"/>
    </row>
    <row r="671" spans="1:9" ht="29" customHeight="1" x14ac:dyDescent="0.95">
      <c r="A671" s="379"/>
      <c r="B671" s="177"/>
      <c r="C671" s="377"/>
      <c r="D671" s="377"/>
      <c r="E671" s="380"/>
      <c r="F671" s="380"/>
      <c r="G671" s="380"/>
      <c r="H671" s="380"/>
      <c r="I671" s="437"/>
    </row>
    <row r="672" spans="1:9" x14ac:dyDescent="0.95">
      <c r="A672" s="379"/>
      <c r="B672" s="379"/>
      <c r="C672" s="379"/>
      <c r="D672" s="379"/>
      <c r="E672" s="379"/>
      <c r="F672" s="379"/>
      <c r="G672" s="379"/>
      <c r="H672" s="379"/>
      <c r="I672" s="437"/>
    </row>
    <row r="673" spans="1:9" ht="21" customHeight="1" x14ac:dyDescent="0.95">
      <c r="A673" s="417"/>
      <c r="B673" s="417"/>
      <c r="C673" s="417"/>
      <c r="D673" s="417"/>
      <c r="E673" s="417"/>
      <c r="F673" s="417"/>
      <c r="G673" s="417"/>
      <c r="H673" s="417"/>
      <c r="I673" s="437"/>
    </row>
    <row r="674" spans="1:9" ht="19" customHeight="1" x14ac:dyDescent="0.95">
      <c r="I674" s="437"/>
    </row>
    <row r="675" spans="1:9" ht="19" customHeight="1" x14ac:dyDescent="0.95">
      <c r="A675" s="419" t="s">
        <v>98</v>
      </c>
      <c r="B675" s="419"/>
      <c r="C675" s="419"/>
      <c r="D675" s="419"/>
      <c r="E675" s="419"/>
      <c r="F675" s="419"/>
      <c r="G675" s="419"/>
      <c r="H675" s="419"/>
      <c r="I675" s="437"/>
    </row>
    <row r="676" spans="1:9" ht="20.5" customHeight="1" x14ac:dyDescent="0.95">
      <c r="A676" s="394"/>
      <c r="B676" s="394"/>
      <c r="C676" s="395" t="s">
        <v>2</v>
      </c>
      <c r="D676" s="395"/>
      <c r="E676" s="395"/>
      <c r="F676" s="395"/>
      <c r="G676" s="395"/>
      <c r="H676" s="396" t="s">
        <v>266</v>
      </c>
      <c r="I676" s="436">
        <v>46137</v>
      </c>
    </row>
    <row r="677" spans="1:9" ht="20.5" customHeight="1" x14ac:dyDescent="0.95">
      <c r="A677" s="394"/>
      <c r="B677" s="394"/>
      <c r="C677" s="395" t="s">
        <v>79</v>
      </c>
      <c r="D677" s="395"/>
      <c r="E677" s="395"/>
      <c r="F677" s="395"/>
      <c r="G677" s="395"/>
      <c r="H677" s="394"/>
      <c r="I677" s="437"/>
    </row>
    <row r="678" spans="1:9" ht="20.5" customHeight="1" x14ac:dyDescent="0.95">
      <c r="A678" s="397" t="s">
        <v>258</v>
      </c>
      <c r="B678" s="397"/>
      <c r="C678" s="420" t="str">
        <f>C651</f>
        <v>ស្រីស្នំ</v>
      </c>
      <c r="D678" s="420"/>
      <c r="E678" s="394"/>
      <c r="F678" s="394"/>
      <c r="G678" s="394"/>
      <c r="H678" s="421"/>
      <c r="I678" s="437"/>
    </row>
    <row r="679" spans="1:9" ht="19" customHeight="1" x14ac:dyDescent="0.95">
      <c r="A679" s="397" t="s">
        <v>259</v>
      </c>
      <c r="B679" s="397"/>
      <c r="C679" s="420" t="str">
        <f>C652</f>
        <v>ស្លែងស្ពាន</v>
      </c>
      <c r="D679" s="420"/>
      <c r="E679" s="422"/>
      <c r="F679" s="422"/>
      <c r="G679" s="396" t="s">
        <v>230</v>
      </c>
      <c r="H679" s="368" t="e">
        <f>IF($C680="ស្លែងស្ពាន",_xlfn.XLOOKUP($A682,Sleng!$A$31:$A$62,Sleng!$C$31:$C$62),IF($C680="ភ្នំដី",_xlfn.XLOOKUP($A682,PhomDey!$A$31:$A$62,PhomDey!$C$31:$C$62),IF($C680="ច្រនៀង",_xlfn.XLOOKUP($A682,Chronieng!$A$31:$A$62,Chronieng!$C$31:$C$62),IF($C680="ចំការចេក",_xlfn.XLOOKUP($A682,Chomkar!$A$31:$A$62,Chomkar!$C$31:$C$62),IF($C680="ធ្លកត្រាំកង់",_xlfn.XLOOKUP($A682,Thlok!$A$31:$A$62,Thlok!$C$31:$C$62),IF($C680="ភ្នំស្រីស្នំ",_xlfn.XLOOKUP($A682,PhomSrie!$A$31:$A$62,PhomSrie!$C$31:$C$62),IF($C680="ដង្កោរ",_xlfn.XLOOKUP($A682,Dongkaor!$A$31:$A$62,Dongkaor!$C$31:$C$62),IF($C680="សាលា",_xlfn.XLOOKUP($A682,Sala!$A$31:$A$62,Sala!$C$31:$C$62),IF($C680="ដូនសុខ",_xlfn.XLOOKUP($A682,Dunsok!$A$31:$A$62,Dunsok!$C$31:$C$62),IF($C680="រមៀត",_xlfn.XLOOKUP($A682,RMeat!$A$31:$A$62,RMeat!$C$31:$C$62),IF($C680="ចារ",_xlfn.XLOOKUP($A682,Char!$A$31:$A$62,Char!$C$31:$C$62),"")))))))))))</f>
        <v>#N/A</v>
      </c>
      <c r="I679" s="437"/>
    </row>
    <row r="680" spans="1:9" ht="20.5" customHeight="1" x14ac:dyDescent="0.95">
      <c r="A680" s="397" t="s">
        <v>4</v>
      </c>
      <c r="B680" s="397"/>
      <c r="C680" s="420" t="str">
        <f>C653</f>
        <v>សាលា</v>
      </c>
      <c r="D680" s="420"/>
      <c r="E680" s="423"/>
      <c r="F680" s="422"/>
      <c r="G680" s="422"/>
      <c r="H680" s="422"/>
      <c r="I680" s="437"/>
    </row>
    <row r="681" spans="1:9" ht="24.5" x14ac:dyDescent="0.95">
      <c r="A681" s="402" t="s">
        <v>268</v>
      </c>
      <c r="B681" s="403"/>
      <c r="C681" s="403"/>
      <c r="D681" s="403"/>
      <c r="E681" s="403"/>
      <c r="F681" s="403"/>
      <c r="G681" s="403"/>
      <c r="H681" s="403"/>
      <c r="I681" s="437"/>
    </row>
    <row r="682" spans="1:9" ht="19" customHeight="1" x14ac:dyDescent="0.95">
      <c r="A682" s="424">
        <f>A655+1</f>
        <v>46136</v>
      </c>
      <c r="B682" s="424"/>
      <c r="C682" s="424"/>
      <c r="D682" s="424"/>
      <c r="E682" s="424"/>
      <c r="F682" s="424"/>
      <c r="G682" s="424"/>
      <c r="H682" s="424"/>
      <c r="I682" s="437"/>
    </row>
    <row r="683" spans="1:9" ht="19" customHeight="1" x14ac:dyDescent="0.95">
      <c r="A683" s="392" t="s">
        <v>47</v>
      </c>
      <c r="B683" s="393" t="s">
        <v>48</v>
      </c>
      <c r="C683" s="393"/>
      <c r="D683" s="393"/>
      <c r="E683" s="393"/>
      <c r="F683" s="392" t="s">
        <v>49</v>
      </c>
      <c r="G683" s="392" t="s">
        <v>50</v>
      </c>
      <c r="H683" s="392" t="s">
        <v>51</v>
      </c>
      <c r="I683" s="437"/>
    </row>
    <row r="684" spans="1:9" ht="19" customHeight="1" x14ac:dyDescent="0.95">
      <c r="A684" s="405">
        <v>1</v>
      </c>
      <c r="B684" s="406" t="str" cm="1">
        <f t="array" ref="B684:F693">IF(W15=FALSE,"",IF(Vigetable4="","",Vigetable4))</f>
        <v>សាច់ជ្រូក៣ជាន់</v>
      </c>
      <c r="C684" s="407" t="str">
        <v/>
      </c>
      <c r="D684" s="407" t="str">
        <v/>
      </c>
      <c r="E684" s="407" t="str">
        <v/>
      </c>
      <c r="F684" s="408">
        <v>2.2999999999999998</v>
      </c>
      <c r="G684" s="409">
        <f>IFERROR(IF(B684="","",IF($A682&lt;តម្លៃទំនិញ!$G$6,VLOOKUP(B684,តម្លៃទំនិញ!$B$8:$G$68,5,FALSE),VLOOKUP(B684,តម្លៃទំនិញ!$B$8:$G$68,6,FALSE))),"")</f>
        <v>15950</v>
      </c>
      <c r="H684" s="409">
        <f>IFERROR(IF(B684="","",G684*F684),"")</f>
        <v>36685</v>
      </c>
      <c r="I684" s="437"/>
    </row>
    <row r="685" spans="1:9" ht="19" customHeight="1" x14ac:dyDescent="0.95">
      <c r="A685" s="405">
        <v>2</v>
      </c>
      <c r="B685" s="406" t="str">
        <v>ផ្លែល្ពៅ</v>
      </c>
      <c r="C685" s="407" t="str">
        <v/>
      </c>
      <c r="D685" s="407" t="str">
        <v/>
      </c>
      <c r="E685" s="407" t="str">
        <v/>
      </c>
      <c r="F685" s="408">
        <v>6.7</v>
      </c>
      <c r="G685" s="409">
        <f>IFERROR(IF(B685="","",IF($A683&lt;តម្លៃទំនិញ!$G$6,VLOOKUP(B685,តម្លៃទំនិញ!$B$8:$G$68,5,FALSE),VLOOKUP(B685,តម្លៃទំនិញ!$B$8:$G$68,6,FALSE))),"")</f>
        <v>2790</v>
      </c>
      <c r="H685" s="409">
        <f t="shared" ref="H685:H693" si="32">IFERROR(IF(B685="","",G685*F685),"")</f>
        <v>18693</v>
      </c>
      <c r="I685" s="437"/>
    </row>
    <row r="686" spans="1:9" ht="19" customHeight="1" x14ac:dyDescent="0.95">
      <c r="A686" s="405">
        <v>3</v>
      </c>
      <c r="B686" s="406" t="str">
        <v/>
      </c>
      <c r="C686" s="407" t="str">
        <v/>
      </c>
      <c r="D686" s="407" t="str">
        <v/>
      </c>
      <c r="E686" s="407" t="str">
        <v/>
      </c>
      <c r="F686" s="408" t="str">
        <v/>
      </c>
      <c r="G686" s="409" t="str">
        <f>IFERROR(IF(B686="","",IF($A684&lt;តម្លៃទំនិញ!$G$6,VLOOKUP(B686,តម្លៃទំនិញ!$B$8:$G$68,5,FALSE),VLOOKUP(B686,តម្លៃទំនិញ!$B$8:$G$68,6,FALSE))),"")</f>
        <v/>
      </c>
      <c r="H686" s="409" t="str">
        <f t="shared" si="32"/>
        <v/>
      </c>
      <c r="I686" s="437"/>
    </row>
    <row r="687" spans="1:9" ht="19" customHeight="1" x14ac:dyDescent="0.95">
      <c r="A687" s="405">
        <v>4</v>
      </c>
      <c r="B687" s="406" t="str">
        <v/>
      </c>
      <c r="C687" s="407" t="str">
        <v/>
      </c>
      <c r="D687" s="407" t="str">
        <v/>
      </c>
      <c r="E687" s="407" t="str">
        <v/>
      </c>
      <c r="F687" s="408" t="str">
        <v/>
      </c>
      <c r="G687" s="409" t="str">
        <f>IFERROR(IF(B687="","",IF($A685&lt;តម្លៃទំនិញ!$G$6,VLOOKUP(B687,តម្លៃទំនិញ!$B$8:$G$68,5,FALSE),VLOOKUP(B687,តម្លៃទំនិញ!$B$8:$G$68,6,FALSE))),"")</f>
        <v/>
      </c>
      <c r="H687" s="409" t="str">
        <f t="shared" si="32"/>
        <v/>
      </c>
      <c r="I687" s="437"/>
    </row>
    <row r="688" spans="1:9" ht="19" customHeight="1" x14ac:dyDescent="0.95">
      <c r="A688" s="405">
        <v>5</v>
      </c>
      <c r="B688" s="406" t="str">
        <v/>
      </c>
      <c r="C688" s="407" t="str">
        <v/>
      </c>
      <c r="D688" s="407" t="str">
        <v/>
      </c>
      <c r="E688" s="407" t="str">
        <v/>
      </c>
      <c r="F688" s="408" t="str">
        <v/>
      </c>
      <c r="G688" s="409" t="str">
        <f>IFERROR(IF(B688="","",IF($A686&lt;តម្លៃទំនិញ!$G$6,VLOOKUP(B688,តម្លៃទំនិញ!$B$8:$G$68,5,FALSE),VLOOKUP(B688,តម្លៃទំនិញ!$B$8:$G$68,6,FALSE))),"")</f>
        <v/>
      </c>
      <c r="H688" s="409" t="str">
        <f t="shared" si="32"/>
        <v/>
      </c>
      <c r="I688" s="437"/>
    </row>
    <row r="689" spans="1:9" ht="19" customHeight="1" x14ac:dyDescent="0.95">
      <c r="A689" s="405">
        <v>6</v>
      </c>
      <c r="B689" s="406" t="str">
        <v/>
      </c>
      <c r="C689" s="407" t="str">
        <v/>
      </c>
      <c r="D689" s="407" t="str">
        <v/>
      </c>
      <c r="E689" s="407" t="str">
        <v/>
      </c>
      <c r="F689" s="408" t="str">
        <v/>
      </c>
      <c r="G689" s="409" t="str">
        <f>IFERROR(IF(B689="","",IF($A687&lt;តម្លៃទំនិញ!$G$6,VLOOKUP(B689,តម្លៃទំនិញ!$B$8:$G$68,5,FALSE),VLOOKUP(B689,តម្លៃទំនិញ!$B$8:$G$68,6,FALSE))),"")</f>
        <v/>
      </c>
      <c r="H689" s="409" t="str">
        <f t="shared" si="32"/>
        <v/>
      </c>
      <c r="I689" s="437"/>
    </row>
    <row r="690" spans="1:9" ht="19" customHeight="1" x14ac:dyDescent="0.95">
      <c r="A690" s="405">
        <v>7</v>
      </c>
      <c r="B690" s="406" t="str">
        <v/>
      </c>
      <c r="C690" s="407" t="str">
        <v/>
      </c>
      <c r="D690" s="407" t="str">
        <v/>
      </c>
      <c r="E690" s="407" t="str">
        <v/>
      </c>
      <c r="F690" s="408" t="str">
        <v/>
      </c>
      <c r="G690" s="409" t="str">
        <f>IFERROR(IF(B690="","",IF($A688&lt;តម្លៃទំនិញ!$G$6,VLOOKUP(B690,តម្លៃទំនិញ!$B$8:$G$68,5,FALSE),VLOOKUP(B690,តម្លៃទំនិញ!$B$8:$G$68,6,FALSE))),"")</f>
        <v/>
      </c>
      <c r="H690" s="409" t="str">
        <f t="shared" si="32"/>
        <v/>
      </c>
      <c r="I690" s="437"/>
    </row>
    <row r="691" spans="1:9" ht="19" customHeight="1" x14ac:dyDescent="0.95">
      <c r="A691" s="405">
        <v>8</v>
      </c>
      <c r="B691" s="406" t="str">
        <v/>
      </c>
      <c r="C691" s="407" t="str">
        <v/>
      </c>
      <c r="D691" s="407" t="str">
        <v/>
      </c>
      <c r="E691" s="407" t="str">
        <v/>
      </c>
      <c r="F691" s="408" t="str">
        <v/>
      </c>
      <c r="G691" s="409" t="str">
        <f>IFERROR(IF(B691="","",IF($A689&lt;តម្លៃទំនិញ!$G$6,VLOOKUP(B691,តម្លៃទំនិញ!$B$8:$G$68,5,FALSE),VLOOKUP(B691,តម្លៃទំនិញ!$B$8:$G$68,6,FALSE))),"")</f>
        <v/>
      </c>
      <c r="H691" s="409" t="str">
        <f t="shared" si="32"/>
        <v/>
      </c>
      <c r="I691" s="437"/>
    </row>
    <row r="692" spans="1:9" ht="19" customHeight="1" x14ac:dyDescent="0.95">
      <c r="A692" s="405">
        <v>9</v>
      </c>
      <c r="B692" s="406" t="str">
        <v/>
      </c>
      <c r="C692" s="407" t="str">
        <v/>
      </c>
      <c r="D692" s="407" t="str">
        <v/>
      </c>
      <c r="E692" s="407" t="str">
        <v/>
      </c>
      <c r="F692" s="408" t="str">
        <v/>
      </c>
      <c r="G692" s="409" t="str">
        <f>IFERROR(IF(B692="","",IF($A690&lt;តម្លៃទំនិញ!$G$6,VLOOKUP(B692,តម្លៃទំនិញ!$B$8:$G$68,5,FALSE),VLOOKUP(B692,តម្លៃទំនិញ!$B$8:$G$68,6,FALSE))),"")</f>
        <v/>
      </c>
      <c r="H692" s="409" t="str">
        <f t="shared" si="32"/>
        <v/>
      </c>
      <c r="I692" s="437"/>
    </row>
    <row r="693" spans="1:9" ht="19" customHeight="1" x14ac:dyDescent="0.95">
      <c r="A693" s="405">
        <v>10</v>
      </c>
      <c r="B693" s="406" t="str">
        <v/>
      </c>
      <c r="C693" s="407" t="str">
        <v/>
      </c>
      <c r="D693" s="407" t="str">
        <v/>
      </c>
      <c r="E693" s="407" t="str">
        <v/>
      </c>
      <c r="F693" s="408" t="str">
        <v/>
      </c>
      <c r="G693" s="409" t="str">
        <f>IFERROR(IF(B693="","",IF($A691&lt;តម្លៃទំនិញ!$G$6,VLOOKUP(B693,តម្លៃទំនិញ!$B$8:$G$68,5,FALSE),VLOOKUP(B693,តម្លៃទំនិញ!$B$8:$G$68,6,FALSE))),"")</f>
        <v/>
      </c>
      <c r="H693" s="409" t="str">
        <f t="shared" si="32"/>
        <v/>
      </c>
      <c r="I693" s="437"/>
    </row>
    <row r="694" spans="1:9" ht="19" customHeight="1" x14ac:dyDescent="0.95">
      <c r="A694" s="410" t="s">
        <v>99</v>
      </c>
      <c r="B694" s="410"/>
      <c r="C694" s="410"/>
      <c r="D694" s="410"/>
      <c r="E694" s="410"/>
      <c r="F694" s="425"/>
      <c r="G694" s="412"/>
      <c r="H694" s="426">
        <f>IF(H684="","",SUM(H684:H693))</f>
        <v>55378</v>
      </c>
      <c r="I694" s="437"/>
    </row>
    <row r="695" spans="1:9" x14ac:dyDescent="0.95">
      <c r="A695" s="375" t="s">
        <v>52</v>
      </c>
      <c r="B695" s="376" t="s">
        <v>267</v>
      </c>
      <c r="C695" s="377"/>
      <c r="D695" s="377"/>
      <c r="E695" s="377"/>
      <c r="F695" s="378"/>
      <c r="G695" s="378"/>
      <c r="H695" s="378"/>
      <c r="I695" s="437"/>
    </row>
    <row r="696" spans="1:9" ht="20" customHeight="1" x14ac:dyDescent="0.95">
      <c r="A696" s="414"/>
      <c r="B696" s="414"/>
      <c r="C696" s="414"/>
      <c r="D696" s="414"/>
      <c r="E696" s="414"/>
      <c r="F696" s="414"/>
      <c r="G696" s="414"/>
      <c r="H696" s="414"/>
      <c r="I696" s="437"/>
    </row>
    <row r="697" spans="1:9" ht="28" customHeight="1" x14ac:dyDescent="0.95">
      <c r="A697" s="414"/>
      <c r="B697" s="414"/>
      <c r="C697" s="414"/>
      <c r="D697" s="414"/>
      <c r="E697" s="415"/>
      <c r="F697" s="415"/>
      <c r="G697" s="416"/>
      <c r="H697" s="416"/>
      <c r="I697" s="437"/>
    </row>
    <row r="698" spans="1:9" x14ac:dyDescent="0.95">
      <c r="A698" s="379"/>
      <c r="B698" s="177"/>
      <c r="C698" s="377"/>
      <c r="D698" s="377"/>
      <c r="E698" s="380"/>
      <c r="F698" s="380"/>
      <c r="G698" s="380"/>
      <c r="H698" s="380"/>
      <c r="I698" s="437"/>
    </row>
    <row r="699" spans="1:9" x14ac:dyDescent="0.95">
      <c r="A699" s="379"/>
      <c r="B699" s="379"/>
      <c r="C699" s="379"/>
      <c r="D699" s="379"/>
      <c r="E699" s="379"/>
      <c r="F699" s="379"/>
      <c r="G699" s="379"/>
      <c r="H699" s="379"/>
      <c r="I699" s="437"/>
    </row>
    <row r="700" spans="1:9" ht="21" customHeight="1" x14ac:dyDescent="0.95">
      <c r="A700" s="417"/>
      <c r="B700" s="417"/>
      <c r="C700" s="417"/>
      <c r="D700" s="417"/>
      <c r="E700" s="417"/>
      <c r="F700" s="417"/>
      <c r="G700" s="417"/>
      <c r="H700" s="417"/>
      <c r="I700" s="437"/>
    </row>
    <row r="701" spans="1:9" ht="19" customHeight="1" x14ac:dyDescent="0.95">
      <c r="I701" s="437"/>
    </row>
    <row r="702" spans="1:9" ht="19" customHeight="1" x14ac:dyDescent="0.95">
      <c r="A702" s="419" t="s">
        <v>98</v>
      </c>
      <c r="B702" s="419"/>
      <c r="C702" s="419"/>
      <c r="D702" s="419"/>
      <c r="E702" s="419"/>
      <c r="F702" s="419"/>
      <c r="G702" s="419"/>
      <c r="H702" s="419"/>
      <c r="I702" s="437"/>
    </row>
    <row r="703" spans="1:9" ht="20.5" customHeight="1" x14ac:dyDescent="0.95">
      <c r="A703" s="394"/>
      <c r="B703" s="394"/>
      <c r="C703" s="395" t="s">
        <v>2</v>
      </c>
      <c r="D703" s="395"/>
      <c r="E703" s="395"/>
      <c r="F703" s="395"/>
      <c r="G703" s="395"/>
      <c r="H703" s="396" t="s">
        <v>266</v>
      </c>
      <c r="I703" s="436">
        <v>46138</v>
      </c>
    </row>
    <row r="704" spans="1:9" ht="20.5" customHeight="1" x14ac:dyDescent="0.95">
      <c r="A704" s="394"/>
      <c r="B704" s="394"/>
      <c r="C704" s="395" t="s">
        <v>79</v>
      </c>
      <c r="D704" s="395"/>
      <c r="E704" s="395"/>
      <c r="F704" s="395"/>
      <c r="G704" s="395"/>
      <c r="H704" s="394"/>
      <c r="I704" s="437"/>
    </row>
    <row r="705" spans="1:9" ht="20.5" customHeight="1" x14ac:dyDescent="0.95">
      <c r="A705" s="397" t="s">
        <v>258</v>
      </c>
      <c r="B705" s="397"/>
      <c r="C705" s="420" t="str">
        <f>C678</f>
        <v>ស្រីស្នំ</v>
      </c>
      <c r="D705" s="420"/>
      <c r="E705" s="394"/>
      <c r="F705" s="394"/>
      <c r="G705" s="394"/>
      <c r="H705" s="421"/>
      <c r="I705" s="437"/>
    </row>
    <row r="706" spans="1:9" ht="19" customHeight="1" x14ac:dyDescent="0.95">
      <c r="A706" s="397" t="s">
        <v>259</v>
      </c>
      <c r="B706" s="397"/>
      <c r="C706" s="420" t="str">
        <f>C679</f>
        <v>ស្លែងស្ពាន</v>
      </c>
      <c r="D706" s="420"/>
      <c r="E706" s="422"/>
      <c r="F706" s="422"/>
      <c r="G706" s="396" t="s">
        <v>230</v>
      </c>
      <c r="H706" s="368" t="e">
        <f>IF($C707="ស្លែងស្ពាន",_xlfn.XLOOKUP($A709,Sleng!$A$31:$A$62,Sleng!$C$31:$C$62),IF($C707="ភ្នំដី",_xlfn.XLOOKUP($A709,PhomDey!$A$31:$A$62,PhomDey!$C$31:$C$62),IF($C707="ច្រនៀង",_xlfn.XLOOKUP($A709,Chronieng!$A$31:$A$62,Chronieng!$C$31:$C$62),IF($C707="ចំការចេក",_xlfn.XLOOKUP($A709,Chomkar!$A$31:$A$62,Chomkar!$C$31:$C$62),IF($C707="ធ្លកត្រាំកង់",_xlfn.XLOOKUP($A709,Thlok!$A$31:$A$62,Thlok!$C$31:$C$62),IF($C707="ភ្នំស្រីស្នំ",_xlfn.XLOOKUP($A709,PhomSrie!$A$31:$A$62,PhomSrie!$C$31:$C$62),IF($C707="ដង្កោរ",_xlfn.XLOOKUP($A709,Dongkaor!$A$31:$A$62,Dongkaor!$C$31:$C$62),IF($C707="សាលា",_xlfn.XLOOKUP($A709,Sala!$A$31:$A$62,Sala!$C$31:$C$62),IF($C707="ដូនសុខ",_xlfn.XLOOKUP($A709,Dunsok!$A$31:$A$62,Dunsok!$C$31:$C$62),IF($C707="រមៀត",_xlfn.XLOOKUP($A709,RMeat!$A$31:$A$62,RMeat!$C$31:$C$62),IF($C707="ចារ",_xlfn.XLOOKUP($A709,Char!$A$31:$A$62,Char!$C$31:$C$62),"")))))))))))</f>
        <v>#N/A</v>
      </c>
      <c r="I706" s="437"/>
    </row>
    <row r="707" spans="1:9" ht="20.5" customHeight="1" x14ac:dyDescent="0.95">
      <c r="A707" s="397" t="s">
        <v>4</v>
      </c>
      <c r="B707" s="397"/>
      <c r="C707" s="420" t="str">
        <f>C680</f>
        <v>សាលា</v>
      </c>
      <c r="D707" s="420"/>
      <c r="E707" s="423"/>
      <c r="F707" s="422"/>
      <c r="G707" s="422"/>
      <c r="H707" s="422"/>
      <c r="I707" s="437"/>
    </row>
    <row r="708" spans="1:9" ht="24.5" x14ac:dyDescent="0.95">
      <c r="A708" s="402" t="s">
        <v>268</v>
      </c>
      <c r="B708" s="403"/>
      <c r="C708" s="403"/>
      <c r="D708" s="403"/>
      <c r="E708" s="403"/>
      <c r="F708" s="403"/>
      <c r="G708" s="403"/>
      <c r="H708" s="403"/>
      <c r="I708" s="437"/>
    </row>
    <row r="709" spans="1:9" ht="19" customHeight="1" x14ac:dyDescent="0.95">
      <c r="A709" s="424">
        <f>A682+1</f>
        <v>46137</v>
      </c>
      <c r="B709" s="424"/>
      <c r="C709" s="424"/>
      <c r="D709" s="424"/>
      <c r="E709" s="424"/>
      <c r="F709" s="424"/>
      <c r="G709" s="424"/>
      <c r="H709" s="424"/>
      <c r="I709" s="437"/>
    </row>
    <row r="710" spans="1:9" ht="19" customHeight="1" x14ac:dyDescent="0.95">
      <c r="A710" s="392" t="s">
        <v>47</v>
      </c>
      <c r="B710" s="393" t="s">
        <v>48</v>
      </c>
      <c r="C710" s="393"/>
      <c r="D710" s="393"/>
      <c r="E710" s="393"/>
      <c r="F710" s="392" t="s">
        <v>49</v>
      </c>
      <c r="G710" s="392" t="s">
        <v>50</v>
      </c>
      <c r="H710" s="392" t="s">
        <v>51</v>
      </c>
      <c r="I710" s="437"/>
    </row>
    <row r="711" spans="1:9" ht="19" customHeight="1" x14ac:dyDescent="0.95">
      <c r="A711" s="405">
        <v>1</v>
      </c>
      <c r="B711" s="406" t="str" cm="1">
        <f t="array" ref="B711">IF(AE5=FALSE,"",IF(Vigetable5="","",Vigetable5))</f>
        <v/>
      </c>
      <c r="C711" s="407"/>
      <c r="D711" s="407"/>
      <c r="E711" s="407"/>
      <c r="F711" s="408"/>
      <c r="G711" s="409" t="str">
        <f>IFERROR(IF(B711="","",IF($A709&lt;តម្លៃទំនិញ!$G$6,VLOOKUP(B711,តម្លៃទំនិញ!$B$8:$G$68,5,FALSE),VLOOKUP(B711,តម្លៃទំនិញ!$B$8:$G$68,6,FALSE))),"")</f>
        <v/>
      </c>
      <c r="H711" s="409" t="str">
        <f>IFERROR(IF(B711="","",G711*F711),"")</f>
        <v/>
      </c>
      <c r="I711" s="437"/>
    </row>
    <row r="712" spans="1:9" ht="19" customHeight="1" x14ac:dyDescent="0.95">
      <c r="A712" s="405">
        <v>2</v>
      </c>
      <c r="B712" s="406"/>
      <c r="C712" s="407"/>
      <c r="D712" s="407"/>
      <c r="E712" s="407"/>
      <c r="F712" s="408"/>
      <c r="G712" s="409" t="str">
        <f>IFERROR(IF(B712="","",IF($A710&lt;តម្លៃទំនិញ!$G$6,VLOOKUP(B712,តម្លៃទំនិញ!$B$8:$G$68,5,FALSE),VLOOKUP(B712,តម្លៃទំនិញ!$B$8:$G$68,6,FALSE))),"")</f>
        <v/>
      </c>
      <c r="H712" s="409" t="str">
        <f t="shared" ref="H712:H720" si="33">IFERROR(IF(B712="","",G712*F712),"")</f>
        <v/>
      </c>
      <c r="I712" s="437"/>
    </row>
    <row r="713" spans="1:9" ht="19" customHeight="1" x14ac:dyDescent="0.95">
      <c r="A713" s="405">
        <v>3</v>
      </c>
      <c r="B713" s="406"/>
      <c r="C713" s="407"/>
      <c r="D713" s="407"/>
      <c r="E713" s="407"/>
      <c r="F713" s="408"/>
      <c r="G713" s="409" t="str">
        <f>IFERROR(IF(B713="","",IF($A711&lt;តម្លៃទំនិញ!$G$6,VLOOKUP(B713,តម្លៃទំនិញ!$B$8:$G$68,5,FALSE),VLOOKUP(B713,តម្លៃទំនិញ!$B$8:$G$68,6,FALSE))),"")</f>
        <v/>
      </c>
      <c r="H713" s="409" t="str">
        <f t="shared" si="33"/>
        <v/>
      </c>
      <c r="I713" s="437"/>
    </row>
    <row r="714" spans="1:9" ht="19" customHeight="1" x14ac:dyDescent="0.95">
      <c r="A714" s="405">
        <v>4</v>
      </c>
      <c r="B714" s="406"/>
      <c r="C714" s="407"/>
      <c r="D714" s="407"/>
      <c r="E714" s="407"/>
      <c r="F714" s="408"/>
      <c r="G714" s="409" t="str">
        <f>IFERROR(IF(B714="","",IF($A712&lt;តម្លៃទំនិញ!$G$6,VLOOKUP(B714,តម្លៃទំនិញ!$B$8:$G$68,5,FALSE),VLOOKUP(B714,តម្លៃទំនិញ!$B$8:$G$68,6,FALSE))),"")</f>
        <v/>
      </c>
      <c r="H714" s="409" t="str">
        <f t="shared" si="33"/>
        <v/>
      </c>
      <c r="I714" s="437"/>
    </row>
    <row r="715" spans="1:9" ht="19" customHeight="1" x14ac:dyDescent="0.95">
      <c r="A715" s="405">
        <v>5</v>
      </c>
      <c r="B715" s="406"/>
      <c r="C715" s="407"/>
      <c r="D715" s="407"/>
      <c r="E715" s="407"/>
      <c r="F715" s="408"/>
      <c r="G715" s="409" t="str">
        <f>IFERROR(IF(B715="","",IF($A713&lt;តម្លៃទំនិញ!$G$6,VLOOKUP(B715,តម្លៃទំនិញ!$B$8:$G$68,5,FALSE),VLOOKUP(B715,តម្លៃទំនិញ!$B$8:$G$68,6,FALSE))),"")</f>
        <v/>
      </c>
      <c r="H715" s="409" t="str">
        <f t="shared" si="33"/>
        <v/>
      </c>
      <c r="I715" s="437"/>
    </row>
    <row r="716" spans="1:9" ht="19" customHeight="1" x14ac:dyDescent="0.95">
      <c r="A716" s="405">
        <v>6</v>
      </c>
      <c r="B716" s="406"/>
      <c r="C716" s="407"/>
      <c r="D716" s="407"/>
      <c r="E716" s="407"/>
      <c r="F716" s="408"/>
      <c r="G716" s="409" t="str">
        <f>IFERROR(IF(B716="","",IF($A714&lt;តម្លៃទំនិញ!$G$6,VLOOKUP(B716,តម្លៃទំនិញ!$B$8:$G$68,5,FALSE),VLOOKUP(B716,តម្លៃទំនិញ!$B$8:$G$68,6,FALSE))),"")</f>
        <v/>
      </c>
      <c r="H716" s="409" t="str">
        <f t="shared" si="33"/>
        <v/>
      </c>
      <c r="I716" s="437"/>
    </row>
    <row r="717" spans="1:9" ht="19" customHeight="1" x14ac:dyDescent="0.95">
      <c r="A717" s="405">
        <v>7</v>
      </c>
      <c r="B717" s="406"/>
      <c r="C717" s="407"/>
      <c r="D717" s="407"/>
      <c r="E717" s="407"/>
      <c r="F717" s="408"/>
      <c r="G717" s="409" t="str">
        <f>IFERROR(IF(B717="","",IF($A715&lt;តម្លៃទំនិញ!$G$6,VLOOKUP(B717,តម្លៃទំនិញ!$B$8:$G$68,5,FALSE),VLOOKUP(B717,តម្លៃទំនិញ!$B$8:$G$68,6,FALSE))),"")</f>
        <v/>
      </c>
      <c r="H717" s="409" t="str">
        <f t="shared" si="33"/>
        <v/>
      </c>
      <c r="I717" s="437"/>
    </row>
    <row r="718" spans="1:9" ht="19" customHeight="1" x14ac:dyDescent="0.95">
      <c r="A718" s="405">
        <v>8</v>
      </c>
      <c r="B718" s="406"/>
      <c r="C718" s="407"/>
      <c r="D718" s="407"/>
      <c r="E718" s="407"/>
      <c r="F718" s="408"/>
      <c r="G718" s="409" t="str">
        <f>IFERROR(IF(B718="","",IF($A716&lt;តម្លៃទំនិញ!$G$6,VLOOKUP(B718,តម្លៃទំនិញ!$B$8:$G$68,5,FALSE),VLOOKUP(B718,តម្លៃទំនិញ!$B$8:$G$68,6,FALSE))),"")</f>
        <v/>
      </c>
      <c r="H718" s="409" t="str">
        <f t="shared" si="33"/>
        <v/>
      </c>
      <c r="I718" s="437"/>
    </row>
    <row r="719" spans="1:9" ht="19" customHeight="1" x14ac:dyDescent="0.95">
      <c r="A719" s="405">
        <v>9</v>
      </c>
      <c r="B719" s="406"/>
      <c r="C719" s="407"/>
      <c r="D719" s="407"/>
      <c r="E719" s="407"/>
      <c r="F719" s="408"/>
      <c r="G719" s="409" t="str">
        <f>IFERROR(IF(B719="","",IF($A717&lt;តម្លៃទំនិញ!$G$6,VLOOKUP(B719,តម្លៃទំនិញ!$B$8:$G$68,5,FALSE),VLOOKUP(B719,តម្លៃទំនិញ!$B$8:$G$68,6,FALSE))),"")</f>
        <v/>
      </c>
      <c r="H719" s="409" t="str">
        <f t="shared" si="33"/>
        <v/>
      </c>
      <c r="I719" s="437"/>
    </row>
    <row r="720" spans="1:9" ht="19" customHeight="1" x14ac:dyDescent="0.95">
      <c r="A720" s="405">
        <v>10</v>
      </c>
      <c r="B720" s="406"/>
      <c r="C720" s="407"/>
      <c r="D720" s="407"/>
      <c r="E720" s="407"/>
      <c r="F720" s="408"/>
      <c r="G720" s="409" t="str">
        <f>IFERROR(IF(B720="","",IF($A718&lt;តម្លៃទំនិញ!$G$6,VLOOKUP(B720,តម្លៃទំនិញ!$B$8:$G$68,5,FALSE),VLOOKUP(B720,តម្លៃទំនិញ!$B$8:$G$68,6,FALSE))),"")</f>
        <v/>
      </c>
      <c r="H720" s="409" t="str">
        <f t="shared" si="33"/>
        <v/>
      </c>
      <c r="I720" s="437"/>
    </row>
    <row r="721" spans="1:9" ht="19" customHeight="1" x14ac:dyDescent="0.95">
      <c r="A721" s="410" t="s">
        <v>99</v>
      </c>
      <c r="B721" s="410"/>
      <c r="C721" s="410"/>
      <c r="D721" s="410"/>
      <c r="E721" s="410"/>
      <c r="F721" s="425"/>
      <c r="G721" s="412"/>
      <c r="H721" s="426" t="str">
        <f>IF(H711="","",SUM(H711:H720))</f>
        <v/>
      </c>
      <c r="I721" s="437"/>
    </row>
    <row r="722" spans="1:9" x14ac:dyDescent="0.95">
      <c r="A722" s="375" t="s">
        <v>52</v>
      </c>
      <c r="B722" s="376" t="s">
        <v>267</v>
      </c>
      <c r="C722" s="377"/>
      <c r="D722" s="377"/>
      <c r="E722" s="377"/>
      <c r="F722" s="378"/>
      <c r="G722" s="378"/>
      <c r="H722" s="378"/>
      <c r="I722" s="437"/>
    </row>
    <row r="723" spans="1:9" ht="22.5" customHeight="1" x14ac:dyDescent="0.95">
      <c r="A723" s="414"/>
      <c r="B723" s="414"/>
      <c r="C723" s="414"/>
      <c r="D723" s="414"/>
      <c r="E723" s="414"/>
      <c r="F723" s="414"/>
      <c r="G723" s="414"/>
      <c r="H723" s="414"/>
      <c r="I723" s="437"/>
    </row>
    <row r="724" spans="1:9" ht="29.5" customHeight="1" x14ac:dyDescent="0.95">
      <c r="A724" s="414"/>
      <c r="B724" s="414"/>
      <c r="C724" s="414"/>
      <c r="D724" s="414"/>
      <c r="E724" s="415"/>
      <c r="F724" s="415"/>
      <c r="G724" s="416"/>
      <c r="H724" s="416"/>
      <c r="I724" s="437"/>
    </row>
    <row r="725" spans="1:9" ht="28" customHeight="1" x14ac:dyDescent="0.95">
      <c r="A725" s="379"/>
      <c r="B725" s="177"/>
      <c r="C725" s="377"/>
      <c r="D725" s="377"/>
      <c r="E725" s="380"/>
      <c r="F725" s="380"/>
      <c r="G725" s="380"/>
      <c r="H725" s="380"/>
      <c r="I725" s="437"/>
    </row>
    <row r="726" spans="1:9" x14ac:dyDescent="0.95">
      <c r="A726" s="379"/>
      <c r="B726" s="379"/>
      <c r="C726" s="379"/>
      <c r="D726" s="379"/>
      <c r="E726" s="379"/>
      <c r="F726" s="379"/>
      <c r="G726" s="379"/>
      <c r="H726" s="379"/>
      <c r="I726" s="437"/>
    </row>
    <row r="727" spans="1:9" ht="21" customHeight="1" x14ac:dyDescent="0.95">
      <c r="A727" s="417"/>
      <c r="B727" s="417"/>
      <c r="C727" s="417"/>
      <c r="D727" s="417"/>
      <c r="E727" s="417"/>
      <c r="F727" s="417"/>
      <c r="G727" s="417"/>
      <c r="H727" s="417"/>
      <c r="I727" s="437"/>
    </row>
    <row r="728" spans="1:9" ht="19" customHeight="1" x14ac:dyDescent="0.95">
      <c r="I728" s="437"/>
    </row>
    <row r="729" spans="1:9" ht="19" customHeight="1" x14ac:dyDescent="0.95">
      <c r="A729" s="419" t="s">
        <v>98</v>
      </c>
      <c r="B729" s="419"/>
      <c r="C729" s="419"/>
      <c r="D729" s="419"/>
      <c r="E729" s="419"/>
      <c r="F729" s="419"/>
      <c r="G729" s="419"/>
      <c r="H729" s="419"/>
      <c r="I729" s="437"/>
    </row>
    <row r="730" spans="1:9" ht="20.5" customHeight="1" x14ac:dyDescent="0.95">
      <c r="A730" s="394"/>
      <c r="B730" s="394"/>
      <c r="C730" s="395" t="s">
        <v>2</v>
      </c>
      <c r="D730" s="395"/>
      <c r="E730" s="395"/>
      <c r="F730" s="395"/>
      <c r="G730" s="395"/>
      <c r="H730" s="396" t="s">
        <v>266</v>
      </c>
      <c r="I730" s="436">
        <v>46139</v>
      </c>
    </row>
    <row r="731" spans="1:9" ht="20.5" customHeight="1" x14ac:dyDescent="0.95">
      <c r="A731" s="394"/>
      <c r="B731" s="394"/>
      <c r="C731" s="395" t="s">
        <v>79</v>
      </c>
      <c r="D731" s="395"/>
      <c r="E731" s="395"/>
      <c r="F731" s="395"/>
      <c r="G731" s="395"/>
      <c r="H731" s="394"/>
      <c r="I731" s="437"/>
    </row>
    <row r="732" spans="1:9" ht="20.5" customHeight="1" x14ac:dyDescent="0.95">
      <c r="A732" s="397" t="s">
        <v>258</v>
      </c>
      <c r="B732" s="397"/>
      <c r="C732" s="420" t="str">
        <f>C705</f>
        <v>ស្រីស្នំ</v>
      </c>
      <c r="D732" s="420"/>
      <c r="E732" s="394"/>
      <c r="F732" s="394"/>
      <c r="G732" s="394"/>
      <c r="H732" s="421"/>
      <c r="I732" s="437"/>
    </row>
    <row r="733" spans="1:9" ht="19" customHeight="1" x14ac:dyDescent="0.95">
      <c r="A733" s="397" t="s">
        <v>259</v>
      </c>
      <c r="B733" s="397"/>
      <c r="C733" s="420" t="str">
        <f>C706</f>
        <v>ស្លែងស្ពាន</v>
      </c>
      <c r="D733" s="420"/>
      <c r="E733" s="422"/>
      <c r="F733" s="422"/>
      <c r="G733" s="396" t="s">
        <v>230</v>
      </c>
      <c r="H733" s="368" t="e">
        <f>IF($C734="ស្លែងស្ពាន",_xlfn.XLOOKUP($A736,Sleng!$A$31:$A$62,Sleng!$C$31:$C$62),IF($C734="ភ្នំដី",_xlfn.XLOOKUP($A736,PhomDey!$A$31:$A$62,PhomDey!$C$31:$C$62),IF($C734="ច្រនៀង",_xlfn.XLOOKUP($A736,Chronieng!$A$31:$A$62,Chronieng!$C$31:$C$62),IF($C734="ចំការចេក",_xlfn.XLOOKUP($A736,Chomkar!$A$31:$A$62,Chomkar!$C$31:$C$62),IF($C734="ធ្លកត្រាំកង់",_xlfn.XLOOKUP($A736,Thlok!$A$31:$A$62,Thlok!$C$31:$C$62),IF($C734="ភ្នំស្រីស្នំ",_xlfn.XLOOKUP($A736,PhomSrie!$A$31:$A$62,PhomSrie!$C$31:$C$62),IF($C734="ដង្កោរ",_xlfn.XLOOKUP($A736,Dongkaor!$A$31:$A$62,Dongkaor!$C$31:$C$62),IF($C734="សាលា",_xlfn.XLOOKUP($A736,Sala!$A$31:$A$62,Sala!$C$31:$C$62),IF($C734="ដូនសុខ",_xlfn.XLOOKUP($A736,Dunsok!$A$31:$A$62,Dunsok!$C$31:$C$62),IF($C734="រមៀត",_xlfn.XLOOKUP($A736,RMeat!$A$31:$A$62,RMeat!$C$31:$C$62),IF($C734="ចារ",_xlfn.XLOOKUP($A736,Char!$A$31:$A$62,Char!$C$31:$C$62),"")))))))))))</f>
        <v>#N/A</v>
      </c>
      <c r="I733" s="437"/>
    </row>
    <row r="734" spans="1:9" ht="20.5" customHeight="1" x14ac:dyDescent="0.95">
      <c r="A734" s="397" t="s">
        <v>4</v>
      </c>
      <c r="B734" s="397"/>
      <c r="C734" s="420" t="str">
        <f>C707</f>
        <v>សាលា</v>
      </c>
      <c r="D734" s="420"/>
      <c r="E734" s="423"/>
      <c r="F734" s="422"/>
      <c r="G734" s="422"/>
      <c r="H734" s="422"/>
      <c r="I734" s="437"/>
    </row>
    <row r="735" spans="1:9" ht="24.5" x14ac:dyDescent="0.95">
      <c r="A735" s="402" t="s">
        <v>268</v>
      </c>
      <c r="B735" s="403"/>
      <c r="C735" s="403"/>
      <c r="D735" s="403"/>
      <c r="E735" s="403"/>
      <c r="F735" s="403"/>
      <c r="G735" s="403"/>
      <c r="H735" s="403"/>
      <c r="I735" s="437"/>
    </row>
    <row r="736" spans="1:9" ht="19" customHeight="1" x14ac:dyDescent="0.95">
      <c r="A736" s="424">
        <f>A709+1</f>
        <v>46138</v>
      </c>
      <c r="B736" s="424"/>
      <c r="C736" s="424"/>
      <c r="D736" s="424"/>
      <c r="E736" s="424"/>
      <c r="F736" s="424"/>
      <c r="G736" s="424"/>
      <c r="H736" s="424"/>
      <c r="I736" s="437"/>
    </row>
    <row r="737" spans="1:9" ht="19" customHeight="1" x14ac:dyDescent="0.95">
      <c r="A737" s="392" t="s">
        <v>47</v>
      </c>
      <c r="B737" s="393" t="s">
        <v>48</v>
      </c>
      <c r="C737" s="393"/>
      <c r="D737" s="393"/>
      <c r="E737" s="393"/>
      <c r="F737" s="392" t="s">
        <v>49</v>
      </c>
      <c r="G737" s="392" t="s">
        <v>50</v>
      </c>
      <c r="H737" s="392" t="s">
        <v>51</v>
      </c>
      <c r="I737" s="437"/>
    </row>
    <row r="738" spans="1:9" ht="19" customHeight="1" x14ac:dyDescent="0.95">
      <c r="A738" s="405">
        <v>1</v>
      </c>
      <c r="B738" s="406" t="str" cm="1">
        <f t="array" ref="B738:F747">IF(AE15=FALSE,"",IF(Vigetable6="","",Vigetable6))</f>
        <v>ស៊ុតទា</v>
      </c>
      <c r="C738" s="407" t="str">
        <v/>
      </c>
      <c r="D738" s="407" t="str">
        <v/>
      </c>
      <c r="E738" s="407" t="str">
        <v/>
      </c>
      <c r="F738" s="408">
        <v>47</v>
      </c>
      <c r="G738" s="409">
        <f>IFERROR(IF(B738="","",IF($A736&lt;តម្លៃទំនិញ!$G$6,VLOOKUP(B738,តម្លៃទំនិញ!$B$8:$G$68,5,FALSE),VLOOKUP(B738,តម្លៃទំនិញ!$B$8:$G$68,6,FALSE))),"")</f>
        <v>580</v>
      </c>
      <c r="H738" s="409">
        <f>IFERROR(IF(B738="","",G738*F738),"")</f>
        <v>27260</v>
      </c>
      <c r="I738" s="437"/>
    </row>
    <row r="739" spans="1:9" ht="19" customHeight="1" x14ac:dyDescent="0.95">
      <c r="A739" s="405">
        <v>2</v>
      </c>
      <c r="B739" s="406" t="str">
        <v>សណ្តែកគួរ</v>
      </c>
      <c r="C739" s="407" t="str">
        <v/>
      </c>
      <c r="D739" s="407" t="str">
        <v/>
      </c>
      <c r="E739" s="407" t="str">
        <v/>
      </c>
      <c r="F739" s="408">
        <v>6.7</v>
      </c>
      <c r="G739" s="409">
        <f>IFERROR(IF(B739="","",IF($A737&lt;តម្លៃទំនិញ!$G$6,VLOOKUP(B739,តម្លៃទំនិញ!$B$8:$G$68,5,FALSE),VLOOKUP(B739,តម្លៃទំនិញ!$B$8:$G$68,6,FALSE))),"")</f>
        <v>3999</v>
      </c>
      <c r="H739" s="409">
        <f t="shared" ref="H739:H747" si="34">IFERROR(IF(B739="","",G739*F739),"")</f>
        <v>26793.3</v>
      </c>
      <c r="I739" s="437"/>
    </row>
    <row r="740" spans="1:9" ht="19" customHeight="1" x14ac:dyDescent="0.95">
      <c r="A740" s="405">
        <v>3</v>
      </c>
      <c r="B740" s="406" t="str">
        <v>ការ៉ុត</v>
      </c>
      <c r="C740" s="407" t="str">
        <v/>
      </c>
      <c r="D740" s="407" t="str">
        <v/>
      </c>
      <c r="E740" s="407" t="str">
        <v/>
      </c>
      <c r="F740" s="408">
        <v>1.7</v>
      </c>
      <c r="G740" s="409">
        <f>IFERROR(IF(B740="","",IF($A738&lt;តម្លៃទំនិញ!$G$6,VLOOKUP(B740,តម្លៃទំនិញ!$B$8:$G$68,5,FALSE),VLOOKUP(B740,តម្លៃទំនិញ!$B$8:$G$68,6,FALSE))),"")</f>
        <v>2999</v>
      </c>
      <c r="H740" s="409">
        <f t="shared" si="34"/>
        <v>5098.3</v>
      </c>
      <c r="I740" s="437"/>
    </row>
    <row r="741" spans="1:9" ht="19" customHeight="1" x14ac:dyDescent="0.95">
      <c r="A741" s="405">
        <v>4</v>
      </c>
      <c r="B741" s="406" t="str">
        <v/>
      </c>
      <c r="C741" s="407" t="str">
        <v/>
      </c>
      <c r="D741" s="407" t="str">
        <v/>
      </c>
      <c r="E741" s="407" t="str">
        <v/>
      </c>
      <c r="F741" s="408" t="str">
        <v/>
      </c>
      <c r="G741" s="409" t="str">
        <f>IFERROR(IF(B741="","",IF($A739&lt;តម្លៃទំនិញ!$G$6,VLOOKUP(B741,តម្លៃទំនិញ!$B$8:$G$68,5,FALSE),VLOOKUP(B741,តម្លៃទំនិញ!$B$8:$G$68,6,FALSE))),"")</f>
        <v/>
      </c>
      <c r="H741" s="409" t="str">
        <f t="shared" si="34"/>
        <v/>
      </c>
      <c r="I741" s="437"/>
    </row>
    <row r="742" spans="1:9" ht="19" customHeight="1" x14ac:dyDescent="0.95">
      <c r="A742" s="405">
        <v>5</v>
      </c>
      <c r="B742" s="406" t="str">
        <v/>
      </c>
      <c r="C742" s="407" t="str">
        <v/>
      </c>
      <c r="D742" s="407" t="str">
        <v/>
      </c>
      <c r="E742" s="407" t="str">
        <v/>
      </c>
      <c r="F742" s="408" t="str">
        <v/>
      </c>
      <c r="G742" s="409" t="str">
        <f>IFERROR(IF(B742="","",IF($A740&lt;តម្លៃទំនិញ!$G$6,VLOOKUP(B742,តម្លៃទំនិញ!$B$8:$G$68,5,FALSE),VLOOKUP(B742,តម្លៃទំនិញ!$B$8:$G$68,6,FALSE))),"")</f>
        <v/>
      </c>
      <c r="H742" s="409" t="str">
        <f t="shared" si="34"/>
        <v/>
      </c>
      <c r="I742" s="437"/>
    </row>
    <row r="743" spans="1:9" ht="19" customHeight="1" x14ac:dyDescent="0.95">
      <c r="A743" s="405">
        <v>6</v>
      </c>
      <c r="B743" s="406" t="str">
        <v/>
      </c>
      <c r="C743" s="407" t="str">
        <v/>
      </c>
      <c r="D743" s="407" t="str">
        <v/>
      </c>
      <c r="E743" s="407" t="str">
        <v/>
      </c>
      <c r="F743" s="408" t="str">
        <v/>
      </c>
      <c r="G743" s="409" t="str">
        <f>IFERROR(IF(B743="","",IF($A741&lt;តម្លៃទំនិញ!$G$6,VLOOKUP(B743,តម្លៃទំនិញ!$B$8:$G$68,5,FALSE),VLOOKUP(B743,តម្លៃទំនិញ!$B$8:$G$68,6,FALSE))),"")</f>
        <v/>
      </c>
      <c r="H743" s="409" t="str">
        <f t="shared" si="34"/>
        <v/>
      </c>
      <c r="I743" s="437"/>
    </row>
    <row r="744" spans="1:9" ht="19" customHeight="1" x14ac:dyDescent="0.95">
      <c r="A744" s="405">
        <v>7</v>
      </c>
      <c r="B744" s="406" t="str">
        <v/>
      </c>
      <c r="C744" s="407" t="str">
        <v/>
      </c>
      <c r="D744" s="407" t="str">
        <v/>
      </c>
      <c r="E744" s="407" t="str">
        <v/>
      </c>
      <c r="F744" s="408" t="str">
        <v/>
      </c>
      <c r="G744" s="409" t="str">
        <f>IFERROR(IF(B744="","",IF($A742&lt;តម្លៃទំនិញ!$G$6,VLOOKUP(B744,តម្លៃទំនិញ!$B$8:$G$68,5,FALSE),VLOOKUP(B744,តម្លៃទំនិញ!$B$8:$G$68,6,FALSE))),"")</f>
        <v/>
      </c>
      <c r="H744" s="409" t="str">
        <f t="shared" si="34"/>
        <v/>
      </c>
      <c r="I744" s="437"/>
    </row>
    <row r="745" spans="1:9" ht="19" customHeight="1" x14ac:dyDescent="0.95">
      <c r="A745" s="405">
        <v>8</v>
      </c>
      <c r="B745" s="406" t="str">
        <v/>
      </c>
      <c r="C745" s="407" t="str">
        <v/>
      </c>
      <c r="D745" s="407" t="str">
        <v/>
      </c>
      <c r="E745" s="407" t="str">
        <v/>
      </c>
      <c r="F745" s="408" t="str">
        <v/>
      </c>
      <c r="G745" s="409" t="str">
        <f>IFERROR(IF(B745="","",IF($A743&lt;តម្លៃទំនិញ!$G$6,VLOOKUP(B745,តម្លៃទំនិញ!$B$8:$G$68,5,FALSE),VLOOKUP(B745,តម្លៃទំនិញ!$B$8:$G$68,6,FALSE))),"")</f>
        <v/>
      </c>
      <c r="H745" s="409" t="str">
        <f t="shared" si="34"/>
        <v/>
      </c>
      <c r="I745" s="437"/>
    </row>
    <row r="746" spans="1:9" ht="19" customHeight="1" x14ac:dyDescent="0.95">
      <c r="A746" s="405">
        <v>9</v>
      </c>
      <c r="B746" s="406" t="str">
        <v/>
      </c>
      <c r="C746" s="407" t="str">
        <v/>
      </c>
      <c r="D746" s="407" t="str">
        <v/>
      </c>
      <c r="E746" s="407" t="str">
        <v/>
      </c>
      <c r="F746" s="408" t="str">
        <v/>
      </c>
      <c r="G746" s="409" t="str">
        <f>IFERROR(IF(B746="","",IF($A744&lt;តម្លៃទំនិញ!$G$6,VLOOKUP(B746,តម្លៃទំនិញ!$B$8:$G$68,5,FALSE),VLOOKUP(B746,តម្លៃទំនិញ!$B$8:$G$68,6,FALSE))),"")</f>
        <v/>
      </c>
      <c r="H746" s="409" t="str">
        <f t="shared" si="34"/>
        <v/>
      </c>
      <c r="I746" s="437"/>
    </row>
    <row r="747" spans="1:9" ht="19" customHeight="1" x14ac:dyDescent="0.95">
      <c r="A747" s="405">
        <v>10</v>
      </c>
      <c r="B747" s="406" t="str">
        <v/>
      </c>
      <c r="C747" s="407" t="str">
        <v/>
      </c>
      <c r="D747" s="407" t="str">
        <v/>
      </c>
      <c r="E747" s="407" t="str">
        <v/>
      </c>
      <c r="F747" s="408" t="str">
        <v/>
      </c>
      <c r="G747" s="409" t="str">
        <f>IFERROR(IF(B747="","",IF($A745&lt;តម្លៃទំនិញ!$G$6,VLOOKUP(B747,តម្លៃទំនិញ!$B$8:$G$68,5,FALSE),VLOOKUP(B747,តម្លៃទំនិញ!$B$8:$G$68,6,FALSE))),"")</f>
        <v/>
      </c>
      <c r="H747" s="409" t="str">
        <f t="shared" si="34"/>
        <v/>
      </c>
      <c r="I747" s="437"/>
    </row>
    <row r="748" spans="1:9" ht="19" customHeight="1" x14ac:dyDescent="0.95">
      <c r="A748" s="410" t="s">
        <v>99</v>
      </c>
      <c r="B748" s="410"/>
      <c r="C748" s="410"/>
      <c r="D748" s="410"/>
      <c r="E748" s="410"/>
      <c r="F748" s="425"/>
      <c r="G748" s="412"/>
      <c r="H748" s="426">
        <f>IF(H738="","",SUM(H738:H747))</f>
        <v>59151.600000000006</v>
      </c>
      <c r="I748" s="437"/>
    </row>
    <row r="749" spans="1:9" x14ac:dyDescent="0.95">
      <c r="A749" s="375" t="s">
        <v>52</v>
      </c>
      <c r="B749" s="376" t="s">
        <v>267</v>
      </c>
      <c r="C749" s="377"/>
      <c r="D749" s="377"/>
      <c r="E749" s="377"/>
      <c r="F749" s="378"/>
      <c r="G749" s="378"/>
      <c r="H749" s="378"/>
      <c r="I749" s="437"/>
    </row>
    <row r="750" spans="1:9" ht="20" customHeight="1" x14ac:dyDescent="0.95">
      <c r="A750" s="414"/>
      <c r="B750" s="414"/>
      <c r="C750" s="414"/>
      <c r="D750" s="414"/>
      <c r="E750" s="414"/>
      <c r="F750" s="414"/>
      <c r="G750" s="414"/>
      <c r="H750" s="414"/>
      <c r="I750" s="437"/>
    </row>
    <row r="751" spans="1:9" ht="32" customHeight="1" x14ac:dyDescent="0.95">
      <c r="A751" s="414"/>
      <c r="B751" s="414"/>
      <c r="C751" s="414"/>
      <c r="D751" s="414"/>
      <c r="E751" s="415"/>
      <c r="F751" s="415"/>
      <c r="G751" s="416"/>
      <c r="H751" s="416"/>
      <c r="I751" s="437"/>
    </row>
    <row r="752" spans="1:9" x14ac:dyDescent="0.95">
      <c r="A752" s="379"/>
      <c r="B752" s="177"/>
      <c r="C752" s="377"/>
      <c r="D752" s="377"/>
      <c r="E752" s="380"/>
      <c r="F752" s="380"/>
      <c r="G752" s="380"/>
      <c r="H752" s="380"/>
      <c r="I752" s="437"/>
    </row>
    <row r="753" spans="1:9" x14ac:dyDescent="0.95">
      <c r="A753" s="379"/>
      <c r="B753" s="379"/>
      <c r="C753" s="379"/>
      <c r="D753" s="379"/>
      <c r="E753" s="379"/>
      <c r="F753" s="379"/>
      <c r="G753" s="379"/>
      <c r="H753" s="379"/>
      <c r="I753" s="437"/>
    </row>
    <row r="754" spans="1:9" ht="21" customHeight="1" x14ac:dyDescent="0.95">
      <c r="A754" s="417"/>
      <c r="B754" s="417"/>
      <c r="C754" s="417"/>
      <c r="D754" s="417"/>
      <c r="E754" s="417"/>
      <c r="F754" s="417"/>
      <c r="G754" s="417"/>
      <c r="H754" s="417"/>
      <c r="I754" s="437"/>
    </row>
    <row r="755" spans="1:9" ht="19" customHeight="1" x14ac:dyDescent="0.95">
      <c r="I755" s="437"/>
    </row>
    <row r="756" spans="1:9" ht="19" customHeight="1" x14ac:dyDescent="0.95">
      <c r="A756" s="419" t="s">
        <v>98</v>
      </c>
      <c r="B756" s="419"/>
      <c r="C756" s="419"/>
      <c r="D756" s="419"/>
      <c r="E756" s="419"/>
      <c r="F756" s="419"/>
      <c r="G756" s="419"/>
      <c r="H756" s="419"/>
      <c r="I756" s="437"/>
    </row>
    <row r="757" spans="1:9" ht="20.5" customHeight="1" x14ac:dyDescent="0.95">
      <c r="A757" s="394"/>
      <c r="B757" s="394"/>
      <c r="C757" s="395" t="s">
        <v>2</v>
      </c>
      <c r="D757" s="395"/>
      <c r="E757" s="395"/>
      <c r="F757" s="395"/>
      <c r="G757" s="395"/>
      <c r="H757" s="396" t="s">
        <v>266</v>
      </c>
      <c r="I757" s="436">
        <v>46140</v>
      </c>
    </row>
    <row r="758" spans="1:9" ht="20.5" customHeight="1" x14ac:dyDescent="0.95">
      <c r="A758" s="394"/>
      <c r="B758" s="394"/>
      <c r="C758" s="395" t="s">
        <v>79</v>
      </c>
      <c r="D758" s="395"/>
      <c r="E758" s="395"/>
      <c r="F758" s="395"/>
      <c r="G758" s="395"/>
      <c r="H758" s="394"/>
      <c r="I758" s="437"/>
    </row>
    <row r="759" spans="1:9" ht="20.5" customHeight="1" x14ac:dyDescent="0.95">
      <c r="A759" s="397" t="s">
        <v>258</v>
      </c>
      <c r="B759" s="397"/>
      <c r="C759" s="420" t="str">
        <f>C732</f>
        <v>ស្រីស្នំ</v>
      </c>
      <c r="D759" s="420"/>
      <c r="E759" s="394"/>
      <c r="F759" s="394"/>
      <c r="G759" s="394"/>
      <c r="H759" s="421"/>
      <c r="I759" s="437"/>
    </row>
    <row r="760" spans="1:9" ht="19" customHeight="1" x14ac:dyDescent="0.95">
      <c r="A760" s="397" t="s">
        <v>259</v>
      </c>
      <c r="B760" s="397"/>
      <c r="C760" s="420" t="str">
        <f>C733</f>
        <v>ស្លែងស្ពាន</v>
      </c>
      <c r="D760" s="420"/>
      <c r="E760" s="422"/>
      <c r="F760" s="422"/>
      <c r="G760" s="396" t="s">
        <v>230</v>
      </c>
      <c r="H760" s="368" t="e">
        <f>IF($C761="ស្លែងស្ពាន",_xlfn.XLOOKUP($A763,Sleng!$A$31:$A$62,Sleng!$C$31:$C$62),IF($C761="ភ្នំដី",_xlfn.XLOOKUP($A763,PhomDey!$A$31:$A$62,PhomDey!$C$31:$C$62),IF($C761="ច្រនៀង",_xlfn.XLOOKUP($A763,Chronieng!$A$31:$A$62,Chronieng!$C$31:$C$62),IF($C761="ចំការចេក",_xlfn.XLOOKUP($A763,Chomkar!$A$31:$A$62,Chomkar!$C$31:$C$62),IF($C761="ធ្លកត្រាំកង់",_xlfn.XLOOKUP($A763,Thlok!$A$31:$A$62,Thlok!$C$31:$C$62),IF($C761="ភ្នំស្រីស្នំ",_xlfn.XLOOKUP($A763,PhomSrie!$A$31:$A$62,PhomSrie!$C$31:$C$62),IF($C761="ដង្កោរ",_xlfn.XLOOKUP($A763,Dongkaor!$A$31:$A$62,Dongkaor!$C$31:$C$62),IF($C761="សាលា",_xlfn.XLOOKUP($A763,Sala!$A$31:$A$62,Sala!$C$31:$C$62),IF($C761="ដូនសុខ",_xlfn.XLOOKUP($A763,Dunsok!$A$31:$A$62,Dunsok!$C$31:$C$62),IF($C761="រមៀត",_xlfn.XLOOKUP($A763,RMeat!$A$31:$A$62,RMeat!$C$31:$C$62),IF($C761="ចារ",_xlfn.XLOOKUP($A763,Char!$A$31:$A$62,Char!$C$31:$C$62),"")))))))))))</f>
        <v>#N/A</v>
      </c>
      <c r="I760" s="437"/>
    </row>
    <row r="761" spans="1:9" ht="20.5" customHeight="1" x14ac:dyDescent="0.95">
      <c r="A761" s="397" t="s">
        <v>4</v>
      </c>
      <c r="B761" s="397"/>
      <c r="C761" s="420" t="str">
        <f>C734</f>
        <v>សាលា</v>
      </c>
      <c r="D761" s="420"/>
      <c r="E761" s="423"/>
      <c r="F761" s="422"/>
      <c r="G761" s="422"/>
      <c r="H761" s="422"/>
      <c r="I761" s="437"/>
    </row>
    <row r="762" spans="1:9" ht="24.5" x14ac:dyDescent="0.95">
      <c r="A762" s="402" t="s">
        <v>268</v>
      </c>
      <c r="B762" s="403"/>
      <c r="C762" s="403"/>
      <c r="D762" s="403"/>
      <c r="E762" s="403"/>
      <c r="F762" s="403"/>
      <c r="G762" s="403"/>
      <c r="H762" s="403"/>
      <c r="I762" s="437"/>
    </row>
    <row r="763" spans="1:9" ht="19" customHeight="1" x14ac:dyDescent="0.95">
      <c r="A763" s="424">
        <f>A736+1</f>
        <v>46139</v>
      </c>
      <c r="B763" s="424"/>
      <c r="C763" s="424"/>
      <c r="D763" s="424"/>
      <c r="E763" s="424"/>
      <c r="F763" s="424"/>
      <c r="G763" s="424"/>
      <c r="H763" s="424"/>
      <c r="I763" s="437"/>
    </row>
    <row r="764" spans="1:9" ht="19" customHeight="1" x14ac:dyDescent="0.95">
      <c r="A764" s="392" t="s">
        <v>47</v>
      </c>
      <c r="B764" s="430" t="s">
        <v>48</v>
      </c>
      <c r="C764" s="431"/>
      <c r="D764" s="431"/>
      <c r="E764" s="432"/>
      <c r="F764" s="392" t="s">
        <v>49</v>
      </c>
      <c r="G764" s="392" t="s">
        <v>50</v>
      </c>
      <c r="H764" s="392" t="s">
        <v>51</v>
      </c>
      <c r="I764" s="437"/>
    </row>
    <row r="765" spans="1:9" ht="19" customHeight="1" x14ac:dyDescent="0.95">
      <c r="A765" s="405">
        <v>1</v>
      </c>
      <c r="B765" s="406" t="str" cm="1">
        <f t="array" ref="B765:F774">IF(AM5=FALSE,"",IF(Vigetable7="","",Vigetable7))</f>
        <v>ត្រីរស់</v>
      </c>
      <c r="C765" s="407" t="str">
        <v/>
      </c>
      <c r="D765" s="407" t="str">
        <v/>
      </c>
      <c r="E765" s="407" t="str">
        <v/>
      </c>
      <c r="F765" s="408">
        <v>3.9</v>
      </c>
      <c r="G765" s="409">
        <f>IFERROR(IF(B765="","",IF($A763&lt;តម្លៃទំនិញ!$G$6,VLOOKUP(B765,តម្លៃទំនិញ!$B$8:$G$68,5,FALSE),VLOOKUP(B765,តម្លៃទំនិញ!$B$8:$G$68,6,FALSE))),"")</f>
        <v>10000</v>
      </c>
      <c r="H765" s="409">
        <f>IFERROR(IF(B765="","",G765*F765),"")</f>
        <v>39000</v>
      </c>
      <c r="I765" s="437"/>
    </row>
    <row r="766" spans="1:9" ht="19" customHeight="1" x14ac:dyDescent="0.95">
      <c r="A766" s="405">
        <v>2</v>
      </c>
      <c r="B766" s="406" t="str">
        <v>ស្លឹកបាស</v>
      </c>
      <c r="C766" s="407" t="str">
        <v/>
      </c>
      <c r="D766" s="407" t="str">
        <v/>
      </c>
      <c r="E766" s="407" t="str">
        <v/>
      </c>
      <c r="F766" s="408">
        <v>1.7</v>
      </c>
      <c r="G766" s="409">
        <f>IFERROR(IF(B766="","",IF($A764&lt;តម្លៃទំនិញ!$G$6,VLOOKUP(B766,តម្លៃទំនិញ!$B$8:$G$68,5,FALSE),VLOOKUP(B766,តម្លៃទំនិញ!$B$8:$G$68,6,FALSE))),"")</f>
        <v>3999</v>
      </c>
      <c r="H766" s="409">
        <f t="shared" ref="H766:H774" si="35">IFERROR(IF(B766="","",G766*F766),"")</f>
        <v>6798.3</v>
      </c>
      <c r="I766" s="437"/>
    </row>
    <row r="767" spans="1:9" ht="19" customHeight="1" x14ac:dyDescent="0.95">
      <c r="A767" s="405">
        <v>3</v>
      </c>
      <c r="B767" s="406" t="str">
        <v>ផ្ទីដូង</v>
      </c>
      <c r="C767" s="407" t="str">
        <v/>
      </c>
      <c r="D767" s="407" t="str">
        <v/>
      </c>
      <c r="E767" s="407" t="str">
        <v/>
      </c>
      <c r="F767" s="408">
        <v>1.7</v>
      </c>
      <c r="G767" s="409">
        <f>IFERROR(IF(B767="","",IF($A765&lt;តម្លៃទំនិញ!$G$6,VLOOKUP(B767,តម្លៃទំនិញ!$B$8:$G$68,5,FALSE),VLOOKUP(B767,តម្លៃទំនិញ!$B$8:$G$68,6,FALSE))),"")</f>
        <v>2890</v>
      </c>
      <c r="H767" s="409">
        <f t="shared" si="35"/>
        <v>4913</v>
      </c>
      <c r="I767" s="437"/>
    </row>
    <row r="768" spans="1:9" ht="19" customHeight="1" x14ac:dyDescent="0.95">
      <c r="A768" s="405">
        <v>4</v>
      </c>
      <c r="B768" s="406" t="str">
        <v>ត្រួយល្ពៅ</v>
      </c>
      <c r="C768" s="407" t="str">
        <v/>
      </c>
      <c r="D768" s="407" t="str">
        <v/>
      </c>
      <c r="E768" s="407" t="str">
        <v/>
      </c>
      <c r="F768" s="408">
        <v>1.7</v>
      </c>
      <c r="G768" s="409">
        <f>IFERROR(IF(B768="","",IF($A766&lt;តម្លៃទំនិញ!$G$6,VLOOKUP(B768,តម្លៃទំនិញ!$B$8:$G$68,5,FALSE),VLOOKUP(B768,តម្លៃទំនិញ!$B$8:$G$68,6,FALSE))),"")</f>
        <v>2590</v>
      </c>
      <c r="H768" s="409">
        <f t="shared" si="35"/>
        <v>4403</v>
      </c>
      <c r="I768" s="437"/>
    </row>
    <row r="769" spans="1:9" ht="19" customHeight="1" x14ac:dyDescent="0.95">
      <c r="A769" s="405">
        <v>5</v>
      </c>
      <c r="B769" s="406" t="str">
        <v>ផ្លែល្ពៅ</v>
      </c>
      <c r="C769" s="407" t="str">
        <v/>
      </c>
      <c r="D769" s="407" t="str">
        <v/>
      </c>
      <c r="E769" s="407" t="str">
        <v/>
      </c>
      <c r="F769" s="408">
        <v>1.7</v>
      </c>
      <c r="G769" s="409">
        <f>IFERROR(IF(B769="","",IF($A767&lt;តម្លៃទំនិញ!$G$6,VLOOKUP(B769,តម្លៃទំនិញ!$B$8:$G$68,5,FALSE),VLOOKUP(B769,តម្លៃទំនិញ!$B$8:$G$68,6,FALSE))),"")</f>
        <v>2790</v>
      </c>
      <c r="H769" s="409">
        <f t="shared" si="35"/>
        <v>4743</v>
      </c>
      <c r="I769" s="437"/>
    </row>
    <row r="770" spans="1:9" ht="19" customHeight="1" x14ac:dyDescent="0.95">
      <c r="A770" s="405">
        <v>6</v>
      </c>
      <c r="B770" s="406" t="str">
        <v>ននោងមូល</v>
      </c>
      <c r="C770" s="407" t="str">
        <v/>
      </c>
      <c r="D770" s="407" t="str">
        <v/>
      </c>
      <c r="E770" s="407" t="str">
        <v/>
      </c>
      <c r="F770" s="408">
        <v>1.7</v>
      </c>
      <c r="G770" s="409">
        <f>IFERROR(IF(B770="","",IF($A768&lt;តម្លៃទំនិញ!$G$6,VLOOKUP(B770,តម្លៃទំនិញ!$B$8:$G$68,5,FALSE),VLOOKUP(B770,តម្លៃទំនិញ!$B$8:$G$68,6,FALSE))),"")</f>
        <v>2499</v>
      </c>
      <c r="H770" s="409">
        <f t="shared" si="35"/>
        <v>4248.3</v>
      </c>
      <c r="I770" s="437"/>
    </row>
    <row r="771" spans="1:9" ht="19" customHeight="1" x14ac:dyDescent="0.95">
      <c r="A771" s="405">
        <v>7</v>
      </c>
      <c r="B771" s="406" t="str">
        <v/>
      </c>
      <c r="C771" s="407" t="str">
        <v/>
      </c>
      <c r="D771" s="407" t="str">
        <v/>
      </c>
      <c r="E771" s="407" t="str">
        <v/>
      </c>
      <c r="F771" s="408" t="str">
        <v/>
      </c>
      <c r="G771" s="409" t="str">
        <f>IFERROR(IF(B771="","",IF($A769&lt;តម្លៃទំនិញ!$G$6,VLOOKUP(B771,តម្លៃទំនិញ!$B$8:$G$68,5,FALSE),VLOOKUP(B771,តម្លៃទំនិញ!$B$8:$G$68,6,FALSE))),"")</f>
        <v/>
      </c>
      <c r="H771" s="409" t="str">
        <f t="shared" si="35"/>
        <v/>
      </c>
      <c r="I771" s="437"/>
    </row>
    <row r="772" spans="1:9" ht="19" customHeight="1" x14ac:dyDescent="0.95">
      <c r="A772" s="405">
        <v>8</v>
      </c>
      <c r="B772" s="406" t="str">
        <v/>
      </c>
      <c r="C772" s="407" t="str">
        <v/>
      </c>
      <c r="D772" s="407" t="str">
        <v/>
      </c>
      <c r="E772" s="407" t="str">
        <v/>
      </c>
      <c r="F772" s="408" t="str">
        <v/>
      </c>
      <c r="G772" s="409" t="str">
        <f>IFERROR(IF(B772="","",IF($A770&lt;តម្លៃទំនិញ!$G$6,VLOOKUP(B772,តម្លៃទំនិញ!$B$8:$G$68,5,FALSE),VLOOKUP(B772,តម្លៃទំនិញ!$B$8:$G$68,6,FALSE))),"")</f>
        <v/>
      </c>
      <c r="H772" s="409" t="str">
        <f t="shared" si="35"/>
        <v/>
      </c>
      <c r="I772" s="437"/>
    </row>
    <row r="773" spans="1:9" ht="19" customHeight="1" x14ac:dyDescent="0.95">
      <c r="A773" s="405">
        <v>9</v>
      </c>
      <c r="B773" s="406" t="str">
        <v/>
      </c>
      <c r="C773" s="407" t="str">
        <v/>
      </c>
      <c r="D773" s="407" t="str">
        <v/>
      </c>
      <c r="E773" s="407" t="str">
        <v/>
      </c>
      <c r="F773" s="408" t="str">
        <v/>
      </c>
      <c r="G773" s="409" t="str">
        <f>IFERROR(IF(B773="","",IF($A771&lt;តម្លៃទំនិញ!$G$6,VLOOKUP(B773,តម្លៃទំនិញ!$B$8:$G$68,5,FALSE),VLOOKUP(B773,តម្លៃទំនិញ!$B$8:$G$68,6,FALSE))),"")</f>
        <v/>
      </c>
      <c r="H773" s="409" t="str">
        <f t="shared" si="35"/>
        <v/>
      </c>
      <c r="I773" s="437"/>
    </row>
    <row r="774" spans="1:9" ht="19" customHeight="1" x14ac:dyDescent="0.95">
      <c r="A774" s="405">
        <v>10</v>
      </c>
      <c r="B774" s="406" t="str">
        <v/>
      </c>
      <c r="C774" s="407" t="str">
        <v/>
      </c>
      <c r="D774" s="407" t="str">
        <v/>
      </c>
      <c r="E774" s="407" t="str">
        <v/>
      </c>
      <c r="F774" s="408" t="str">
        <v/>
      </c>
      <c r="G774" s="409" t="str">
        <f>IFERROR(IF(B774="","",IF($A772&lt;តម្លៃទំនិញ!$G$6,VLOOKUP(B774,តម្លៃទំនិញ!$B$8:$G$68,5,FALSE),VLOOKUP(B774,តម្លៃទំនិញ!$B$8:$G$68,6,FALSE))),"")</f>
        <v/>
      </c>
      <c r="H774" s="409" t="str">
        <f t="shared" si="35"/>
        <v/>
      </c>
      <c r="I774" s="437"/>
    </row>
    <row r="775" spans="1:9" ht="19" customHeight="1" x14ac:dyDescent="0.95">
      <c r="A775" s="410" t="s">
        <v>99</v>
      </c>
      <c r="B775" s="410"/>
      <c r="C775" s="410"/>
      <c r="D775" s="410"/>
      <c r="E775" s="410"/>
      <c r="F775" s="425"/>
      <c r="G775" s="412"/>
      <c r="H775" s="426">
        <f>IF(H765="","",SUM(H765:H774))</f>
        <v>64105.600000000006</v>
      </c>
      <c r="I775" s="437"/>
    </row>
    <row r="776" spans="1:9" x14ac:dyDescent="0.95">
      <c r="A776" s="375" t="s">
        <v>52</v>
      </c>
      <c r="B776" s="376" t="s">
        <v>267</v>
      </c>
      <c r="C776" s="377"/>
      <c r="D776" s="377"/>
      <c r="E776" s="377"/>
      <c r="F776" s="378"/>
      <c r="G776" s="378"/>
      <c r="H776" s="378"/>
      <c r="I776" s="437"/>
    </row>
    <row r="777" spans="1:9" ht="22.5" customHeight="1" x14ac:dyDescent="0.95">
      <c r="A777" s="427"/>
      <c r="B777" s="427"/>
      <c r="C777" s="427"/>
      <c r="D777" s="427"/>
      <c r="E777" s="427"/>
      <c r="F777" s="427"/>
      <c r="G777" s="427"/>
      <c r="H777" s="427"/>
      <c r="I777" s="437"/>
    </row>
    <row r="778" spans="1:9" ht="30.5" customHeight="1" x14ac:dyDescent="0.95">
      <c r="A778" s="427"/>
      <c r="B778" s="427"/>
      <c r="C778" s="427"/>
      <c r="D778" s="428"/>
      <c r="E778" s="428"/>
      <c r="F778" s="428"/>
      <c r="G778" s="427"/>
      <c r="H778" s="427"/>
      <c r="I778" s="437"/>
    </row>
    <row r="779" spans="1:9" x14ac:dyDescent="0.95">
      <c r="A779" s="379"/>
      <c r="B779" s="177"/>
      <c r="C779" s="377"/>
      <c r="D779" s="377"/>
      <c r="E779" s="380"/>
      <c r="F779" s="380"/>
      <c r="G779" s="380"/>
      <c r="H779" s="380"/>
      <c r="I779" s="437"/>
    </row>
    <row r="780" spans="1:9" x14ac:dyDescent="0.95">
      <c r="A780" s="379"/>
      <c r="B780" s="379"/>
      <c r="C780" s="379"/>
      <c r="D780" s="379"/>
      <c r="E780" s="379"/>
      <c r="F780" s="379"/>
      <c r="G780" s="379"/>
      <c r="H780" s="379"/>
      <c r="I780" s="437"/>
    </row>
    <row r="781" spans="1:9" ht="21" customHeight="1" x14ac:dyDescent="0.95">
      <c r="A781" s="417"/>
      <c r="B781" s="417"/>
      <c r="C781" s="417"/>
      <c r="D781" s="417"/>
      <c r="E781" s="417"/>
      <c r="F781" s="417"/>
      <c r="G781" s="417"/>
      <c r="H781" s="417"/>
      <c r="I781" s="437"/>
    </row>
    <row r="782" spans="1:9" ht="19" customHeight="1" x14ac:dyDescent="0.95">
      <c r="I782" s="437"/>
    </row>
    <row r="783" spans="1:9" ht="19" customHeight="1" x14ac:dyDescent="0.95">
      <c r="A783" s="419" t="s">
        <v>98</v>
      </c>
      <c r="B783" s="419"/>
      <c r="C783" s="419"/>
      <c r="D783" s="419"/>
      <c r="E783" s="419"/>
      <c r="F783" s="419"/>
      <c r="G783" s="419"/>
      <c r="H783" s="419"/>
      <c r="I783" s="437"/>
    </row>
    <row r="784" spans="1:9" ht="20.5" customHeight="1" x14ac:dyDescent="0.95">
      <c r="A784" s="394"/>
      <c r="B784" s="394"/>
      <c r="C784" s="395" t="s">
        <v>2</v>
      </c>
      <c r="D784" s="395"/>
      <c r="E784" s="395"/>
      <c r="F784" s="395"/>
      <c r="G784" s="395"/>
      <c r="H784" s="396" t="s">
        <v>266</v>
      </c>
      <c r="I784" s="436">
        <v>46141</v>
      </c>
    </row>
    <row r="785" spans="1:9" ht="20.5" customHeight="1" x14ac:dyDescent="0.95">
      <c r="A785" s="394"/>
      <c r="B785" s="394"/>
      <c r="C785" s="395" t="s">
        <v>79</v>
      </c>
      <c r="D785" s="395"/>
      <c r="E785" s="395"/>
      <c r="F785" s="395"/>
      <c r="G785" s="395"/>
      <c r="H785" s="394"/>
      <c r="I785" s="437"/>
    </row>
    <row r="786" spans="1:9" ht="20.5" customHeight="1" x14ac:dyDescent="0.95">
      <c r="A786" s="397" t="s">
        <v>258</v>
      </c>
      <c r="B786" s="397"/>
      <c r="C786" s="420" t="str">
        <f>C759</f>
        <v>ស្រីស្នំ</v>
      </c>
      <c r="D786" s="420"/>
      <c r="E786" s="394"/>
      <c r="F786" s="394"/>
      <c r="G786" s="394"/>
      <c r="H786" s="421"/>
      <c r="I786" s="437"/>
    </row>
    <row r="787" spans="1:9" ht="19" customHeight="1" x14ac:dyDescent="0.95">
      <c r="A787" s="397" t="s">
        <v>259</v>
      </c>
      <c r="B787" s="397"/>
      <c r="C787" s="420" t="str">
        <f>C760</f>
        <v>ស្លែងស្ពាន</v>
      </c>
      <c r="D787" s="420"/>
      <c r="E787" s="422"/>
      <c r="F787" s="422"/>
      <c r="G787" s="396" t="s">
        <v>230</v>
      </c>
      <c r="H787" s="368" t="e">
        <f>IF($C788="ស្លែងស្ពាន",_xlfn.XLOOKUP($A790,Sleng!$A$31:$A$62,Sleng!$C$31:$C$62),IF($C788="ភ្នំដី",_xlfn.XLOOKUP($A790,PhomDey!$A$31:$A$62,PhomDey!$C$31:$C$62),IF($C788="ច្រនៀង",_xlfn.XLOOKUP($A790,Chronieng!$A$31:$A$62,Chronieng!$C$31:$C$62),IF($C788="ចំការចេក",_xlfn.XLOOKUP($A790,Chomkar!$A$31:$A$62,Chomkar!$C$31:$C$62),IF($C788="ធ្លកត្រាំកង់",_xlfn.XLOOKUP($A790,Thlok!$A$31:$A$62,Thlok!$C$31:$C$62),IF($C788="ភ្នំស្រីស្នំ",_xlfn.XLOOKUP($A790,PhomSrie!$A$31:$A$62,PhomSrie!$C$31:$C$62),IF($C788="ដង្កោរ",_xlfn.XLOOKUP($A790,Dongkaor!$A$31:$A$62,Dongkaor!$C$31:$C$62),IF($C788="សាលា",_xlfn.XLOOKUP($A790,Sala!$A$31:$A$62,Sala!$C$31:$C$62),IF($C788="ដូនសុខ",_xlfn.XLOOKUP($A790,Dunsok!$A$31:$A$62,Dunsok!$C$31:$C$62),IF($C788="រមៀត",_xlfn.XLOOKUP($A790,RMeat!$A$31:$A$62,RMeat!$C$31:$C$62),IF($C788="ចារ",_xlfn.XLOOKUP($A790,Char!$A$31:$A$62,Char!$C$31:$C$62),"")))))))))))</f>
        <v>#N/A</v>
      </c>
      <c r="I787" s="437"/>
    </row>
    <row r="788" spans="1:9" ht="20.5" customHeight="1" x14ac:dyDescent="0.95">
      <c r="A788" s="397" t="s">
        <v>4</v>
      </c>
      <c r="B788" s="397"/>
      <c r="C788" s="420" t="str">
        <f>C761</f>
        <v>សាលា</v>
      </c>
      <c r="D788" s="420"/>
      <c r="E788" s="423"/>
      <c r="F788" s="422"/>
      <c r="G788" s="422"/>
      <c r="H788" s="422"/>
      <c r="I788" s="437"/>
    </row>
    <row r="789" spans="1:9" ht="24.5" x14ac:dyDescent="0.95">
      <c r="A789" s="402" t="s">
        <v>268</v>
      </c>
      <c r="B789" s="403"/>
      <c r="C789" s="403"/>
      <c r="D789" s="403"/>
      <c r="E789" s="403"/>
      <c r="F789" s="403"/>
      <c r="G789" s="403"/>
      <c r="H789" s="403"/>
      <c r="I789" s="437"/>
    </row>
    <row r="790" spans="1:9" ht="19" customHeight="1" x14ac:dyDescent="0.95">
      <c r="A790" s="424">
        <f>A763+1</f>
        <v>46140</v>
      </c>
      <c r="B790" s="424"/>
      <c r="C790" s="424"/>
      <c r="D790" s="424"/>
      <c r="E790" s="424"/>
      <c r="F790" s="424"/>
      <c r="G790" s="424"/>
      <c r="H790" s="424"/>
      <c r="I790" s="437"/>
    </row>
    <row r="791" spans="1:9" ht="19" customHeight="1" x14ac:dyDescent="0.95">
      <c r="A791" s="392" t="s">
        <v>47</v>
      </c>
      <c r="B791" s="393" t="s">
        <v>48</v>
      </c>
      <c r="C791" s="393"/>
      <c r="D791" s="393"/>
      <c r="E791" s="393"/>
      <c r="F791" s="392" t="s">
        <v>49</v>
      </c>
      <c r="G791" s="392" t="s">
        <v>50</v>
      </c>
      <c r="H791" s="392" t="s">
        <v>51</v>
      </c>
      <c r="I791" s="437"/>
    </row>
    <row r="792" spans="1:9" ht="19" customHeight="1" x14ac:dyDescent="0.95">
      <c r="A792" s="405">
        <v>1</v>
      </c>
      <c r="B792" s="406" t="str" cm="1">
        <f t="array" ref="B792:F801">IF(O6=FALSE,"",IF(Vigetable1="","",Vigetable1))</f>
        <v>ត្រីរស់</v>
      </c>
      <c r="C792" s="407" t="str">
        <v/>
      </c>
      <c r="D792" s="407" t="str">
        <v/>
      </c>
      <c r="E792" s="407" t="str">
        <v/>
      </c>
      <c r="F792" s="408">
        <v>4.2</v>
      </c>
      <c r="G792" s="409">
        <f>IFERROR(IF(B792="","",IF($A790&lt;តម្លៃទំនិញ!$G$6,VLOOKUP(B792,តម្លៃទំនិញ!$B$8:$G$68,5,FALSE),VLOOKUP(B792,តម្លៃទំនិញ!$B$8:$G$68,6,FALSE))),"")</f>
        <v>10000</v>
      </c>
      <c r="H792" s="409">
        <f>IFERROR(IF(B792="","",G792*F792),"")</f>
        <v>42000</v>
      </c>
      <c r="I792" s="437"/>
    </row>
    <row r="793" spans="1:9" ht="19" customHeight="1" x14ac:dyDescent="0.95">
      <c r="A793" s="405">
        <v>2</v>
      </c>
      <c r="B793" s="406" t="str">
        <v>ផ្លែត្រឡាច</v>
      </c>
      <c r="C793" s="407" t="str">
        <v/>
      </c>
      <c r="D793" s="407" t="str">
        <v/>
      </c>
      <c r="E793" s="407" t="str">
        <v/>
      </c>
      <c r="F793" s="408">
        <v>9.1</v>
      </c>
      <c r="G793" s="409">
        <f>IFERROR(IF(B793="","",IF($A791&lt;តម្លៃទំនិញ!$G$6,VLOOKUP(B793,តម្លៃទំនិញ!$B$8:$G$68,5,FALSE),VLOOKUP(B793,តម្លៃទំនិញ!$B$8:$G$68,6,FALSE))),"")</f>
        <v>2450</v>
      </c>
      <c r="H793" s="409">
        <f t="shared" ref="H793:H801" si="36">IFERROR(IF(B793="","",G793*F793),"")</f>
        <v>22295</v>
      </c>
      <c r="I793" s="437"/>
    </row>
    <row r="794" spans="1:9" ht="19" customHeight="1" x14ac:dyDescent="0.95">
      <c r="A794" s="405">
        <v>3</v>
      </c>
      <c r="B794" s="406" t="str">
        <v/>
      </c>
      <c r="C794" s="407" t="str">
        <v/>
      </c>
      <c r="D794" s="407" t="str">
        <v/>
      </c>
      <c r="E794" s="407" t="str">
        <v/>
      </c>
      <c r="F794" s="408" t="str">
        <v/>
      </c>
      <c r="G794" s="409" t="str">
        <f>IFERROR(IF(B794="","",IF($A792&lt;តម្លៃទំនិញ!$G$6,VLOOKUP(B794,តម្លៃទំនិញ!$B$8:$G$68,5,FALSE),VLOOKUP(B794,តម្លៃទំនិញ!$B$8:$G$68,6,FALSE))),"")</f>
        <v/>
      </c>
      <c r="H794" s="409" t="str">
        <f t="shared" si="36"/>
        <v/>
      </c>
      <c r="I794" s="437"/>
    </row>
    <row r="795" spans="1:9" ht="19" customHeight="1" x14ac:dyDescent="0.95">
      <c r="A795" s="405">
        <v>4</v>
      </c>
      <c r="B795" s="406" t="str">
        <v/>
      </c>
      <c r="C795" s="407" t="str">
        <v/>
      </c>
      <c r="D795" s="407" t="str">
        <v/>
      </c>
      <c r="E795" s="407" t="str">
        <v/>
      </c>
      <c r="F795" s="408" t="str">
        <v/>
      </c>
      <c r="G795" s="409" t="str">
        <f>IFERROR(IF(B795="","",IF($A793&lt;តម្លៃទំនិញ!$G$6,VLOOKUP(B795,តម្លៃទំនិញ!$B$8:$G$68,5,FALSE),VLOOKUP(B795,តម្លៃទំនិញ!$B$8:$G$68,6,FALSE))),"")</f>
        <v/>
      </c>
      <c r="H795" s="409" t="str">
        <f t="shared" si="36"/>
        <v/>
      </c>
      <c r="I795" s="437"/>
    </row>
    <row r="796" spans="1:9" ht="19" customHeight="1" x14ac:dyDescent="0.95">
      <c r="A796" s="405">
        <v>5</v>
      </c>
      <c r="B796" s="406" t="str">
        <v/>
      </c>
      <c r="C796" s="407" t="str">
        <v/>
      </c>
      <c r="D796" s="407" t="str">
        <v/>
      </c>
      <c r="E796" s="407" t="str">
        <v/>
      </c>
      <c r="F796" s="408" t="str">
        <v/>
      </c>
      <c r="G796" s="409" t="str">
        <f>IFERROR(IF(B796="","",IF($A794&lt;តម្លៃទំនិញ!$G$6,VLOOKUP(B796,តម្លៃទំនិញ!$B$8:$G$68,5,FALSE),VLOOKUP(B796,តម្លៃទំនិញ!$B$8:$G$68,6,FALSE))),"")</f>
        <v/>
      </c>
      <c r="H796" s="409" t="str">
        <f t="shared" si="36"/>
        <v/>
      </c>
      <c r="I796" s="437"/>
    </row>
    <row r="797" spans="1:9" ht="19" customHeight="1" x14ac:dyDescent="0.95">
      <c r="A797" s="405">
        <v>6</v>
      </c>
      <c r="B797" s="406" t="str">
        <v/>
      </c>
      <c r="C797" s="407" t="str">
        <v/>
      </c>
      <c r="D797" s="407" t="str">
        <v/>
      </c>
      <c r="E797" s="407" t="str">
        <v/>
      </c>
      <c r="F797" s="408" t="str">
        <v/>
      </c>
      <c r="G797" s="409" t="str">
        <f>IFERROR(IF(B797="","",IF($A795&lt;តម្លៃទំនិញ!$G$6,VLOOKUP(B797,តម្លៃទំនិញ!$B$8:$G$68,5,FALSE),VLOOKUP(B797,តម្លៃទំនិញ!$B$8:$G$68,6,FALSE))),"")</f>
        <v/>
      </c>
      <c r="H797" s="409" t="str">
        <f t="shared" si="36"/>
        <v/>
      </c>
      <c r="I797" s="437"/>
    </row>
    <row r="798" spans="1:9" ht="19" customHeight="1" x14ac:dyDescent="0.95">
      <c r="A798" s="405">
        <v>7</v>
      </c>
      <c r="B798" s="406" t="str">
        <v/>
      </c>
      <c r="C798" s="407" t="str">
        <v/>
      </c>
      <c r="D798" s="407" t="str">
        <v/>
      </c>
      <c r="E798" s="407" t="str">
        <v/>
      </c>
      <c r="F798" s="408" t="str">
        <v/>
      </c>
      <c r="G798" s="409" t="str">
        <f>IFERROR(IF(B798="","",IF($A796&lt;តម្លៃទំនិញ!$G$6,VLOOKUP(B798,តម្លៃទំនិញ!$B$8:$G$68,5,FALSE),VLOOKUP(B798,តម្លៃទំនិញ!$B$8:$G$68,6,FALSE))),"")</f>
        <v/>
      </c>
      <c r="H798" s="409" t="str">
        <f t="shared" si="36"/>
        <v/>
      </c>
      <c r="I798" s="437"/>
    </row>
    <row r="799" spans="1:9" ht="19" customHeight="1" x14ac:dyDescent="0.95">
      <c r="A799" s="405">
        <v>8</v>
      </c>
      <c r="B799" s="406" t="str">
        <v/>
      </c>
      <c r="C799" s="407" t="str">
        <v/>
      </c>
      <c r="D799" s="407" t="str">
        <v/>
      </c>
      <c r="E799" s="407" t="str">
        <v/>
      </c>
      <c r="F799" s="408" t="str">
        <v/>
      </c>
      <c r="G799" s="409" t="str">
        <f>IFERROR(IF(B799="","",IF($A797&lt;តម្លៃទំនិញ!$G$6,VLOOKUP(B799,តម្លៃទំនិញ!$B$8:$G$68,5,FALSE),VLOOKUP(B799,តម្លៃទំនិញ!$B$8:$G$68,6,FALSE))),"")</f>
        <v/>
      </c>
      <c r="H799" s="409" t="str">
        <f t="shared" si="36"/>
        <v/>
      </c>
      <c r="I799" s="437"/>
    </row>
    <row r="800" spans="1:9" ht="19" customHeight="1" x14ac:dyDescent="0.95">
      <c r="A800" s="405">
        <v>9</v>
      </c>
      <c r="B800" s="406" t="str">
        <v/>
      </c>
      <c r="C800" s="407" t="str">
        <v/>
      </c>
      <c r="D800" s="407" t="str">
        <v/>
      </c>
      <c r="E800" s="407" t="str">
        <v/>
      </c>
      <c r="F800" s="408" t="str">
        <v/>
      </c>
      <c r="G800" s="409" t="str">
        <f>IFERROR(IF(B800="","",IF($A798&lt;តម្លៃទំនិញ!$G$6,VLOOKUP(B800,តម្លៃទំនិញ!$B$8:$G$68,5,FALSE),VLOOKUP(B800,តម្លៃទំនិញ!$B$8:$G$68,6,FALSE))),"")</f>
        <v/>
      </c>
      <c r="H800" s="409" t="str">
        <f t="shared" si="36"/>
        <v/>
      </c>
      <c r="I800" s="437"/>
    </row>
    <row r="801" spans="1:9" ht="19" customHeight="1" x14ac:dyDescent="0.95">
      <c r="A801" s="405">
        <v>10</v>
      </c>
      <c r="B801" s="406" t="str">
        <v/>
      </c>
      <c r="C801" s="407" t="str">
        <v/>
      </c>
      <c r="D801" s="407" t="str">
        <v/>
      </c>
      <c r="E801" s="407" t="str">
        <v/>
      </c>
      <c r="F801" s="408" t="str">
        <v/>
      </c>
      <c r="G801" s="409" t="str">
        <f>IFERROR(IF(B801="","",IF($A799&lt;តម្លៃទំនិញ!$G$6,VLOOKUP(B801,តម្លៃទំនិញ!$B$8:$G$68,5,FALSE),VLOOKUP(B801,តម្លៃទំនិញ!$B$8:$G$68,6,FALSE))),"")</f>
        <v/>
      </c>
      <c r="H801" s="409" t="str">
        <f t="shared" si="36"/>
        <v/>
      </c>
      <c r="I801" s="437"/>
    </row>
    <row r="802" spans="1:9" ht="19" customHeight="1" x14ac:dyDescent="0.95">
      <c r="A802" s="410" t="s">
        <v>99</v>
      </c>
      <c r="B802" s="410"/>
      <c r="C802" s="410"/>
      <c r="D802" s="410"/>
      <c r="E802" s="410"/>
      <c r="F802" s="425"/>
      <c r="G802" s="412"/>
      <c r="H802" s="426">
        <f>IF(H792="","",SUM(H792:H801))</f>
        <v>64295</v>
      </c>
      <c r="I802" s="437"/>
    </row>
    <row r="803" spans="1:9" x14ac:dyDescent="0.95">
      <c r="A803" s="375" t="s">
        <v>52</v>
      </c>
      <c r="B803" s="376" t="s">
        <v>267</v>
      </c>
      <c r="C803" s="377"/>
      <c r="D803" s="377"/>
      <c r="E803" s="377"/>
      <c r="F803" s="378"/>
      <c r="G803" s="378"/>
      <c r="H803" s="378"/>
      <c r="I803" s="437"/>
    </row>
    <row r="804" spans="1:9" ht="22.5" customHeight="1" x14ac:dyDescent="0.95">
      <c r="A804" s="427"/>
      <c r="B804" s="427"/>
      <c r="C804" s="427"/>
      <c r="D804" s="427"/>
      <c r="E804" s="427"/>
      <c r="F804" s="427"/>
      <c r="G804" s="427"/>
      <c r="H804" s="427"/>
      <c r="I804" s="437"/>
    </row>
    <row r="805" spans="1:9" ht="30.5" customHeight="1" x14ac:dyDescent="0.95">
      <c r="A805" s="427"/>
      <c r="B805" s="427"/>
      <c r="C805" s="427"/>
      <c r="D805" s="428"/>
      <c r="E805" s="428"/>
      <c r="F805" s="428"/>
      <c r="G805" s="427"/>
      <c r="H805" s="427"/>
      <c r="I805" s="437"/>
    </row>
    <row r="806" spans="1:9" ht="28" customHeight="1" x14ac:dyDescent="0.95">
      <c r="A806" s="379"/>
      <c r="B806" s="177"/>
      <c r="C806" s="377"/>
      <c r="D806" s="377"/>
      <c r="E806" s="380"/>
      <c r="F806" s="380"/>
      <c r="G806" s="380"/>
      <c r="H806" s="380"/>
      <c r="I806" s="437"/>
    </row>
    <row r="807" spans="1:9" x14ac:dyDescent="0.95">
      <c r="A807" s="379"/>
      <c r="B807" s="379"/>
      <c r="C807" s="379"/>
      <c r="D807" s="379"/>
      <c r="E807" s="379"/>
      <c r="F807" s="379"/>
      <c r="G807" s="379"/>
      <c r="H807" s="379"/>
      <c r="I807" s="437"/>
    </row>
    <row r="808" spans="1:9" ht="21" customHeight="1" x14ac:dyDescent="0.95">
      <c r="A808" s="417"/>
      <c r="B808" s="417"/>
      <c r="C808" s="417"/>
      <c r="D808" s="417"/>
      <c r="E808" s="417"/>
      <c r="F808" s="417"/>
      <c r="G808" s="417"/>
      <c r="H808" s="417"/>
      <c r="I808" s="437"/>
    </row>
    <row r="809" spans="1:9" ht="19" customHeight="1" x14ac:dyDescent="0.95">
      <c r="I809" s="437"/>
    </row>
    <row r="810" spans="1:9" ht="19" customHeight="1" x14ac:dyDescent="0.95">
      <c r="A810" s="419" t="s">
        <v>98</v>
      </c>
      <c r="B810" s="419"/>
      <c r="C810" s="419"/>
      <c r="D810" s="419"/>
      <c r="E810" s="419"/>
      <c r="F810" s="419"/>
      <c r="G810" s="419"/>
      <c r="H810" s="419"/>
      <c r="I810" s="437"/>
    </row>
    <row r="811" spans="1:9" ht="20.5" customHeight="1" x14ac:dyDescent="0.95">
      <c r="A811" s="394"/>
      <c r="B811" s="394"/>
      <c r="C811" s="395" t="s">
        <v>2</v>
      </c>
      <c r="D811" s="395"/>
      <c r="E811" s="395"/>
      <c r="F811" s="395"/>
      <c r="G811" s="395"/>
      <c r="H811" s="396" t="s">
        <v>266</v>
      </c>
      <c r="I811" s="436">
        <v>46142</v>
      </c>
    </row>
    <row r="812" spans="1:9" ht="20.5" customHeight="1" x14ac:dyDescent="0.95">
      <c r="A812" s="394"/>
      <c r="B812" s="394"/>
      <c r="C812" s="395" t="s">
        <v>79</v>
      </c>
      <c r="D812" s="395"/>
      <c r="E812" s="395"/>
      <c r="F812" s="395"/>
      <c r="G812" s="395"/>
      <c r="H812" s="394"/>
      <c r="I812" s="437"/>
    </row>
    <row r="813" spans="1:9" ht="20.5" customHeight="1" x14ac:dyDescent="0.95">
      <c r="A813" s="397" t="s">
        <v>258</v>
      </c>
      <c r="B813" s="397"/>
      <c r="C813" s="420" t="str">
        <f>C786</f>
        <v>ស្រីស្នំ</v>
      </c>
      <c r="D813" s="420"/>
      <c r="E813" s="394"/>
      <c r="F813" s="394"/>
      <c r="G813" s="394"/>
      <c r="H813" s="421"/>
      <c r="I813" s="437"/>
    </row>
    <row r="814" spans="1:9" ht="19" customHeight="1" x14ac:dyDescent="0.95">
      <c r="A814" s="397" t="s">
        <v>259</v>
      </c>
      <c r="B814" s="397"/>
      <c r="C814" s="420" t="str">
        <f>C787</f>
        <v>ស្លែងស្ពាន</v>
      </c>
      <c r="D814" s="420"/>
      <c r="E814" s="422"/>
      <c r="F814" s="422"/>
      <c r="G814" s="396" t="s">
        <v>230</v>
      </c>
      <c r="H814" s="368" t="e">
        <f>IF($C815="ស្លែងស្ពាន",_xlfn.XLOOKUP($A817,Sleng!$A$31:$A$62,Sleng!$C$31:$C$62),IF($C815="ភ្នំដី",_xlfn.XLOOKUP($A817,PhomDey!$A$31:$A$62,PhomDey!$C$31:$C$62),IF($C815="ច្រនៀង",_xlfn.XLOOKUP($A817,Chronieng!$A$31:$A$62,Chronieng!$C$31:$C$62),IF($C815="ចំការចេក",_xlfn.XLOOKUP($A817,Chomkar!$A$31:$A$62,Chomkar!$C$31:$C$62),IF($C815="ធ្លកត្រាំកង់",_xlfn.XLOOKUP($A817,Thlok!$A$31:$A$62,Thlok!$C$31:$C$62),IF($C815="ភ្នំស្រីស្នំ",_xlfn.XLOOKUP($A817,PhomSrie!$A$31:$A$62,PhomSrie!$C$31:$C$62),IF($C815="ដង្កោរ",_xlfn.XLOOKUP($A817,Dongkaor!$A$31:$A$62,Dongkaor!$C$31:$C$62),IF($C815="សាលា",_xlfn.XLOOKUP($A817,Sala!$A$31:$A$62,Sala!$C$31:$C$62),IF($C815="ដូនសុខ",_xlfn.XLOOKUP($A817,Dunsok!$A$31:$A$62,Dunsok!$C$31:$C$62),IF($C815="រមៀត",_xlfn.XLOOKUP($A817,RMeat!$A$31:$A$62,RMeat!$C$31:$C$62),IF($C815="ចារ",_xlfn.XLOOKUP($A817,Char!$A$31:$A$62,Char!$C$31:$C$62),"")))))))))))</f>
        <v>#N/A</v>
      </c>
      <c r="I814" s="437"/>
    </row>
    <row r="815" spans="1:9" ht="20.5" customHeight="1" x14ac:dyDescent="0.95">
      <c r="A815" s="397" t="s">
        <v>4</v>
      </c>
      <c r="B815" s="397"/>
      <c r="C815" s="420" t="str">
        <f>C788</f>
        <v>សាលា</v>
      </c>
      <c r="D815" s="420"/>
      <c r="E815" s="423"/>
      <c r="F815" s="422"/>
      <c r="G815" s="422"/>
      <c r="H815" s="422"/>
      <c r="I815" s="437"/>
    </row>
    <row r="816" spans="1:9" ht="24.5" x14ac:dyDescent="0.95">
      <c r="A816" s="402" t="s">
        <v>268</v>
      </c>
      <c r="B816" s="403"/>
      <c r="C816" s="403"/>
      <c r="D816" s="403"/>
      <c r="E816" s="403"/>
      <c r="F816" s="403"/>
      <c r="G816" s="403"/>
      <c r="H816" s="403"/>
      <c r="I816" s="437"/>
    </row>
    <row r="817" spans="1:9" ht="19" customHeight="1" x14ac:dyDescent="0.95">
      <c r="A817" s="424">
        <f>A790+1</f>
        <v>46141</v>
      </c>
      <c r="B817" s="424"/>
      <c r="C817" s="424"/>
      <c r="D817" s="424"/>
      <c r="E817" s="424"/>
      <c r="F817" s="424"/>
      <c r="G817" s="424"/>
      <c r="H817" s="424"/>
      <c r="I817" s="437"/>
    </row>
    <row r="818" spans="1:9" ht="19" customHeight="1" x14ac:dyDescent="0.95">
      <c r="A818" s="392" t="s">
        <v>47</v>
      </c>
      <c r="B818" s="393" t="s">
        <v>48</v>
      </c>
      <c r="C818" s="393"/>
      <c r="D818" s="393"/>
      <c r="E818" s="393"/>
      <c r="F818" s="392" t="s">
        <v>49</v>
      </c>
      <c r="G818" s="392" t="s">
        <v>50</v>
      </c>
      <c r="H818" s="392" t="s">
        <v>51</v>
      </c>
      <c r="I818" s="437"/>
    </row>
    <row r="819" spans="1:9" ht="19" customHeight="1" x14ac:dyDescent="0.95">
      <c r="A819" s="405">
        <v>1</v>
      </c>
      <c r="B819" s="406" t="str" cm="1">
        <f t="array" ref="B819">IF(O16=FALSE,"",IF(Vigetable2="","",Vigetable2))</f>
        <v/>
      </c>
      <c r="C819" s="407"/>
      <c r="D819" s="407"/>
      <c r="E819" s="407"/>
      <c r="F819" s="408"/>
      <c r="G819" s="409" t="str">
        <f>IFERROR(IF(B819="","",IF($A817&lt;តម្លៃទំនិញ!$G$6,VLOOKUP(B819,តម្លៃទំនិញ!$B$8:$G$68,5,FALSE),VLOOKUP(B819,តម្លៃទំនិញ!$B$8:$G$68,6,FALSE))),"")</f>
        <v/>
      </c>
      <c r="H819" s="409" t="str">
        <f>IFERROR(IF(B819="","",G819*F819),"")</f>
        <v/>
      </c>
      <c r="I819" s="437"/>
    </row>
    <row r="820" spans="1:9" ht="19" customHeight="1" x14ac:dyDescent="0.95">
      <c r="A820" s="405">
        <v>2</v>
      </c>
      <c r="B820" s="406"/>
      <c r="C820" s="407"/>
      <c r="D820" s="407"/>
      <c r="E820" s="407"/>
      <c r="F820" s="408"/>
      <c r="G820" s="409" t="str">
        <f>IFERROR(IF(B820="","",IF($A818&lt;តម្លៃទំនិញ!$G$6,VLOOKUP(B820,តម្លៃទំនិញ!$B$8:$G$68,5,FALSE),VLOOKUP(B820,តម្លៃទំនិញ!$B$8:$G$68,6,FALSE))),"")</f>
        <v/>
      </c>
      <c r="H820" s="409" t="str">
        <f t="shared" ref="H820:H828" si="37">IFERROR(IF(B820="","",G820*F820),"")</f>
        <v/>
      </c>
      <c r="I820" s="437"/>
    </row>
    <row r="821" spans="1:9" ht="19" customHeight="1" x14ac:dyDescent="0.95">
      <c r="A821" s="405">
        <v>3</v>
      </c>
      <c r="B821" s="406"/>
      <c r="C821" s="407"/>
      <c r="D821" s="407"/>
      <c r="E821" s="407"/>
      <c r="F821" s="408"/>
      <c r="G821" s="409" t="str">
        <f>IFERROR(IF(B821="","",IF($A819&lt;តម្លៃទំនិញ!$G$6,VLOOKUP(B821,តម្លៃទំនិញ!$B$8:$G$68,5,FALSE),VLOOKUP(B821,តម្លៃទំនិញ!$B$8:$G$68,6,FALSE))),"")</f>
        <v/>
      </c>
      <c r="H821" s="409" t="str">
        <f t="shared" si="37"/>
        <v/>
      </c>
      <c r="I821" s="437"/>
    </row>
    <row r="822" spans="1:9" ht="19" customHeight="1" x14ac:dyDescent="0.95">
      <c r="A822" s="405">
        <v>4</v>
      </c>
      <c r="B822" s="406"/>
      <c r="C822" s="407"/>
      <c r="D822" s="407"/>
      <c r="E822" s="407"/>
      <c r="F822" s="408"/>
      <c r="G822" s="409" t="str">
        <f>IFERROR(IF(B822="","",IF($A820&lt;តម្លៃទំនិញ!$G$6,VLOOKUP(B822,តម្លៃទំនិញ!$B$8:$G$68,5,FALSE),VLOOKUP(B822,តម្លៃទំនិញ!$B$8:$G$68,6,FALSE))),"")</f>
        <v/>
      </c>
      <c r="H822" s="409" t="str">
        <f t="shared" si="37"/>
        <v/>
      </c>
      <c r="I822" s="437"/>
    </row>
    <row r="823" spans="1:9" ht="19" customHeight="1" x14ac:dyDescent="0.95">
      <c r="A823" s="405">
        <v>5</v>
      </c>
      <c r="B823" s="406"/>
      <c r="C823" s="407"/>
      <c r="D823" s="407"/>
      <c r="E823" s="407"/>
      <c r="F823" s="408"/>
      <c r="G823" s="409" t="str">
        <f>IFERROR(IF(B823="","",IF($A821&lt;តម្លៃទំនិញ!$G$6,VLOOKUP(B823,តម្លៃទំនិញ!$B$8:$G$68,5,FALSE),VLOOKUP(B823,តម្លៃទំនិញ!$B$8:$G$68,6,FALSE))),"")</f>
        <v/>
      </c>
      <c r="H823" s="409" t="str">
        <f t="shared" si="37"/>
        <v/>
      </c>
      <c r="I823" s="437"/>
    </row>
    <row r="824" spans="1:9" ht="19" customHeight="1" x14ac:dyDescent="0.95">
      <c r="A824" s="405">
        <v>6</v>
      </c>
      <c r="B824" s="406"/>
      <c r="C824" s="407"/>
      <c r="D824" s="407"/>
      <c r="E824" s="407"/>
      <c r="F824" s="408"/>
      <c r="G824" s="409" t="str">
        <f>IFERROR(IF(B824="","",IF($A822&lt;តម្លៃទំនិញ!$G$6,VLOOKUP(B824,តម្លៃទំនិញ!$B$8:$G$68,5,FALSE),VLOOKUP(B824,តម្លៃទំនិញ!$B$8:$G$68,6,FALSE))),"")</f>
        <v/>
      </c>
      <c r="H824" s="409" t="str">
        <f t="shared" si="37"/>
        <v/>
      </c>
      <c r="I824" s="437"/>
    </row>
    <row r="825" spans="1:9" ht="19" customHeight="1" x14ac:dyDescent="0.95">
      <c r="A825" s="405">
        <v>7</v>
      </c>
      <c r="B825" s="406"/>
      <c r="C825" s="407"/>
      <c r="D825" s="407"/>
      <c r="E825" s="407"/>
      <c r="F825" s="408"/>
      <c r="G825" s="409" t="str">
        <f>IFERROR(IF(B825="","",IF($A823&lt;តម្លៃទំនិញ!$G$6,VLOOKUP(B825,តម្លៃទំនិញ!$B$8:$G$68,5,FALSE),VLOOKUP(B825,តម្លៃទំនិញ!$B$8:$G$68,6,FALSE))),"")</f>
        <v/>
      </c>
      <c r="H825" s="409" t="str">
        <f t="shared" si="37"/>
        <v/>
      </c>
      <c r="I825" s="437"/>
    </row>
    <row r="826" spans="1:9" ht="19" customHeight="1" x14ac:dyDescent="0.95">
      <c r="A826" s="405">
        <v>8</v>
      </c>
      <c r="B826" s="406"/>
      <c r="C826" s="407"/>
      <c r="D826" s="407"/>
      <c r="E826" s="407"/>
      <c r="F826" s="408"/>
      <c r="G826" s="409" t="str">
        <f>IFERROR(IF(B826="","",IF($A824&lt;តម្លៃទំនិញ!$G$6,VLOOKUP(B826,តម្លៃទំនិញ!$B$8:$G$68,5,FALSE),VLOOKUP(B826,តម្លៃទំនិញ!$B$8:$G$68,6,FALSE))),"")</f>
        <v/>
      </c>
      <c r="H826" s="409" t="str">
        <f t="shared" si="37"/>
        <v/>
      </c>
      <c r="I826" s="437"/>
    </row>
    <row r="827" spans="1:9" ht="19" customHeight="1" x14ac:dyDescent="0.95">
      <c r="A827" s="405">
        <v>9</v>
      </c>
      <c r="B827" s="406"/>
      <c r="C827" s="407"/>
      <c r="D827" s="407"/>
      <c r="E827" s="407"/>
      <c r="F827" s="408"/>
      <c r="G827" s="409" t="str">
        <f>IFERROR(IF(B827="","",IF($A825&lt;តម្លៃទំនិញ!$G$6,VLOOKUP(B827,តម្លៃទំនិញ!$B$8:$G$68,5,FALSE),VLOOKUP(B827,តម្លៃទំនិញ!$B$8:$G$68,6,FALSE))),"")</f>
        <v/>
      </c>
      <c r="H827" s="409" t="str">
        <f t="shared" si="37"/>
        <v/>
      </c>
      <c r="I827" s="437"/>
    </row>
    <row r="828" spans="1:9" ht="19" customHeight="1" x14ac:dyDescent="0.95">
      <c r="A828" s="405">
        <v>10</v>
      </c>
      <c r="B828" s="406"/>
      <c r="C828" s="407"/>
      <c r="D828" s="407"/>
      <c r="E828" s="407"/>
      <c r="F828" s="408"/>
      <c r="G828" s="409" t="str">
        <f>IFERROR(IF(B828="","",IF($A826&lt;តម្លៃទំនិញ!$G$6,VLOOKUP(B828,តម្លៃទំនិញ!$B$8:$G$68,5,FALSE),VLOOKUP(B828,តម្លៃទំនិញ!$B$8:$G$68,6,FALSE))),"")</f>
        <v/>
      </c>
      <c r="H828" s="409" t="str">
        <f t="shared" si="37"/>
        <v/>
      </c>
      <c r="I828" s="437"/>
    </row>
    <row r="829" spans="1:9" ht="19" customHeight="1" x14ac:dyDescent="0.95">
      <c r="A829" s="410" t="s">
        <v>99</v>
      </c>
      <c r="B829" s="410"/>
      <c r="C829" s="410"/>
      <c r="D829" s="410"/>
      <c r="E829" s="410"/>
      <c r="F829" s="425"/>
      <c r="G829" s="412"/>
      <c r="H829" s="426" t="str">
        <f>IF(H819="","",SUM(H819:H828))</f>
        <v/>
      </c>
      <c r="I829" s="437"/>
    </row>
    <row r="830" spans="1:9" x14ac:dyDescent="0.95">
      <c r="A830" s="375" t="s">
        <v>52</v>
      </c>
      <c r="B830" s="376" t="s">
        <v>267</v>
      </c>
      <c r="C830" s="377"/>
      <c r="D830" s="377"/>
      <c r="E830" s="377"/>
      <c r="F830" s="378"/>
      <c r="G830" s="378"/>
      <c r="H830" s="378"/>
      <c r="I830" s="437"/>
    </row>
    <row r="831" spans="1:9" ht="22.5" customHeight="1" x14ac:dyDescent="0.95">
      <c r="A831" s="427"/>
      <c r="B831" s="427"/>
      <c r="C831" s="427"/>
      <c r="D831" s="427"/>
      <c r="E831" s="427"/>
      <c r="F831" s="427"/>
      <c r="G831" s="427"/>
      <c r="H831" s="427"/>
      <c r="I831" s="437"/>
    </row>
    <row r="832" spans="1:9" ht="29.5" customHeight="1" x14ac:dyDescent="0.95">
      <c r="A832" s="427"/>
      <c r="B832" s="427"/>
      <c r="C832" s="427"/>
      <c r="D832" s="428"/>
      <c r="E832" s="428"/>
      <c r="F832" s="428"/>
      <c r="G832" s="427"/>
      <c r="H832" s="427"/>
      <c r="I832" s="437"/>
    </row>
    <row r="833" spans="1:9" x14ac:dyDescent="0.95">
      <c r="A833" s="379"/>
      <c r="B833" s="177"/>
      <c r="C833" s="377"/>
      <c r="D833" s="377"/>
      <c r="E833" s="380"/>
      <c r="F833" s="380"/>
      <c r="G833" s="380"/>
      <c r="H833" s="380"/>
      <c r="I833" s="437"/>
    </row>
    <row r="834" spans="1:9" x14ac:dyDescent="0.95">
      <c r="A834" s="379"/>
      <c r="B834" s="379"/>
      <c r="C834" s="379"/>
      <c r="D834" s="379"/>
      <c r="E834" s="379"/>
      <c r="F834" s="379"/>
      <c r="G834" s="379"/>
      <c r="H834" s="379"/>
      <c r="I834" s="437"/>
    </row>
    <row r="835" spans="1:9" ht="21" customHeight="1" x14ac:dyDescent="0.95">
      <c r="A835" s="417"/>
      <c r="B835" s="417"/>
      <c r="C835" s="417"/>
      <c r="D835" s="417"/>
      <c r="E835" s="417"/>
      <c r="F835" s="417"/>
      <c r="G835" s="417"/>
      <c r="H835" s="417"/>
      <c r="I835" s="437"/>
    </row>
    <row r="836" spans="1:9" ht="19" customHeight="1" x14ac:dyDescent="0.95">
      <c r="I836" s="437"/>
    </row>
    <row r="837" spans="1:9" ht="19" customHeight="1" x14ac:dyDescent="0.95">
      <c r="A837" s="419" t="s">
        <v>98</v>
      </c>
      <c r="B837" s="419"/>
      <c r="C837" s="419"/>
      <c r="D837" s="419"/>
      <c r="E837" s="419"/>
      <c r="F837" s="419"/>
      <c r="G837" s="419"/>
      <c r="H837" s="419"/>
      <c r="I837" s="437"/>
    </row>
    <row r="838" spans="1:9" ht="19" customHeight="1" x14ac:dyDescent="0.95">
      <c r="A838" s="394"/>
      <c r="B838" s="394"/>
      <c r="C838" s="395" t="s">
        <v>2</v>
      </c>
      <c r="D838" s="395"/>
      <c r="E838" s="395"/>
      <c r="F838" s="395"/>
      <c r="G838" s="395"/>
      <c r="H838" s="396" t="s">
        <v>266</v>
      </c>
      <c r="I838" s="436">
        <v>46143</v>
      </c>
    </row>
    <row r="839" spans="1:9" ht="19" customHeight="1" x14ac:dyDescent="0.95">
      <c r="A839" s="394"/>
      <c r="B839" s="394"/>
      <c r="C839" s="395" t="s">
        <v>79</v>
      </c>
      <c r="D839" s="395"/>
      <c r="E839" s="395"/>
      <c r="F839" s="395"/>
      <c r="G839" s="395"/>
      <c r="H839" s="394"/>
      <c r="I839" s="437"/>
    </row>
    <row r="840" spans="1:9" ht="19" customHeight="1" x14ac:dyDescent="0.95">
      <c r="A840" s="397" t="s">
        <v>258</v>
      </c>
      <c r="B840" s="397"/>
      <c r="C840" s="420" t="str">
        <f>C813</f>
        <v>ស្រីស្នំ</v>
      </c>
      <c r="D840" s="420"/>
      <c r="E840" s="394"/>
      <c r="F840" s="394"/>
      <c r="G840" s="394"/>
      <c r="H840" s="421"/>
      <c r="I840" s="437"/>
    </row>
    <row r="841" spans="1:9" ht="19" customHeight="1" x14ac:dyDescent="0.95">
      <c r="A841" s="397" t="s">
        <v>259</v>
      </c>
      <c r="B841" s="397"/>
      <c r="C841" s="420" t="str">
        <f>C814</f>
        <v>ស្លែងស្ពាន</v>
      </c>
      <c r="D841" s="420"/>
      <c r="E841" s="422"/>
      <c r="F841" s="422"/>
      <c r="G841" s="396" t="s">
        <v>230</v>
      </c>
      <c r="H841" s="368" t="e">
        <f>IF($C842="ស្លែងស្ពាន",_xlfn.XLOOKUP($A844,Sleng!$A$31:$A$62,Sleng!$C$31:$C$62),IF($C842="ភ្នំដី",_xlfn.XLOOKUP($A844,PhomDey!$A$31:$A$62,PhomDey!$C$31:$C$62),IF($C842="ច្រនៀង",_xlfn.XLOOKUP($A844,Chronieng!$A$31:$A$62,Chronieng!$C$31:$C$62),IF($C842="ចំការចេក",_xlfn.XLOOKUP($A844,Chomkar!$A$31:$A$62,Chomkar!$C$31:$C$62),IF($C842="ធ្លកត្រាំកង់",_xlfn.XLOOKUP($A844,Thlok!$A$31:$A$62,Thlok!$C$31:$C$62),IF($C842="ភ្នំស្រីស្នំ",_xlfn.XLOOKUP($A844,PhomSrie!$A$31:$A$62,PhomSrie!$C$31:$C$62),IF($C842="ដង្កោរ",_xlfn.XLOOKUP($A844,Dongkaor!$A$31:$A$62,Dongkaor!$C$31:$C$62),IF($C842="សាលា",_xlfn.XLOOKUP($A844,Sala!$A$31:$A$62,Sala!$C$31:$C$62),IF($C842="ដូនសុខ",_xlfn.XLOOKUP($A844,Dunsok!$A$31:$A$62,Dunsok!$C$31:$C$62),IF($C842="រមៀត",_xlfn.XLOOKUP($A844,RMeat!$A$31:$A$62,RMeat!$C$31:$C$62),IF($C842="ចារ",_xlfn.XLOOKUP($A844,Char!$A$31:$A$62,Char!$C$31:$C$62),"")))))))))))</f>
        <v>#N/A</v>
      </c>
      <c r="I841" s="437"/>
    </row>
    <row r="842" spans="1:9" ht="19" customHeight="1" x14ac:dyDescent="0.95">
      <c r="A842" s="397" t="s">
        <v>4</v>
      </c>
      <c r="B842" s="397"/>
      <c r="C842" s="420" t="str">
        <f>C815</f>
        <v>សាលា</v>
      </c>
      <c r="D842" s="420"/>
      <c r="E842" s="423"/>
      <c r="F842" s="422"/>
      <c r="G842" s="422"/>
      <c r="H842" s="422"/>
      <c r="I842" s="437"/>
    </row>
    <row r="843" spans="1:9" ht="19" customHeight="1" x14ac:dyDescent="0.95">
      <c r="A843" s="402" t="s">
        <v>268</v>
      </c>
      <c r="B843" s="403"/>
      <c r="C843" s="403"/>
      <c r="D843" s="403"/>
      <c r="E843" s="403"/>
      <c r="F843" s="403"/>
      <c r="G843" s="403"/>
      <c r="H843" s="403"/>
      <c r="I843" s="437"/>
    </row>
    <row r="844" spans="1:9" ht="19" customHeight="1" x14ac:dyDescent="0.95">
      <c r="A844" s="424">
        <f>A817+1</f>
        <v>46142</v>
      </c>
      <c r="B844" s="424"/>
      <c r="C844" s="424"/>
      <c r="D844" s="424"/>
      <c r="E844" s="424"/>
      <c r="F844" s="424"/>
      <c r="G844" s="424"/>
      <c r="H844" s="424"/>
      <c r="I844" s="437"/>
    </row>
    <row r="845" spans="1:9" ht="19" customHeight="1" x14ac:dyDescent="0.95">
      <c r="A845" s="392" t="s">
        <v>47</v>
      </c>
      <c r="B845" s="393" t="s">
        <v>48</v>
      </c>
      <c r="C845" s="393"/>
      <c r="D845" s="393"/>
      <c r="E845" s="393"/>
      <c r="F845" s="392" t="s">
        <v>49</v>
      </c>
      <c r="G845" s="392" t="s">
        <v>50</v>
      </c>
      <c r="H845" s="392" t="s">
        <v>51</v>
      </c>
      <c r="I845" s="437"/>
    </row>
    <row r="846" spans="1:9" ht="19" customHeight="1" x14ac:dyDescent="0.95">
      <c r="A846" s="405">
        <v>1</v>
      </c>
      <c r="B846" s="406" t="str" cm="1">
        <f t="array" ref="B846">IF(W6=FALSE,"",IF(Vigetable3="","",Vigetable3))</f>
        <v/>
      </c>
      <c r="C846" s="407"/>
      <c r="D846" s="407"/>
      <c r="E846" s="407"/>
      <c r="F846" s="408"/>
      <c r="G846" s="409" t="str">
        <f>IFERROR(IF(B846="","",IF($A844&lt;តម្លៃទំនិញ!$G$6,VLOOKUP(B846,តម្លៃទំនិញ!$B$8:$G$68,5,FALSE),VLOOKUP(B846,តម្លៃទំនិញ!$B$8:$G$68,6,FALSE))),"")</f>
        <v/>
      </c>
      <c r="H846" s="409" t="str">
        <f>IFERROR(IF(B846="","",G846*F846),"")</f>
        <v/>
      </c>
      <c r="I846" s="437"/>
    </row>
    <row r="847" spans="1:9" ht="19" customHeight="1" x14ac:dyDescent="0.95">
      <c r="A847" s="405">
        <v>2</v>
      </c>
      <c r="B847" s="406"/>
      <c r="C847" s="407"/>
      <c r="D847" s="407"/>
      <c r="E847" s="407"/>
      <c r="F847" s="408"/>
      <c r="G847" s="409" t="str">
        <f>IFERROR(IF(B847="","",IF($A845&lt;តម្លៃទំនិញ!$G$6,VLOOKUP(B847,តម្លៃទំនិញ!$B$8:$G$68,5,FALSE),VLOOKUP(B847,តម្លៃទំនិញ!$B$8:$G$68,6,FALSE))),"")</f>
        <v/>
      </c>
      <c r="H847" s="409" t="str">
        <f t="shared" ref="H847:H855" si="38">IFERROR(IF(B847="","",G847*F847),"")</f>
        <v/>
      </c>
      <c r="I847" s="437"/>
    </row>
    <row r="848" spans="1:9" ht="19" customHeight="1" x14ac:dyDescent="0.95">
      <c r="A848" s="405">
        <v>3</v>
      </c>
      <c r="B848" s="406"/>
      <c r="C848" s="407"/>
      <c r="D848" s="407"/>
      <c r="E848" s="407"/>
      <c r="F848" s="408"/>
      <c r="G848" s="409" t="str">
        <f>IFERROR(IF(B848="","",IF($A846&lt;តម្លៃទំនិញ!$G$6,VLOOKUP(B848,តម្លៃទំនិញ!$B$8:$G$68,5,FALSE),VLOOKUP(B848,តម្លៃទំនិញ!$B$8:$G$68,6,FALSE))),"")</f>
        <v/>
      </c>
      <c r="H848" s="409" t="str">
        <f t="shared" si="38"/>
        <v/>
      </c>
      <c r="I848" s="437"/>
    </row>
    <row r="849" spans="1:9" ht="19" customHeight="1" x14ac:dyDescent="0.95">
      <c r="A849" s="405">
        <v>4</v>
      </c>
      <c r="B849" s="406"/>
      <c r="C849" s="407"/>
      <c r="D849" s="407"/>
      <c r="E849" s="407"/>
      <c r="F849" s="408"/>
      <c r="G849" s="409" t="str">
        <f>IFERROR(IF(B849="","",IF($A847&lt;តម្លៃទំនិញ!$G$6,VLOOKUP(B849,តម្លៃទំនិញ!$B$8:$G$68,5,FALSE),VLOOKUP(B849,តម្លៃទំនិញ!$B$8:$G$68,6,FALSE))),"")</f>
        <v/>
      </c>
      <c r="H849" s="409" t="str">
        <f t="shared" si="38"/>
        <v/>
      </c>
      <c r="I849" s="437"/>
    </row>
    <row r="850" spans="1:9" ht="19" customHeight="1" x14ac:dyDescent="0.95">
      <c r="A850" s="405">
        <v>5</v>
      </c>
      <c r="B850" s="406"/>
      <c r="C850" s="407"/>
      <c r="D850" s="407"/>
      <c r="E850" s="407"/>
      <c r="F850" s="408"/>
      <c r="G850" s="409" t="str">
        <f>IFERROR(IF(B850="","",IF($A848&lt;តម្លៃទំនិញ!$G$6,VLOOKUP(B850,តម្លៃទំនិញ!$B$8:$G$68,5,FALSE),VLOOKUP(B850,តម្លៃទំនិញ!$B$8:$G$68,6,FALSE))),"")</f>
        <v/>
      </c>
      <c r="H850" s="409" t="str">
        <f t="shared" si="38"/>
        <v/>
      </c>
      <c r="I850" s="437"/>
    </row>
    <row r="851" spans="1:9" ht="19" customHeight="1" x14ac:dyDescent="0.95">
      <c r="A851" s="405">
        <v>6</v>
      </c>
      <c r="B851" s="406"/>
      <c r="C851" s="407"/>
      <c r="D851" s="407"/>
      <c r="E851" s="407"/>
      <c r="F851" s="408"/>
      <c r="G851" s="409" t="str">
        <f>IFERROR(IF(B851="","",IF($A849&lt;តម្លៃទំនិញ!$G$6,VLOOKUP(B851,តម្លៃទំនិញ!$B$8:$G$68,5,FALSE),VLOOKUP(B851,តម្លៃទំនិញ!$B$8:$G$68,6,FALSE))),"")</f>
        <v/>
      </c>
      <c r="H851" s="409" t="str">
        <f t="shared" si="38"/>
        <v/>
      </c>
      <c r="I851" s="437"/>
    </row>
    <row r="852" spans="1:9" ht="19" customHeight="1" x14ac:dyDescent="0.95">
      <c r="A852" s="405">
        <v>7</v>
      </c>
      <c r="B852" s="406"/>
      <c r="C852" s="407"/>
      <c r="D852" s="407"/>
      <c r="E852" s="407"/>
      <c r="F852" s="408"/>
      <c r="G852" s="409" t="str">
        <f>IFERROR(IF(B852="","",IF($A850&lt;តម្លៃទំនិញ!$G$6,VLOOKUP(B852,តម្លៃទំនិញ!$B$8:$G$68,5,FALSE),VLOOKUP(B852,តម្លៃទំនិញ!$B$8:$G$68,6,FALSE))),"")</f>
        <v/>
      </c>
      <c r="H852" s="409" t="str">
        <f t="shared" si="38"/>
        <v/>
      </c>
      <c r="I852" s="437"/>
    </row>
    <row r="853" spans="1:9" ht="19" customHeight="1" x14ac:dyDescent="0.95">
      <c r="A853" s="405">
        <v>8</v>
      </c>
      <c r="B853" s="406"/>
      <c r="C853" s="407"/>
      <c r="D853" s="407"/>
      <c r="E853" s="407"/>
      <c r="F853" s="408"/>
      <c r="G853" s="409" t="str">
        <f>IFERROR(IF(B853="","",IF($A851&lt;តម្លៃទំនិញ!$G$6,VLOOKUP(B853,តម្លៃទំនិញ!$B$8:$G$68,5,FALSE),VLOOKUP(B853,តម្លៃទំនិញ!$B$8:$G$68,6,FALSE))),"")</f>
        <v/>
      </c>
      <c r="H853" s="409" t="str">
        <f t="shared" si="38"/>
        <v/>
      </c>
      <c r="I853" s="437"/>
    </row>
    <row r="854" spans="1:9" ht="19" customHeight="1" x14ac:dyDescent="0.95">
      <c r="A854" s="405">
        <v>9</v>
      </c>
      <c r="B854" s="406"/>
      <c r="C854" s="407"/>
      <c r="D854" s="407"/>
      <c r="E854" s="407"/>
      <c r="F854" s="408"/>
      <c r="G854" s="409" t="str">
        <f>IFERROR(IF(B854="","",IF($A852&lt;តម្លៃទំនិញ!$G$6,VLOOKUP(B854,តម្លៃទំនិញ!$B$8:$G$68,5,FALSE),VLOOKUP(B854,តម្លៃទំនិញ!$B$8:$G$68,6,FALSE))),"")</f>
        <v/>
      </c>
      <c r="H854" s="409" t="str">
        <f t="shared" si="38"/>
        <v/>
      </c>
      <c r="I854" s="437"/>
    </row>
    <row r="855" spans="1:9" ht="19" customHeight="1" x14ac:dyDescent="0.95">
      <c r="A855" s="405">
        <v>10</v>
      </c>
      <c r="B855" s="406"/>
      <c r="C855" s="407"/>
      <c r="D855" s="407"/>
      <c r="E855" s="407"/>
      <c r="F855" s="408"/>
      <c r="G855" s="409" t="str">
        <f>IFERROR(IF(B855="","",IF($A853&lt;តម្លៃទំនិញ!$G$6,VLOOKUP(B855,តម្លៃទំនិញ!$B$8:$G$68,5,FALSE),VLOOKUP(B855,តម្លៃទំនិញ!$B$8:$G$68,6,FALSE))),"")</f>
        <v/>
      </c>
      <c r="H855" s="409" t="str">
        <f t="shared" si="38"/>
        <v/>
      </c>
      <c r="I855" s="437"/>
    </row>
    <row r="856" spans="1:9" ht="19" customHeight="1" x14ac:dyDescent="0.95">
      <c r="A856" s="410" t="s">
        <v>99</v>
      </c>
      <c r="B856" s="410"/>
      <c r="C856" s="410"/>
      <c r="D856" s="410"/>
      <c r="E856" s="410"/>
      <c r="F856" s="425"/>
      <c r="G856" s="412"/>
      <c r="H856" s="426" t="str">
        <f>IF(H846="","",SUM(H846:H855))</f>
        <v/>
      </c>
      <c r="I856" s="437"/>
    </row>
    <row r="857" spans="1:9" ht="19" customHeight="1" x14ac:dyDescent="0.95">
      <c r="A857" s="375" t="s">
        <v>52</v>
      </c>
      <c r="B857" s="376" t="s">
        <v>267</v>
      </c>
      <c r="C857" s="377"/>
      <c r="D857" s="377"/>
      <c r="E857" s="377"/>
      <c r="F857" s="378"/>
      <c r="G857" s="378"/>
      <c r="H857" s="378"/>
      <c r="I857" s="437"/>
    </row>
    <row r="858" spans="1:9" ht="19" customHeight="1" x14ac:dyDescent="0.95">
      <c r="A858" s="427"/>
      <c r="B858" s="427"/>
      <c r="C858" s="427"/>
      <c r="D858" s="427"/>
      <c r="E858" s="427"/>
      <c r="F858" s="427"/>
      <c r="G858" s="427"/>
      <c r="H858" s="427"/>
      <c r="I858" s="437"/>
    </row>
    <row r="859" spans="1:9" ht="19" customHeight="1" x14ac:dyDescent="0.95">
      <c r="A859" s="427"/>
      <c r="B859" s="427"/>
      <c r="C859" s="427"/>
      <c r="D859" s="428"/>
      <c r="E859" s="428"/>
      <c r="F859" s="428"/>
      <c r="G859" s="427"/>
      <c r="H859" s="427"/>
      <c r="I859" s="437"/>
    </row>
    <row r="860" spans="1:9" ht="35" customHeight="1" x14ac:dyDescent="0.95">
      <c r="A860" s="379"/>
      <c r="B860" s="177"/>
      <c r="C860" s="377"/>
      <c r="D860" s="377"/>
      <c r="E860" s="380"/>
      <c r="F860" s="380"/>
      <c r="G860" s="380"/>
      <c r="H860" s="380"/>
      <c r="I860" s="437"/>
    </row>
    <row r="861" spans="1:9" ht="19" customHeight="1" x14ac:dyDescent="0.95">
      <c r="A861" s="379"/>
      <c r="B861" s="379"/>
      <c r="C861" s="379"/>
      <c r="D861" s="379"/>
      <c r="E861" s="379"/>
      <c r="F861" s="379"/>
      <c r="G861" s="379"/>
      <c r="H861" s="379"/>
      <c r="I861" s="437"/>
    </row>
    <row r="862" spans="1:9" ht="29" customHeight="1" x14ac:dyDescent="0.95">
      <c r="A862" s="417"/>
      <c r="B862" s="417"/>
      <c r="C862" s="417"/>
      <c r="D862" s="417"/>
      <c r="E862" s="417"/>
      <c r="F862" s="417"/>
      <c r="G862" s="417"/>
      <c r="H862" s="417"/>
      <c r="I862" s="437"/>
    </row>
    <row r="863" spans="1:9" ht="19" customHeight="1" x14ac:dyDescent="0.95">
      <c r="I863" s="437"/>
    </row>
    <row r="864" spans="1:9" ht="23" customHeight="1" x14ac:dyDescent="0.95">
      <c r="A864" s="419" t="s">
        <v>98</v>
      </c>
      <c r="B864" s="419"/>
      <c r="C864" s="419"/>
      <c r="D864" s="419"/>
      <c r="E864" s="419"/>
      <c r="F864" s="419"/>
      <c r="G864" s="419"/>
      <c r="H864" s="419"/>
      <c r="I864" s="437"/>
    </row>
  </sheetData>
  <sheetProtection sheet="1" formatCells="0" formatColumns="0" formatRows="0" insertHyperlinks="0" sort="0" autoFilter="0" pivotTables="0"/>
  <mergeCells count="2471">
    <mergeCell ref="A862:H862"/>
    <mergeCell ref="A864:H864"/>
    <mergeCell ref="AK12:AK21"/>
    <mergeCell ref="I838:I864"/>
    <mergeCell ref="A534:D534"/>
    <mergeCell ref="E534:F534"/>
    <mergeCell ref="A535:D535"/>
    <mergeCell ref="E535:F535"/>
    <mergeCell ref="A561:D561"/>
    <mergeCell ref="E561:F561"/>
    <mergeCell ref="A562:D562"/>
    <mergeCell ref="E562:F562"/>
    <mergeCell ref="A723:D723"/>
    <mergeCell ref="E723:F723"/>
    <mergeCell ref="A724:D724"/>
    <mergeCell ref="E724:F724"/>
    <mergeCell ref="C838:G838"/>
    <mergeCell ref="C839:G839"/>
    <mergeCell ref="C840:D840"/>
    <mergeCell ref="C841:D841"/>
    <mergeCell ref="C842:D842"/>
    <mergeCell ref="A843:H843"/>
    <mergeCell ref="A844:H844"/>
    <mergeCell ref="B845:E845"/>
    <mergeCell ref="A856:E856"/>
    <mergeCell ref="A858:C858"/>
    <mergeCell ref="D858:F858"/>
    <mergeCell ref="G858:H858"/>
    <mergeCell ref="A859:C859"/>
    <mergeCell ref="D859:F859"/>
    <mergeCell ref="G859:H859"/>
    <mergeCell ref="E860:F860"/>
    <mergeCell ref="G860:H860"/>
    <mergeCell ref="A837:H837"/>
    <mergeCell ref="I1:I27"/>
    <mergeCell ref="I28:I54"/>
    <mergeCell ref="I55:I81"/>
    <mergeCell ref="I82:I108"/>
    <mergeCell ref="I109:I135"/>
    <mergeCell ref="I136:I162"/>
    <mergeCell ref="I190:I216"/>
    <mergeCell ref="I217:I243"/>
    <mergeCell ref="I244:I270"/>
    <mergeCell ref="I271:I297"/>
    <mergeCell ref="I298:I324"/>
    <mergeCell ref="I325:I351"/>
    <mergeCell ref="I757:I783"/>
    <mergeCell ref="I379:I405"/>
    <mergeCell ref="I406:I432"/>
    <mergeCell ref="I433:I459"/>
    <mergeCell ref="I460:I486"/>
    <mergeCell ref="I784:I810"/>
    <mergeCell ref="I811:I837"/>
    <mergeCell ref="I622:I648"/>
    <mergeCell ref="I649:I675"/>
    <mergeCell ref="I676:I702"/>
    <mergeCell ref="I703:I729"/>
    <mergeCell ref="I730:I756"/>
    <mergeCell ref="I487:I513"/>
    <mergeCell ref="I514:I540"/>
    <mergeCell ref="I568:I594"/>
    <mergeCell ref="I595:I621"/>
    <mergeCell ref="I352:I378"/>
    <mergeCell ref="I541:I567"/>
    <mergeCell ref="A816:H816"/>
    <mergeCell ref="A817:H817"/>
    <mergeCell ref="C813:D813"/>
    <mergeCell ref="C814:D814"/>
    <mergeCell ref="C815:D815"/>
    <mergeCell ref="A810:H810"/>
    <mergeCell ref="C811:G811"/>
    <mergeCell ref="C812:G812"/>
    <mergeCell ref="E833:F833"/>
    <mergeCell ref="G833:H833"/>
    <mergeCell ref="A835:H835"/>
    <mergeCell ref="G832:H832"/>
    <mergeCell ref="B818:E818"/>
    <mergeCell ref="A829:E829"/>
    <mergeCell ref="G831:H831"/>
    <mergeCell ref="A831:C831"/>
    <mergeCell ref="D831:F831"/>
    <mergeCell ref="A832:C832"/>
    <mergeCell ref="D832:F832"/>
    <mergeCell ref="A789:H789"/>
    <mergeCell ref="A790:H790"/>
    <mergeCell ref="B791:E791"/>
    <mergeCell ref="C786:D786"/>
    <mergeCell ref="C787:D787"/>
    <mergeCell ref="C788:D788"/>
    <mergeCell ref="A783:H783"/>
    <mergeCell ref="C784:G784"/>
    <mergeCell ref="C785:G785"/>
    <mergeCell ref="E806:F806"/>
    <mergeCell ref="G806:H806"/>
    <mergeCell ref="A808:H808"/>
    <mergeCell ref="A805:C805"/>
    <mergeCell ref="D805:F805"/>
    <mergeCell ref="G805:H805"/>
    <mergeCell ref="A802:E802"/>
    <mergeCell ref="A804:C804"/>
    <mergeCell ref="D804:F804"/>
    <mergeCell ref="G804:H804"/>
    <mergeCell ref="A762:H762"/>
    <mergeCell ref="A763:H763"/>
    <mergeCell ref="C759:D759"/>
    <mergeCell ref="C760:D760"/>
    <mergeCell ref="C761:D761"/>
    <mergeCell ref="A756:H756"/>
    <mergeCell ref="C757:G757"/>
    <mergeCell ref="C758:G758"/>
    <mergeCell ref="E779:F779"/>
    <mergeCell ref="G779:H779"/>
    <mergeCell ref="A781:H781"/>
    <mergeCell ref="G778:H778"/>
    <mergeCell ref="B764:E764"/>
    <mergeCell ref="A775:E775"/>
    <mergeCell ref="G777:H777"/>
    <mergeCell ref="A777:C777"/>
    <mergeCell ref="D777:F777"/>
    <mergeCell ref="A778:C778"/>
    <mergeCell ref="D778:F778"/>
    <mergeCell ref="A735:H735"/>
    <mergeCell ref="A736:H736"/>
    <mergeCell ref="B737:E737"/>
    <mergeCell ref="C732:D732"/>
    <mergeCell ref="C733:D733"/>
    <mergeCell ref="C734:D734"/>
    <mergeCell ref="A729:H729"/>
    <mergeCell ref="C730:G730"/>
    <mergeCell ref="C731:G731"/>
    <mergeCell ref="E752:F752"/>
    <mergeCell ref="G752:H752"/>
    <mergeCell ref="A754:H754"/>
    <mergeCell ref="G751:H751"/>
    <mergeCell ref="A748:E748"/>
    <mergeCell ref="G750:H750"/>
    <mergeCell ref="A750:D750"/>
    <mergeCell ref="E750:F750"/>
    <mergeCell ref="A751:D751"/>
    <mergeCell ref="E751:F751"/>
    <mergeCell ref="A708:H708"/>
    <mergeCell ref="A709:H709"/>
    <mergeCell ref="C705:D705"/>
    <mergeCell ref="C706:D706"/>
    <mergeCell ref="C707:D707"/>
    <mergeCell ref="A702:H702"/>
    <mergeCell ref="C703:G703"/>
    <mergeCell ref="C704:G704"/>
    <mergeCell ref="E725:F725"/>
    <mergeCell ref="G725:H725"/>
    <mergeCell ref="A727:H727"/>
    <mergeCell ref="G724:H724"/>
    <mergeCell ref="B710:E710"/>
    <mergeCell ref="A721:E721"/>
    <mergeCell ref="G723:H723"/>
    <mergeCell ref="A681:H681"/>
    <mergeCell ref="A682:H682"/>
    <mergeCell ref="B683:E683"/>
    <mergeCell ref="C678:D678"/>
    <mergeCell ref="C679:D679"/>
    <mergeCell ref="C680:D680"/>
    <mergeCell ref="A675:H675"/>
    <mergeCell ref="C676:G676"/>
    <mergeCell ref="C677:G677"/>
    <mergeCell ref="E698:F698"/>
    <mergeCell ref="G698:H698"/>
    <mergeCell ref="A700:H700"/>
    <mergeCell ref="G697:H697"/>
    <mergeCell ref="A694:E694"/>
    <mergeCell ref="G696:H696"/>
    <mergeCell ref="A696:D696"/>
    <mergeCell ref="E696:F696"/>
    <mergeCell ref="A697:D697"/>
    <mergeCell ref="E697:F697"/>
    <mergeCell ref="A654:H654"/>
    <mergeCell ref="A655:H655"/>
    <mergeCell ref="C651:D651"/>
    <mergeCell ref="C652:D652"/>
    <mergeCell ref="C653:D653"/>
    <mergeCell ref="A648:H648"/>
    <mergeCell ref="C649:G649"/>
    <mergeCell ref="C650:G650"/>
    <mergeCell ref="E671:F671"/>
    <mergeCell ref="G671:H671"/>
    <mergeCell ref="A673:H673"/>
    <mergeCell ref="G670:H670"/>
    <mergeCell ref="B656:E656"/>
    <mergeCell ref="A667:E667"/>
    <mergeCell ref="G669:H669"/>
    <mergeCell ref="A669:C669"/>
    <mergeCell ref="D669:F669"/>
    <mergeCell ref="A670:C670"/>
    <mergeCell ref="D670:F670"/>
    <mergeCell ref="A627:H627"/>
    <mergeCell ref="A628:H628"/>
    <mergeCell ref="B629:E629"/>
    <mergeCell ref="C624:D624"/>
    <mergeCell ref="C625:D625"/>
    <mergeCell ref="C626:D626"/>
    <mergeCell ref="A621:H621"/>
    <mergeCell ref="C622:G622"/>
    <mergeCell ref="C623:G623"/>
    <mergeCell ref="E644:F644"/>
    <mergeCell ref="G644:H644"/>
    <mergeCell ref="A646:H646"/>
    <mergeCell ref="A643:C643"/>
    <mergeCell ref="D643:F643"/>
    <mergeCell ref="G643:H643"/>
    <mergeCell ref="A640:E640"/>
    <mergeCell ref="A642:C642"/>
    <mergeCell ref="D642:F642"/>
    <mergeCell ref="G642:H642"/>
    <mergeCell ref="A600:H600"/>
    <mergeCell ref="A601:H601"/>
    <mergeCell ref="C597:D597"/>
    <mergeCell ref="C598:D598"/>
    <mergeCell ref="C599:D599"/>
    <mergeCell ref="A594:H594"/>
    <mergeCell ref="C595:G595"/>
    <mergeCell ref="C596:G596"/>
    <mergeCell ref="E617:F617"/>
    <mergeCell ref="G617:H617"/>
    <mergeCell ref="A619:H619"/>
    <mergeCell ref="G616:H616"/>
    <mergeCell ref="B602:E602"/>
    <mergeCell ref="A613:E613"/>
    <mergeCell ref="G615:H615"/>
    <mergeCell ref="A615:C615"/>
    <mergeCell ref="D615:F615"/>
    <mergeCell ref="A616:C616"/>
    <mergeCell ref="D616:F616"/>
    <mergeCell ref="B575:E575"/>
    <mergeCell ref="C568:G568"/>
    <mergeCell ref="C569:G569"/>
    <mergeCell ref="E563:F563"/>
    <mergeCell ref="G563:H563"/>
    <mergeCell ref="A565:H565"/>
    <mergeCell ref="A567:H567"/>
    <mergeCell ref="E590:F590"/>
    <mergeCell ref="G590:H590"/>
    <mergeCell ref="A592:H592"/>
    <mergeCell ref="A589:C589"/>
    <mergeCell ref="D589:F589"/>
    <mergeCell ref="G589:H589"/>
    <mergeCell ref="A586:E586"/>
    <mergeCell ref="A588:C588"/>
    <mergeCell ref="D588:F588"/>
    <mergeCell ref="G588:H588"/>
    <mergeCell ref="E536:F536"/>
    <mergeCell ref="G536:H536"/>
    <mergeCell ref="A538:H538"/>
    <mergeCell ref="G535:H535"/>
    <mergeCell ref="A532:E532"/>
    <mergeCell ref="G534:H534"/>
    <mergeCell ref="A573:H573"/>
    <mergeCell ref="A574:H574"/>
    <mergeCell ref="C570:D570"/>
    <mergeCell ref="C571:D571"/>
    <mergeCell ref="C572:D572"/>
    <mergeCell ref="A540:H540"/>
    <mergeCell ref="C541:G541"/>
    <mergeCell ref="C542:G542"/>
    <mergeCell ref="C543:D543"/>
    <mergeCell ref="C544:D544"/>
    <mergeCell ref="C545:D545"/>
    <mergeCell ref="A546:H546"/>
    <mergeCell ref="A547:H547"/>
    <mergeCell ref="B548:E548"/>
    <mergeCell ref="A559:E559"/>
    <mergeCell ref="G561:H561"/>
    <mergeCell ref="G562:H562"/>
    <mergeCell ref="E509:F509"/>
    <mergeCell ref="G509:H509"/>
    <mergeCell ref="A511:H511"/>
    <mergeCell ref="A508:D508"/>
    <mergeCell ref="E508:F508"/>
    <mergeCell ref="G508:H508"/>
    <mergeCell ref="B494:E494"/>
    <mergeCell ref="A505:E505"/>
    <mergeCell ref="A507:D507"/>
    <mergeCell ref="E507:F507"/>
    <mergeCell ref="G507:H507"/>
    <mergeCell ref="A519:H519"/>
    <mergeCell ref="A520:H520"/>
    <mergeCell ref="B521:E521"/>
    <mergeCell ref="C516:D516"/>
    <mergeCell ref="C517:D517"/>
    <mergeCell ref="C518:D518"/>
    <mergeCell ref="A513:H513"/>
    <mergeCell ref="C514:G514"/>
    <mergeCell ref="C515:G515"/>
    <mergeCell ref="E482:F482"/>
    <mergeCell ref="G482:H482"/>
    <mergeCell ref="A484:H484"/>
    <mergeCell ref="A481:C481"/>
    <mergeCell ref="D481:F481"/>
    <mergeCell ref="G481:H481"/>
    <mergeCell ref="A478:E478"/>
    <mergeCell ref="A480:C480"/>
    <mergeCell ref="D480:F480"/>
    <mergeCell ref="G480:H480"/>
    <mergeCell ref="A492:H492"/>
    <mergeCell ref="A493:H493"/>
    <mergeCell ref="C489:D489"/>
    <mergeCell ref="C490:D490"/>
    <mergeCell ref="C491:D491"/>
    <mergeCell ref="A486:H486"/>
    <mergeCell ref="C487:G487"/>
    <mergeCell ref="C488:G488"/>
    <mergeCell ref="E455:F455"/>
    <mergeCell ref="G455:H455"/>
    <mergeCell ref="A457:H457"/>
    <mergeCell ref="G454:H454"/>
    <mergeCell ref="B440:E440"/>
    <mergeCell ref="A451:E451"/>
    <mergeCell ref="G453:H453"/>
    <mergeCell ref="A453:C453"/>
    <mergeCell ref="D453:F453"/>
    <mergeCell ref="A454:C454"/>
    <mergeCell ref="D454:F454"/>
    <mergeCell ref="A465:H465"/>
    <mergeCell ref="A466:H466"/>
    <mergeCell ref="B467:E467"/>
    <mergeCell ref="C462:D462"/>
    <mergeCell ref="C463:D463"/>
    <mergeCell ref="C464:D464"/>
    <mergeCell ref="A459:H459"/>
    <mergeCell ref="C460:G460"/>
    <mergeCell ref="C461:G461"/>
    <mergeCell ref="E428:F428"/>
    <mergeCell ref="G428:H428"/>
    <mergeCell ref="A430:H430"/>
    <mergeCell ref="A427:C427"/>
    <mergeCell ref="D427:F427"/>
    <mergeCell ref="G427:H427"/>
    <mergeCell ref="A424:E424"/>
    <mergeCell ref="A426:C426"/>
    <mergeCell ref="D426:F426"/>
    <mergeCell ref="G426:H426"/>
    <mergeCell ref="A438:H438"/>
    <mergeCell ref="A439:H439"/>
    <mergeCell ref="C435:D435"/>
    <mergeCell ref="C436:D436"/>
    <mergeCell ref="C437:D437"/>
    <mergeCell ref="A432:H432"/>
    <mergeCell ref="C433:G433"/>
    <mergeCell ref="C434:G434"/>
    <mergeCell ref="E401:F401"/>
    <mergeCell ref="G401:H401"/>
    <mergeCell ref="A403:H403"/>
    <mergeCell ref="G400:H400"/>
    <mergeCell ref="B386:E386"/>
    <mergeCell ref="A397:E397"/>
    <mergeCell ref="G399:H399"/>
    <mergeCell ref="A399:C399"/>
    <mergeCell ref="D399:F399"/>
    <mergeCell ref="A400:C400"/>
    <mergeCell ref="D400:F400"/>
    <mergeCell ref="A411:H411"/>
    <mergeCell ref="A412:H412"/>
    <mergeCell ref="B413:E413"/>
    <mergeCell ref="C408:D408"/>
    <mergeCell ref="C409:D409"/>
    <mergeCell ref="C410:D410"/>
    <mergeCell ref="A405:H405"/>
    <mergeCell ref="C406:G406"/>
    <mergeCell ref="C407:G407"/>
    <mergeCell ref="A384:H384"/>
    <mergeCell ref="A385:H385"/>
    <mergeCell ref="C381:D381"/>
    <mergeCell ref="C382:D382"/>
    <mergeCell ref="C383:D383"/>
    <mergeCell ref="A351:H351"/>
    <mergeCell ref="C352:G352"/>
    <mergeCell ref="C353:G353"/>
    <mergeCell ref="C354:D354"/>
    <mergeCell ref="C355:D355"/>
    <mergeCell ref="C356:D356"/>
    <mergeCell ref="A357:H357"/>
    <mergeCell ref="A358:H358"/>
    <mergeCell ref="C379:G379"/>
    <mergeCell ref="C380:G380"/>
    <mergeCell ref="E374:F374"/>
    <mergeCell ref="G374:H374"/>
    <mergeCell ref="A376:H376"/>
    <mergeCell ref="A378:H378"/>
    <mergeCell ref="A372:D372"/>
    <mergeCell ref="E372:F372"/>
    <mergeCell ref="A373:D373"/>
    <mergeCell ref="E373:F373"/>
    <mergeCell ref="A330:H330"/>
    <mergeCell ref="A331:H331"/>
    <mergeCell ref="C327:D327"/>
    <mergeCell ref="C328:D328"/>
    <mergeCell ref="C329:D329"/>
    <mergeCell ref="A324:H324"/>
    <mergeCell ref="C325:G325"/>
    <mergeCell ref="C326:G326"/>
    <mergeCell ref="E347:F347"/>
    <mergeCell ref="G347:H347"/>
    <mergeCell ref="A349:H349"/>
    <mergeCell ref="G346:H346"/>
    <mergeCell ref="B332:E332"/>
    <mergeCell ref="A343:E343"/>
    <mergeCell ref="G345:H345"/>
    <mergeCell ref="A345:D345"/>
    <mergeCell ref="E345:F345"/>
    <mergeCell ref="A346:D346"/>
    <mergeCell ref="E346:F346"/>
    <mergeCell ref="A303:H303"/>
    <mergeCell ref="A304:H304"/>
    <mergeCell ref="B305:E305"/>
    <mergeCell ref="C300:D300"/>
    <mergeCell ref="C301:D301"/>
    <mergeCell ref="C302:D302"/>
    <mergeCell ref="A297:H297"/>
    <mergeCell ref="C298:G298"/>
    <mergeCell ref="C299:G299"/>
    <mergeCell ref="E320:F320"/>
    <mergeCell ref="G320:H320"/>
    <mergeCell ref="A322:H322"/>
    <mergeCell ref="G319:H319"/>
    <mergeCell ref="A316:E316"/>
    <mergeCell ref="G318:H318"/>
    <mergeCell ref="A318:D318"/>
    <mergeCell ref="E318:F318"/>
    <mergeCell ref="A319:D319"/>
    <mergeCell ref="E319:F319"/>
    <mergeCell ref="A276:H276"/>
    <mergeCell ref="A277:H277"/>
    <mergeCell ref="C273:D273"/>
    <mergeCell ref="C274:D274"/>
    <mergeCell ref="C275:D275"/>
    <mergeCell ref="A270:H270"/>
    <mergeCell ref="C271:G271"/>
    <mergeCell ref="C272:G272"/>
    <mergeCell ref="E293:F293"/>
    <mergeCell ref="G293:H293"/>
    <mergeCell ref="A295:H295"/>
    <mergeCell ref="G292:H292"/>
    <mergeCell ref="B278:E278"/>
    <mergeCell ref="A289:E289"/>
    <mergeCell ref="G291:H291"/>
    <mergeCell ref="A292:C292"/>
    <mergeCell ref="D292:F292"/>
    <mergeCell ref="A249:H249"/>
    <mergeCell ref="A250:H250"/>
    <mergeCell ref="B251:E251"/>
    <mergeCell ref="C246:D246"/>
    <mergeCell ref="C247:D247"/>
    <mergeCell ref="C248:D248"/>
    <mergeCell ref="A243:H243"/>
    <mergeCell ref="C244:G244"/>
    <mergeCell ref="C245:G245"/>
    <mergeCell ref="E266:F266"/>
    <mergeCell ref="G266:H266"/>
    <mergeCell ref="A268:H268"/>
    <mergeCell ref="A265:C265"/>
    <mergeCell ref="D265:F265"/>
    <mergeCell ref="G265:H265"/>
    <mergeCell ref="A262:E262"/>
    <mergeCell ref="A264:C264"/>
    <mergeCell ref="D264:F264"/>
    <mergeCell ref="G264:H264"/>
    <mergeCell ref="A162:H162"/>
    <mergeCell ref="C190:G190"/>
    <mergeCell ref="C191:G191"/>
    <mergeCell ref="G183:H183"/>
    <mergeCell ref="G184:H184"/>
    <mergeCell ref="G185:H185"/>
    <mergeCell ref="E212:F212"/>
    <mergeCell ref="G212:H212"/>
    <mergeCell ref="A214:H214"/>
    <mergeCell ref="A211:C211"/>
    <mergeCell ref="D211:F211"/>
    <mergeCell ref="G211:H211"/>
    <mergeCell ref="A208:E208"/>
    <mergeCell ref="A210:C210"/>
    <mergeCell ref="D210:F210"/>
    <mergeCell ref="G210:H210"/>
    <mergeCell ref="A222:H222"/>
    <mergeCell ref="C219:D219"/>
    <mergeCell ref="C220:D220"/>
    <mergeCell ref="C221:D221"/>
    <mergeCell ref="A216:H216"/>
    <mergeCell ref="C217:G217"/>
    <mergeCell ref="C218:G218"/>
    <mergeCell ref="A141:H141"/>
    <mergeCell ref="A142:H142"/>
    <mergeCell ref="C138:D138"/>
    <mergeCell ref="C139:D139"/>
    <mergeCell ref="C140:D140"/>
    <mergeCell ref="A135:H135"/>
    <mergeCell ref="C136:G136"/>
    <mergeCell ref="C137:G137"/>
    <mergeCell ref="E158:F158"/>
    <mergeCell ref="G158:H158"/>
    <mergeCell ref="A160:H160"/>
    <mergeCell ref="A157:D157"/>
    <mergeCell ref="E157:F157"/>
    <mergeCell ref="G157:H157"/>
    <mergeCell ref="B143:E143"/>
    <mergeCell ref="A154:E154"/>
    <mergeCell ref="A156:D156"/>
    <mergeCell ref="E156:F156"/>
    <mergeCell ref="G156:H156"/>
    <mergeCell ref="A102:C102"/>
    <mergeCell ref="D102:F102"/>
    <mergeCell ref="G102:H102"/>
    <mergeCell ref="A114:H114"/>
    <mergeCell ref="A115:H115"/>
    <mergeCell ref="C112:D112"/>
    <mergeCell ref="C113:D113"/>
    <mergeCell ref="C109:G109"/>
    <mergeCell ref="C110:G110"/>
    <mergeCell ref="C111:D111"/>
    <mergeCell ref="A108:H108"/>
    <mergeCell ref="E131:F131"/>
    <mergeCell ref="G131:H131"/>
    <mergeCell ref="A133:H133"/>
    <mergeCell ref="A130:D130"/>
    <mergeCell ref="E130:F130"/>
    <mergeCell ref="G130:H130"/>
    <mergeCell ref="B116:E116"/>
    <mergeCell ref="A127:E127"/>
    <mergeCell ref="A129:D129"/>
    <mergeCell ref="E129:F129"/>
    <mergeCell ref="G129:H129"/>
    <mergeCell ref="E21:F21"/>
    <mergeCell ref="A22:D22"/>
    <mergeCell ref="C1:G1"/>
    <mergeCell ref="C2:G2"/>
    <mergeCell ref="A6:H6"/>
    <mergeCell ref="C4:D4"/>
    <mergeCell ref="C3:D3"/>
    <mergeCell ref="C5:D5"/>
    <mergeCell ref="B8:E8"/>
    <mergeCell ref="A19:E19"/>
    <mergeCell ref="E5:F5"/>
    <mergeCell ref="E77:F77"/>
    <mergeCell ref="G77:H77"/>
    <mergeCell ref="A21:D21"/>
    <mergeCell ref="D49:F49"/>
    <mergeCell ref="G49:H49"/>
    <mergeCell ref="A79:H79"/>
    <mergeCell ref="G76:H76"/>
    <mergeCell ref="B62:E62"/>
    <mergeCell ref="A73:E73"/>
    <mergeCell ref="G75:H75"/>
    <mergeCell ref="A60:H60"/>
    <mergeCell ref="A61:H61"/>
    <mergeCell ref="C58:D58"/>
    <mergeCell ref="C59:D59"/>
    <mergeCell ref="C55:G55"/>
    <mergeCell ref="C56:G56"/>
    <mergeCell ref="C57:D57"/>
    <mergeCell ref="G48:H48"/>
    <mergeCell ref="A49:C49"/>
    <mergeCell ref="A75:C75"/>
    <mergeCell ref="D75:F75"/>
    <mergeCell ref="M2:M11"/>
    <mergeCell ref="M12:M21"/>
    <mergeCell ref="U2:U11"/>
    <mergeCell ref="U12:U21"/>
    <mergeCell ref="AC2:AC11"/>
    <mergeCell ref="AC12:AC21"/>
    <mergeCell ref="E50:F50"/>
    <mergeCell ref="G50:H50"/>
    <mergeCell ref="A52:H52"/>
    <mergeCell ref="A54:H54"/>
    <mergeCell ref="A46:E46"/>
    <mergeCell ref="A48:C48"/>
    <mergeCell ref="D48:F48"/>
    <mergeCell ref="K6:L6"/>
    <mergeCell ref="K5:L5"/>
    <mergeCell ref="K7:L7"/>
    <mergeCell ref="A7:H7"/>
    <mergeCell ref="A33:H33"/>
    <mergeCell ref="A34:H34"/>
    <mergeCell ref="B35:E35"/>
    <mergeCell ref="C30:D30"/>
    <mergeCell ref="C31:D31"/>
    <mergeCell ref="C32:D32"/>
    <mergeCell ref="C28:G28"/>
    <mergeCell ref="C29:G29"/>
    <mergeCell ref="G21:H21"/>
    <mergeCell ref="G22:H22"/>
    <mergeCell ref="A27:H27"/>
    <mergeCell ref="E23:F23"/>
    <mergeCell ref="G23:H23"/>
    <mergeCell ref="A25:H25"/>
    <mergeCell ref="E22:F22"/>
    <mergeCell ref="A76:C76"/>
    <mergeCell ref="D76:F76"/>
    <mergeCell ref="A237:C237"/>
    <mergeCell ref="D237:F237"/>
    <mergeCell ref="A238:C238"/>
    <mergeCell ref="D238:F238"/>
    <mergeCell ref="A291:C291"/>
    <mergeCell ref="D291:F291"/>
    <mergeCell ref="A181:E181"/>
    <mergeCell ref="A183:D183"/>
    <mergeCell ref="E183:F183"/>
    <mergeCell ref="A184:D184"/>
    <mergeCell ref="E184:F184"/>
    <mergeCell ref="E185:F185"/>
    <mergeCell ref="A187:H187"/>
    <mergeCell ref="A189:H189"/>
    <mergeCell ref="A87:H87"/>
    <mergeCell ref="A88:H88"/>
    <mergeCell ref="B89:E89"/>
    <mergeCell ref="C84:D84"/>
    <mergeCell ref="C85:D85"/>
    <mergeCell ref="C86:D86"/>
    <mergeCell ref="A81:H81"/>
    <mergeCell ref="C82:G82"/>
    <mergeCell ref="C83:G83"/>
    <mergeCell ref="E104:F104"/>
    <mergeCell ref="G104:H104"/>
    <mergeCell ref="A106:H106"/>
    <mergeCell ref="A103:C103"/>
    <mergeCell ref="D103:F103"/>
    <mergeCell ref="G103:H103"/>
    <mergeCell ref="A100:E100"/>
    <mergeCell ref="BE379:BE405"/>
    <mergeCell ref="BN379:BN405"/>
    <mergeCell ref="BW379:BW405"/>
    <mergeCell ref="CF379:CF405"/>
    <mergeCell ref="CO379:CO405"/>
    <mergeCell ref="R379:R405"/>
    <mergeCell ref="AB379:AB405"/>
    <mergeCell ref="AL379:AL405"/>
    <mergeCell ref="AV379:AV405"/>
    <mergeCell ref="C163:G163"/>
    <mergeCell ref="C164:G164"/>
    <mergeCell ref="C165:D165"/>
    <mergeCell ref="C166:D166"/>
    <mergeCell ref="C167:D167"/>
    <mergeCell ref="A168:H168"/>
    <mergeCell ref="A169:H169"/>
    <mergeCell ref="B170:E170"/>
    <mergeCell ref="I163:I189"/>
    <mergeCell ref="A195:H195"/>
    <mergeCell ref="A196:H196"/>
    <mergeCell ref="B197:E197"/>
    <mergeCell ref="C192:D192"/>
    <mergeCell ref="C193:D193"/>
    <mergeCell ref="C194:D194"/>
    <mergeCell ref="A223:H223"/>
    <mergeCell ref="E239:F239"/>
    <mergeCell ref="G239:H239"/>
    <mergeCell ref="A241:H241"/>
    <mergeCell ref="G238:H238"/>
    <mergeCell ref="B224:E224"/>
    <mergeCell ref="A235:E235"/>
    <mergeCell ref="G237:H237"/>
    <mergeCell ref="HK379:HK405"/>
    <mergeCell ref="HT379:HT405"/>
    <mergeCell ref="IC379:IC405"/>
    <mergeCell ref="IL379:IL405"/>
    <mergeCell ref="IU379:IU405"/>
    <mergeCell ref="GA379:GA405"/>
    <mergeCell ref="GJ379:GJ405"/>
    <mergeCell ref="GS379:GS405"/>
    <mergeCell ref="HB379:HB405"/>
    <mergeCell ref="EH379:EH405"/>
    <mergeCell ref="EQ379:EQ405"/>
    <mergeCell ref="EZ379:EZ405"/>
    <mergeCell ref="FI379:FI405"/>
    <mergeCell ref="FR379:FR405"/>
    <mergeCell ref="CX379:CX405"/>
    <mergeCell ref="DG379:DG405"/>
    <mergeCell ref="DP379:DP405"/>
    <mergeCell ref="DY379:DY405"/>
    <mergeCell ref="NQ379:NQ405"/>
    <mergeCell ref="NZ379:NZ405"/>
    <mergeCell ref="OI379:OI405"/>
    <mergeCell ref="OR379:OR405"/>
    <mergeCell ref="PA379:PA405"/>
    <mergeCell ref="MG379:MG405"/>
    <mergeCell ref="MP379:MP405"/>
    <mergeCell ref="MY379:MY405"/>
    <mergeCell ref="NH379:NH405"/>
    <mergeCell ref="KN379:KN405"/>
    <mergeCell ref="KW379:KW405"/>
    <mergeCell ref="LF379:LF405"/>
    <mergeCell ref="LO379:LO405"/>
    <mergeCell ref="LX379:LX405"/>
    <mergeCell ref="JD379:JD405"/>
    <mergeCell ref="JM379:JM405"/>
    <mergeCell ref="JV379:JV405"/>
    <mergeCell ref="KE379:KE405"/>
    <mergeCell ref="TW379:TW405"/>
    <mergeCell ref="UF379:UF405"/>
    <mergeCell ref="UO379:UO405"/>
    <mergeCell ref="UX379:UX405"/>
    <mergeCell ref="VG379:VG405"/>
    <mergeCell ref="SM379:SM405"/>
    <mergeCell ref="SV379:SV405"/>
    <mergeCell ref="TE379:TE405"/>
    <mergeCell ref="TN379:TN405"/>
    <mergeCell ref="QT379:QT405"/>
    <mergeCell ref="RC379:RC405"/>
    <mergeCell ref="RL379:RL405"/>
    <mergeCell ref="RU379:RU405"/>
    <mergeCell ref="SD379:SD405"/>
    <mergeCell ref="PJ379:PJ405"/>
    <mergeCell ref="PS379:PS405"/>
    <mergeCell ref="QB379:QB405"/>
    <mergeCell ref="QK379:QK405"/>
    <mergeCell ref="AAC379:AAC405"/>
    <mergeCell ref="AAL379:AAL405"/>
    <mergeCell ref="AAU379:AAU405"/>
    <mergeCell ref="ABD379:ABD405"/>
    <mergeCell ref="ABM379:ABM405"/>
    <mergeCell ref="YS379:YS405"/>
    <mergeCell ref="ZB379:ZB405"/>
    <mergeCell ref="ZK379:ZK405"/>
    <mergeCell ref="ZT379:ZT405"/>
    <mergeCell ref="WZ379:WZ405"/>
    <mergeCell ref="XI379:XI405"/>
    <mergeCell ref="XR379:XR405"/>
    <mergeCell ref="YA379:YA405"/>
    <mergeCell ref="YJ379:YJ405"/>
    <mergeCell ref="VP379:VP405"/>
    <mergeCell ref="VY379:VY405"/>
    <mergeCell ref="WH379:WH405"/>
    <mergeCell ref="WQ379:WQ405"/>
    <mergeCell ref="AGI379:AGI405"/>
    <mergeCell ref="AGR379:AGR405"/>
    <mergeCell ref="AHA379:AHA405"/>
    <mergeCell ref="AHJ379:AHJ405"/>
    <mergeCell ref="AHS379:AHS405"/>
    <mergeCell ref="AEY379:AEY405"/>
    <mergeCell ref="AFH379:AFH405"/>
    <mergeCell ref="AFQ379:AFQ405"/>
    <mergeCell ref="AFZ379:AFZ405"/>
    <mergeCell ref="ADF379:ADF405"/>
    <mergeCell ref="ADO379:ADO405"/>
    <mergeCell ref="ADX379:ADX405"/>
    <mergeCell ref="AEG379:AEG405"/>
    <mergeCell ref="AEP379:AEP405"/>
    <mergeCell ref="ABV379:ABV405"/>
    <mergeCell ref="ACE379:ACE405"/>
    <mergeCell ref="ACN379:ACN405"/>
    <mergeCell ref="ACW379:ACW405"/>
    <mergeCell ref="AMO379:AMO405"/>
    <mergeCell ref="AMX379:AMX405"/>
    <mergeCell ref="ANG379:ANG405"/>
    <mergeCell ref="ANP379:ANP405"/>
    <mergeCell ref="ANY379:ANY405"/>
    <mergeCell ref="ALE379:ALE405"/>
    <mergeCell ref="ALN379:ALN405"/>
    <mergeCell ref="ALW379:ALW405"/>
    <mergeCell ref="AMF379:AMF405"/>
    <mergeCell ref="AJL379:AJL405"/>
    <mergeCell ref="AJU379:AJU405"/>
    <mergeCell ref="AKD379:AKD405"/>
    <mergeCell ref="AKM379:AKM405"/>
    <mergeCell ref="AKV379:AKV405"/>
    <mergeCell ref="AIB379:AIB405"/>
    <mergeCell ref="AIK379:AIK405"/>
    <mergeCell ref="AIT379:AIT405"/>
    <mergeCell ref="AJC379:AJC405"/>
    <mergeCell ref="ASU379:ASU405"/>
    <mergeCell ref="ATD379:ATD405"/>
    <mergeCell ref="ATM379:ATM405"/>
    <mergeCell ref="ATV379:ATV405"/>
    <mergeCell ref="AUE379:AUE405"/>
    <mergeCell ref="ARK379:ARK405"/>
    <mergeCell ref="ART379:ART405"/>
    <mergeCell ref="ASC379:ASC405"/>
    <mergeCell ref="ASL379:ASL405"/>
    <mergeCell ref="APR379:APR405"/>
    <mergeCell ref="AQA379:AQA405"/>
    <mergeCell ref="AQJ379:AQJ405"/>
    <mergeCell ref="AQS379:AQS405"/>
    <mergeCell ref="ARB379:ARB405"/>
    <mergeCell ref="AOH379:AOH405"/>
    <mergeCell ref="AOQ379:AOQ405"/>
    <mergeCell ref="AOZ379:AOZ405"/>
    <mergeCell ref="API379:API405"/>
    <mergeCell ref="AZA379:AZA405"/>
    <mergeCell ref="AZJ379:AZJ405"/>
    <mergeCell ref="AZS379:AZS405"/>
    <mergeCell ref="BAB379:BAB405"/>
    <mergeCell ref="BAK379:BAK405"/>
    <mergeCell ref="AXQ379:AXQ405"/>
    <mergeCell ref="AXZ379:AXZ405"/>
    <mergeCell ref="AYI379:AYI405"/>
    <mergeCell ref="AYR379:AYR405"/>
    <mergeCell ref="AVX379:AVX405"/>
    <mergeCell ref="AWG379:AWG405"/>
    <mergeCell ref="AWP379:AWP405"/>
    <mergeCell ref="AWY379:AWY405"/>
    <mergeCell ref="AXH379:AXH405"/>
    <mergeCell ref="AUN379:AUN405"/>
    <mergeCell ref="AUW379:AUW405"/>
    <mergeCell ref="AVF379:AVF405"/>
    <mergeCell ref="AVO379:AVO405"/>
    <mergeCell ref="BFG379:BFG405"/>
    <mergeCell ref="BFP379:BFP405"/>
    <mergeCell ref="BFY379:BFY405"/>
    <mergeCell ref="BGH379:BGH405"/>
    <mergeCell ref="BGQ379:BGQ405"/>
    <mergeCell ref="BDW379:BDW405"/>
    <mergeCell ref="BEF379:BEF405"/>
    <mergeCell ref="BEO379:BEO405"/>
    <mergeCell ref="BEX379:BEX405"/>
    <mergeCell ref="BCD379:BCD405"/>
    <mergeCell ref="BCM379:BCM405"/>
    <mergeCell ref="BCV379:BCV405"/>
    <mergeCell ref="BDE379:BDE405"/>
    <mergeCell ref="BDN379:BDN405"/>
    <mergeCell ref="BAT379:BAT405"/>
    <mergeCell ref="BBC379:BBC405"/>
    <mergeCell ref="BBL379:BBL405"/>
    <mergeCell ref="BBU379:BBU405"/>
    <mergeCell ref="BLM379:BLM405"/>
    <mergeCell ref="BLV379:BLV405"/>
    <mergeCell ref="BME379:BME405"/>
    <mergeCell ref="BMN379:BMN405"/>
    <mergeCell ref="BMW379:BMW405"/>
    <mergeCell ref="BKC379:BKC405"/>
    <mergeCell ref="BKL379:BKL405"/>
    <mergeCell ref="BKU379:BKU405"/>
    <mergeCell ref="BLD379:BLD405"/>
    <mergeCell ref="BIJ379:BIJ405"/>
    <mergeCell ref="BIS379:BIS405"/>
    <mergeCell ref="BJB379:BJB405"/>
    <mergeCell ref="BJK379:BJK405"/>
    <mergeCell ref="BJT379:BJT405"/>
    <mergeCell ref="BGZ379:BGZ405"/>
    <mergeCell ref="BHI379:BHI405"/>
    <mergeCell ref="BHR379:BHR405"/>
    <mergeCell ref="BIA379:BIA405"/>
    <mergeCell ref="BRS379:BRS405"/>
    <mergeCell ref="BSB379:BSB405"/>
    <mergeCell ref="BSK379:BSK405"/>
    <mergeCell ref="BST379:BST405"/>
    <mergeCell ref="BTC379:BTC405"/>
    <mergeCell ref="BQI379:BQI405"/>
    <mergeCell ref="BQR379:BQR405"/>
    <mergeCell ref="BRA379:BRA405"/>
    <mergeCell ref="BRJ379:BRJ405"/>
    <mergeCell ref="BOP379:BOP405"/>
    <mergeCell ref="BOY379:BOY405"/>
    <mergeCell ref="BPH379:BPH405"/>
    <mergeCell ref="BPQ379:BPQ405"/>
    <mergeCell ref="BPZ379:BPZ405"/>
    <mergeCell ref="BNF379:BNF405"/>
    <mergeCell ref="BNO379:BNO405"/>
    <mergeCell ref="BNX379:BNX405"/>
    <mergeCell ref="BOG379:BOG405"/>
    <mergeCell ref="BXY379:BXY405"/>
    <mergeCell ref="BYH379:BYH405"/>
    <mergeCell ref="BYQ379:BYQ405"/>
    <mergeCell ref="BYZ379:BYZ405"/>
    <mergeCell ref="BZI379:BZI405"/>
    <mergeCell ref="BWO379:BWO405"/>
    <mergeCell ref="BWX379:BWX405"/>
    <mergeCell ref="BXG379:BXG405"/>
    <mergeCell ref="BXP379:BXP405"/>
    <mergeCell ref="BUV379:BUV405"/>
    <mergeCell ref="BVE379:BVE405"/>
    <mergeCell ref="BVN379:BVN405"/>
    <mergeCell ref="BVW379:BVW405"/>
    <mergeCell ref="BWF379:BWF405"/>
    <mergeCell ref="BTL379:BTL405"/>
    <mergeCell ref="BTU379:BTU405"/>
    <mergeCell ref="BUD379:BUD405"/>
    <mergeCell ref="BUM379:BUM405"/>
    <mergeCell ref="CEE379:CEE405"/>
    <mergeCell ref="CEN379:CEN405"/>
    <mergeCell ref="CEW379:CEW405"/>
    <mergeCell ref="CFF379:CFF405"/>
    <mergeCell ref="CFO379:CFO405"/>
    <mergeCell ref="CCU379:CCU405"/>
    <mergeCell ref="CDD379:CDD405"/>
    <mergeCell ref="CDM379:CDM405"/>
    <mergeCell ref="CDV379:CDV405"/>
    <mergeCell ref="CBB379:CBB405"/>
    <mergeCell ref="CBK379:CBK405"/>
    <mergeCell ref="CBT379:CBT405"/>
    <mergeCell ref="CCC379:CCC405"/>
    <mergeCell ref="CCL379:CCL405"/>
    <mergeCell ref="BZR379:BZR405"/>
    <mergeCell ref="CAA379:CAA405"/>
    <mergeCell ref="CAJ379:CAJ405"/>
    <mergeCell ref="CAS379:CAS405"/>
    <mergeCell ref="CKK379:CKK405"/>
    <mergeCell ref="CKT379:CKT405"/>
    <mergeCell ref="CLC379:CLC405"/>
    <mergeCell ref="CLL379:CLL405"/>
    <mergeCell ref="CLU379:CLU405"/>
    <mergeCell ref="CJA379:CJA405"/>
    <mergeCell ref="CJJ379:CJJ405"/>
    <mergeCell ref="CJS379:CJS405"/>
    <mergeCell ref="CKB379:CKB405"/>
    <mergeCell ref="CHH379:CHH405"/>
    <mergeCell ref="CHQ379:CHQ405"/>
    <mergeCell ref="CHZ379:CHZ405"/>
    <mergeCell ref="CII379:CII405"/>
    <mergeCell ref="CIR379:CIR405"/>
    <mergeCell ref="CFX379:CFX405"/>
    <mergeCell ref="CGG379:CGG405"/>
    <mergeCell ref="CGP379:CGP405"/>
    <mergeCell ref="CGY379:CGY405"/>
    <mergeCell ref="CQQ379:CQQ405"/>
    <mergeCell ref="CQZ379:CQZ405"/>
    <mergeCell ref="CRI379:CRI405"/>
    <mergeCell ref="CRR379:CRR405"/>
    <mergeCell ref="CSA379:CSA405"/>
    <mergeCell ref="CPG379:CPG405"/>
    <mergeCell ref="CPP379:CPP405"/>
    <mergeCell ref="CPY379:CPY405"/>
    <mergeCell ref="CQH379:CQH405"/>
    <mergeCell ref="CNN379:CNN405"/>
    <mergeCell ref="CNW379:CNW405"/>
    <mergeCell ref="COF379:COF405"/>
    <mergeCell ref="COO379:COO405"/>
    <mergeCell ref="COX379:COX405"/>
    <mergeCell ref="CMD379:CMD405"/>
    <mergeCell ref="CMM379:CMM405"/>
    <mergeCell ref="CMV379:CMV405"/>
    <mergeCell ref="CNE379:CNE405"/>
    <mergeCell ref="CWW379:CWW405"/>
    <mergeCell ref="CXF379:CXF405"/>
    <mergeCell ref="CXO379:CXO405"/>
    <mergeCell ref="CXX379:CXX405"/>
    <mergeCell ref="CYG379:CYG405"/>
    <mergeCell ref="CVM379:CVM405"/>
    <mergeCell ref="CVV379:CVV405"/>
    <mergeCell ref="CWE379:CWE405"/>
    <mergeCell ref="CWN379:CWN405"/>
    <mergeCell ref="CTT379:CTT405"/>
    <mergeCell ref="CUC379:CUC405"/>
    <mergeCell ref="CUL379:CUL405"/>
    <mergeCell ref="CUU379:CUU405"/>
    <mergeCell ref="CVD379:CVD405"/>
    <mergeCell ref="CSJ379:CSJ405"/>
    <mergeCell ref="CSS379:CSS405"/>
    <mergeCell ref="CTB379:CTB405"/>
    <mergeCell ref="CTK379:CTK405"/>
    <mergeCell ref="DDC379:DDC405"/>
    <mergeCell ref="DDL379:DDL405"/>
    <mergeCell ref="DDU379:DDU405"/>
    <mergeCell ref="DED379:DED405"/>
    <mergeCell ref="DEM379:DEM405"/>
    <mergeCell ref="DBS379:DBS405"/>
    <mergeCell ref="DCB379:DCB405"/>
    <mergeCell ref="DCK379:DCK405"/>
    <mergeCell ref="DCT379:DCT405"/>
    <mergeCell ref="CZZ379:CZZ405"/>
    <mergeCell ref="DAI379:DAI405"/>
    <mergeCell ref="DAR379:DAR405"/>
    <mergeCell ref="DBA379:DBA405"/>
    <mergeCell ref="DBJ379:DBJ405"/>
    <mergeCell ref="CYP379:CYP405"/>
    <mergeCell ref="CYY379:CYY405"/>
    <mergeCell ref="CZH379:CZH405"/>
    <mergeCell ref="CZQ379:CZQ405"/>
    <mergeCell ref="DJI379:DJI405"/>
    <mergeCell ref="DJR379:DJR405"/>
    <mergeCell ref="DKA379:DKA405"/>
    <mergeCell ref="DKJ379:DKJ405"/>
    <mergeCell ref="DKS379:DKS405"/>
    <mergeCell ref="DHY379:DHY405"/>
    <mergeCell ref="DIH379:DIH405"/>
    <mergeCell ref="DIQ379:DIQ405"/>
    <mergeCell ref="DIZ379:DIZ405"/>
    <mergeCell ref="DGF379:DGF405"/>
    <mergeCell ref="DGO379:DGO405"/>
    <mergeCell ref="DGX379:DGX405"/>
    <mergeCell ref="DHG379:DHG405"/>
    <mergeCell ref="DHP379:DHP405"/>
    <mergeCell ref="DEV379:DEV405"/>
    <mergeCell ref="DFE379:DFE405"/>
    <mergeCell ref="DFN379:DFN405"/>
    <mergeCell ref="DFW379:DFW405"/>
    <mergeCell ref="DPO379:DPO405"/>
    <mergeCell ref="DPX379:DPX405"/>
    <mergeCell ref="DQG379:DQG405"/>
    <mergeCell ref="DQP379:DQP405"/>
    <mergeCell ref="DQY379:DQY405"/>
    <mergeCell ref="DOE379:DOE405"/>
    <mergeCell ref="DON379:DON405"/>
    <mergeCell ref="DOW379:DOW405"/>
    <mergeCell ref="DPF379:DPF405"/>
    <mergeCell ref="DML379:DML405"/>
    <mergeCell ref="DMU379:DMU405"/>
    <mergeCell ref="DND379:DND405"/>
    <mergeCell ref="DNM379:DNM405"/>
    <mergeCell ref="DNV379:DNV405"/>
    <mergeCell ref="DLB379:DLB405"/>
    <mergeCell ref="DLK379:DLK405"/>
    <mergeCell ref="DLT379:DLT405"/>
    <mergeCell ref="DMC379:DMC405"/>
    <mergeCell ref="DVU379:DVU405"/>
    <mergeCell ref="DWD379:DWD405"/>
    <mergeCell ref="DWM379:DWM405"/>
    <mergeCell ref="DWV379:DWV405"/>
    <mergeCell ref="DXE379:DXE405"/>
    <mergeCell ref="DUK379:DUK405"/>
    <mergeCell ref="DUT379:DUT405"/>
    <mergeCell ref="DVC379:DVC405"/>
    <mergeCell ref="DVL379:DVL405"/>
    <mergeCell ref="DSR379:DSR405"/>
    <mergeCell ref="DTA379:DTA405"/>
    <mergeCell ref="DTJ379:DTJ405"/>
    <mergeCell ref="DTS379:DTS405"/>
    <mergeCell ref="DUB379:DUB405"/>
    <mergeCell ref="DRH379:DRH405"/>
    <mergeCell ref="DRQ379:DRQ405"/>
    <mergeCell ref="DRZ379:DRZ405"/>
    <mergeCell ref="DSI379:DSI405"/>
    <mergeCell ref="ECA379:ECA405"/>
    <mergeCell ref="ECJ379:ECJ405"/>
    <mergeCell ref="ECS379:ECS405"/>
    <mergeCell ref="EDB379:EDB405"/>
    <mergeCell ref="EDK379:EDK405"/>
    <mergeCell ref="EAQ379:EAQ405"/>
    <mergeCell ref="EAZ379:EAZ405"/>
    <mergeCell ref="EBI379:EBI405"/>
    <mergeCell ref="EBR379:EBR405"/>
    <mergeCell ref="DYX379:DYX405"/>
    <mergeCell ref="DZG379:DZG405"/>
    <mergeCell ref="DZP379:DZP405"/>
    <mergeCell ref="DZY379:DZY405"/>
    <mergeCell ref="EAH379:EAH405"/>
    <mergeCell ref="DXN379:DXN405"/>
    <mergeCell ref="DXW379:DXW405"/>
    <mergeCell ref="DYF379:DYF405"/>
    <mergeCell ref="DYO379:DYO405"/>
    <mergeCell ref="EIG379:EIG405"/>
    <mergeCell ref="EIP379:EIP405"/>
    <mergeCell ref="EIY379:EIY405"/>
    <mergeCell ref="EJH379:EJH405"/>
    <mergeCell ref="EJQ379:EJQ405"/>
    <mergeCell ref="EGW379:EGW405"/>
    <mergeCell ref="EHF379:EHF405"/>
    <mergeCell ref="EHO379:EHO405"/>
    <mergeCell ref="EHX379:EHX405"/>
    <mergeCell ref="EFD379:EFD405"/>
    <mergeCell ref="EFM379:EFM405"/>
    <mergeCell ref="EFV379:EFV405"/>
    <mergeCell ref="EGE379:EGE405"/>
    <mergeCell ref="EGN379:EGN405"/>
    <mergeCell ref="EDT379:EDT405"/>
    <mergeCell ref="EEC379:EEC405"/>
    <mergeCell ref="EEL379:EEL405"/>
    <mergeCell ref="EEU379:EEU405"/>
    <mergeCell ref="EOM379:EOM405"/>
    <mergeCell ref="EOV379:EOV405"/>
    <mergeCell ref="EPE379:EPE405"/>
    <mergeCell ref="EPN379:EPN405"/>
    <mergeCell ref="EPW379:EPW405"/>
    <mergeCell ref="ENC379:ENC405"/>
    <mergeCell ref="ENL379:ENL405"/>
    <mergeCell ref="ENU379:ENU405"/>
    <mergeCell ref="EOD379:EOD405"/>
    <mergeCell ref="ELJ379:ELJ405"/>
    <mergeCell ref="ELS379:ELS405"/>
    <mergeCell ref="EMB379:EMB405"/>
    <mergeCell ref="EMK379:EMK405"/>
    <mergeCell ref="EMT379:EMT405"/>
    <mergeCell ref="EJZ379:EJZ405"/>
    <mergeCell ref="EKI379:EKI405"/>
    <mergeCell ref="EKR379:EKR405"/>
    <mergeCell ref="ELA379:ELA405"/>
    <mergeCell ref="EUS379:EUS405"/>
    <mergeCell ref="EVB379:EVB405"/>
    <mergeCell ref="EVK379:EVK405"/>
    <mergeCell ref="EVT379:EVT405"/>
    <mergeCell ref="EWC379:EWC405"/>
    <mergeCell ref="ETI379:ETI405"/>
    <mergeCell ref="ETR379:ETR405"/>
    <mergeCell ref="EUA379:EUA405"/>
    <mergeCell ref="EUJ379:EUJ405"/>
    <mergeCell ref="ERP379:ERP405"/>
    <mergeCell ref="ERY379:ERY405"/>
    <mergeCell ref="ESH379:ESH405"/>
    <mergeCell ref="ESQ379:ESQ405"/>
    <mergeCell ref="ESZ379:ESZ405"/>
    <mergeCell ref="EQF379:EQF405"/>
    <mergeCell ref="EQO379:EQO405"/>
    <mergeCell ref="EQX379:EQX405"/>
    <mergeCell ref="ERG379:ERG405"/>
    <mergeCell ref="FAY379:FAY405"/>
    <mergeCell ref="FBH379:FBH405"/>
    <mergeCell ref="FBQ379:FBQ405"/>
    <mergeCell ref="FBZ379:FBZ405"/>
    <mergeCell ref="FCI379:FCI405"/>
    <mergeCell ref="EZO379:EZO405"/>
    <mergeCell ref="EZX379:EZX405"/>
    <mergeCell ref="FAG379:FAG405"/>
    <mergeCell ref="FAP379:FAP405"/>
    <mergeCell ref="EXV379:EXV405"/>
    <mergeCell ref="EYE379:EYE405"/>
    <mergeCell ref="EYN379:EYN405"/>
    <mergeCell ref="EYW379:EYW405"/>
    <mergeCell ref="EZF379:EZF405"/>
    <mergeCell ref="EWL379:EWL405"/>
    <mergeCell ref="EWU379:EWU405"/>
    <mergeCell ref="EXD379:EXD405"/>
    <mergeCell ref="EXM379:EXM405"/>
    <mergeCell ref="FHE379:FHE405"/>
    <mergeCell ref="FHN379:FHN405"/>
    <mergeCell ref="FHW379:FHW405"/>
    <mergeCell ref="FIF379:FIF405"/>
    <mergeCell ref="FIO379:FIO405"/>
    <mergeCell ref="FFU379:FFU405"/>
    <mergeCell ref="FGD379:FGD405"/>
    <mergeCell ref="FGM379:FGM405"/>
    <mergeCell ref="FGV379:FGV405"/>
    <mergeCell ref="FEB379:FEB405"/>
    <mergeCell ref="FEK379:FEK405"/>
    <mergeCell ref="FET379:FET405"/>
    <mergeCell ref="FFC379:FFC405"/>
    <mergeCell ref="FFL379:FFL405"/>
    <mergeCell ref="FCR379:FCR405"/>
    <mergeCell ref="FDA379:FDA405"/>
    <mergeCell ref="FDJ379:FDJ405"/>
    <mergeCell ref="FDS379:FDS405"/>
    <mergeCell ref="FNK379:FNK405"/>
    <mergeCell ref="FNT379:FNT405"/>
    <mergeCell ref="FOC379:FOC405"/>
    <mergeCell ref="FOL379:FOL405"/>
    <mergeCell ref="FOU379:FOU405"/>
    <mergeCell ref="FMA379:FMA405"/>
    <mergeCell ref="FMJ379:FMJ405"/>
    <mergeCell ref="FMS379:FMS405"/>
    <mergeCell ref="FNB379:FNB405"/>
    <mergeCell ref="FKH379:FKH405"/>
    <mergeCell ref="FKQ379:FKQ405"/>
    <mergeCell ref="FKZ379:FKZ405"/>
    <mergeCell ref="FLI379:FLI405"/>
    <mergeCell ref="FLR379:FLR405"/>
    <mergeCell ref="FIX379:FIX405"/>
    <mergeCell ref="FJG379:FJG405"/>
    <mergeCell ref="FJP379:FJP405"/>
    <mergeCell ref="FJY379:FJY405"/>
    <mergeCell ref="FTQ379:FTQ405"/>
    <mergeCell ref="FTZ379:FTZ405"/>
    <mergeCell ref="FUI379:FUI405"/>
    <mergeCell ref="FUR379:FUR405"/>
    <mergeCell ref="FVA379:FVA405"/>
    <mergeCell ref="FSG379:FSG405"/>
    <mergeCell ref="FSP379:FSP405"/>
    <mergeCell ref="FSY379:FSY405"/>
    <mergeCell ref="FTH379:FTH405"/>
    <mergeCell ref="FQN379:FQN405"/>
    <mergeCell ref="FQW379:FQW405"/>
    <mergeCell ref="FRF379:FRF405"/>
    <mergeCell ref="FRO379:FRO405"/>
    <mergeCell ref="FRX379:FRX405"/>
    <mergeCell ref="FPD379:FPD405"/>
    <mergeCell ref="FPM379:FPM405"/>
    <mergeCell ref="FPV379:FPV405"/>
    <mergeCell ref="FQE379:FQE405"/>
    <mergeCell ref="FZW379:FZW405"/>
    <mergeCell ref="GAF379:GAF405"/>
    <mergeCell ref="GAO379:GAO405"/>
    <mergeCell ref="GAX379:GAX405"/>
    <mergeCell ref="GBG379:GBG405"/>
    <mergeCell ref="FYM379:FYM405"/>
    <mergeCell ref="FYV379:FYV405"/>
    <mergeCell ref="FZE379:FZE405"/>
    <mergeCell ref="FZN379:FZN405"/>
    <mergeCell ref="FWT379:FWT405"/>
    <mergeCell ref="FXC379:FXC405"/>
    <mergeCell ref="FXL379:FXL405"/>
    <mergeCell ref="FXU379:FXU405"/>
    <mergeCell ref="FYD379:FYD405"/>
    <mergeCell ref="FVJ379:FVJ405"/>
    <mergeCell ref="FVS379:FVS405"/>
    <mergeCell ref="FWB379:FWB405"/>
    <mergeCell ref="FWK379:FWK405"/>
    <mergeCell ref="GGC379:GGC405"/>
    <mergeCell ref="GGL379:GGL405"/>
    <mergeCell ref="GGU379:GGU405"/>
    <mergeCell ref="GHD379:GHD405"/>
    <mergeCell ref="GHM379:GHM405"/>
    <mergeCell ref="GES379:GES405"/>
    <mergeCell ref="GFB379:GFB405"/>
    <mergeCell ref="GFK379:GFK405"/>
    <mergeCell ref="GFT379:GFT405"/>
    <mergeCell ref="GCZ379:GCZ405"/>
    <mergeCell ref="GDI379:GDI405"/>
    <mergeCell ref="GDR379:GDR405"/>
    <mergeCell ref="GEA379:GEA405"/>
    <mergeCell ref="GEJ379:GEJ405"/>
    <mergeCell ref="GBP379:GBP405"/>
    <mergeCell ref="GBY379:GBY405"/>
    <mergeCell ref="GCH379:GCH405"/>
    <mergeCell ref="GCQ379:GCQ405"/>
    <mergeCell ref="GMI379:GMI405"/>
    <mergeCell ref="GMR379:GMR405"/>
    <mergeCell ref="GNA379:GNA405"/>
    <mergeCell ref="GNJ379:GNJ405"/>
    <mergeCell ref="GNS379:GNS405"/>
    <mergeCell ref="GKY379:GKY405"/>
    <mergeCell ref="GLH379:GLH405"/>
    <mergeCell ref="GLQ379:GLQ405"/>
    <mergeCell ref="GLZ379:GLZ405"/>
    <mergeCell ref="GJF379:GJF405"/>
    <mergeCell ref="GJO379:GJO405"/>
    <mergeCell ref="GJX379:GJX405"/>
    <mergeCell ref="GKG379:GKG405"/>
    <mergeCell ref="GKP379:GKP405"/>
    <mergeCell ref="GHV379:GHV405"/>
    <mergeCell ref="GIE379:GIE405"/>
    <mergeCell ref="GIN379:GIN405"/>
    <mergeCell ref="GIW379:GIW405"/>
    <mergeCell ref="GSO379:GSO405"/>
    <mergeCell ref="GSX379:GSX405"/>
    <mergeCell ref="GTG379:GTG405"/>
    <mergeCell ref="GTP379:GTP405"/>
    <mergeCell ref="GTY379:GTY405"/>
    <mergeCell ref="GRE379:GRE405"/>
    <mergeCell ref="GRN379:GRN405"/>
    <mergeCell ref="GRW379:GRW405"/>
    <mergeCell ref="GSF379:GSF405"/>
    <mergeCell ref="GPL379:GPL405"/>
    <mergeCell ref="GPU379:GPU405"/>
    <mergeCell ref="GQD379:GQD405"/>
    <mergeCell ref="GQM379:GQM405"/>
    <mergeCell ref="GQV379:GQV405"/>
    <mergeCell ref="GOB379:GOB405"/>
    <mergeCell ref="GOK379:GOK405"/>
    <mergeCell ref="GOT379:GOT405"/>
    <mergeCell ref="GPC379:GPC405"/>
    <mergeCell ref="GYU379:GYU405"/>
    <mergeCell ref="GZD379:GZD405"/>
    <mergeCell ref="GZM379:GZM405"/>
    <mergeCell ref="GZV379:GZV405"/>
    <mergeCell ref="HAE379:HAE405"/>
    <mergeCell ref="GXK379:GXK405"/>
    <mergeCell ref="GXT379:GXT405"/>
    <mergeCell ref="GYC379:GYC405"/>
    <mergeCell ref="GYL379:GYL405"/>
    <mergeCell ref="GVR379:GVR405"/>
    <mergeCell ref="GWA379:GWA405"/>
    <mergeCell ref="GWJ379:GWJ405"/>
    <mergeCell ref="GWS379:GWS405"/>
    <mergeCell ref="GXB379:GXB405"/>
    <mergeCell ref="GUH379:GUH405"/>
    <mergeCell ref="GUQ379:GUQ405"/>
    <mergeCell ref="GUZ379:GUZ405"/>
    <mergeCell ref="GVI379:GVI405"/>
    <mergeCell ref="HFA379:HFA405"/>
    <mergeCell ref="HFJ379:HFJ405"/>
    <mergeCell ref="HFS379:HFS405"/>
    <mergeCell ref="HGB379:HGB405"/>
    <mergeCell ref="HGK379:HGK405"/>
    <mergeCell ref="HDQ379:HDQ405"/>
    <mergeCell ref="HDZ379:HDZ405"/>
    <mergeCell ref="HEI379:HEI405"/>
    <mergeCell ref="HER379:HER405"/>
    <mergeCell ref="HBX379:HBX405"/>
    <mergeCell ref="HCG379:HCG405"/>
    <mergeCell ref="HCP379:HCP405"/>
    <mergeCell ref="HCY379:HCY405"/>
    <mergeCell ref="HDH379:HDH405"/>
    <mergeCell ref="HAN379:HAN405"/>
    <mergeCell ref="HAW379:HAW405"/>
    <mergeCell ref="HBF379:HBF405"/>
    <mergeCell ref="HBO379:HBO405"/>
    <mergeCell ref="HLG379:HLG405"/>
    <mergeCell ref="HLP379:HLP405"/>
    <mergeCell ref="HLY379:HLY405"/>
    <mergeCell ref="HMH379:HMH405"/>
    <mergeCell ref="HMQ379:HMQ405"/>
    <mergeCell ref="HJW379:HJW405"/>
    <mergeCell ref="HKF379:HKF405"/>
    <mergeCell ref="HKO379:HKO405"/>
    <mergeCell ref="HKX379:HKX405"/>
    <mergeCell ref="HID379:HID405"/>
    <mergeCell ref="HIM379:HIM405"/>
    <mergeCell ref="HIV379:HIV405"/>
    <mergeCell ref="HJE379:HJE405"/>
    <mergeCell ref="HJN379:HJN405"/>
    <mergeCell ref="HGT379:HGT405"/>
    <mergeCell ref="HHC379:HHC405"/>
    <mergeCell ref="HHL379:HHL405"/>
    <mergeCell ref="HHU379:HHU405"/>
    <mergeCell ref="HRM379:HRM405"/>
    <mergeCell ref="HRV379:HRV405"/>
    <mergeCell ref="HSE379:HSE405"/>
    <mergeCell ref="HSN379:HSN405"/>
    <mergeCell ref="HSW379:HSW405"/>
    <mergeCell ref="HQC379:HQC405"/>
    <mergeCell ref="HQL379:HQL405"/>
    <mergeCell ref="HQU379:HQU405"/>
    <mergeCell ref="HRD379:HRD405"/>
    <mergeCell ref="HOJ379:HOJ405"/>
    <mergeCell ref="HOS379:HOS405"/>
    <mergeCell ref="HPB379:HPB405"/>
    <mergeCell ref="HPK379:HPK405"/>
    <mergeCell ref="HPT379:HPT405"/>
    <mergeCell ref="HMZ379:HMZ405"/>
    <mergeCell ref="HNI379:HNI405"/>
    <mergeCell ref="HNR379:HNR405"/>
    <mergeCell ref="HOA379:HOA405"/>
    <mergeCell ref="HXS379:HXS405"/>
    <mergeCell ref="HYB379:HYB405"/>
    <mergeCell ref="HYK379:HYK405"/>
    <mergeCell ref="HYT379:HYT405"/>
    <mergeCell ref="HZC379:HZC405"/>
    <mergeCell ref="HWI379:HWI405"/>
    <mergeCell ref="HWR379:HWR405"/>
    <mergeCell ref="HXA379:HXA405"/>
    <mergeCell ref="HXJ379:HXJ405"/>
    <mergeCell ref="HUP379:HUP405"/>
    <mergeCell ref="HUY379:HUY405"/>
    <mergeCell ref="HVH379:HVH405"/>
    <mergeCell ref="HVQ379:HVQ405"/>
    <mergeCell ref="HVZ379:HVZ405"/>
    <mergeCell ref="HTF379:HTF405"/>
    <mergeCell ref="HTO379:HTO405"/>
    <mergeCell ref="HTX379:HTX405"/>
    <mergeCell ref="HUG379:HUG405"/>
    <mergeCell ref="IDY379:IDY405"/>
    <mergeCell ref="IEH379:IEH405"/>
    <mergeCell ref="IEQ379:IEQ405"/>
    <mergeCell ref="IEZ379:IEZ405"/>
    <mergeCell ref="IFI379:IFI405"/>
    <mergeCell ref="ICO379:ICO405"/>
    <mergeCell ref="ICX379:ICX405"/>
    <mergeCell ref="IDG379:IDG405"/>
    <mergeCell ref="IDP379:IDP405"/>
    <mergeCell ref="IAV379:IAV405"/>
    <mergeCell ref="IBE379:IBE405"/>
    <mergeCell ref="IBN379:IBN405"/>
    <mergeCell ref="IBW379:IBW405"/>
    <mergeCell ref="ICF379:ICF405"/>
    <mergeCell ref="HZL379:HZL405"/>
    <mergeCell ref="HZU379:HZU405"/>
    <mergeCell ref="IAD379:IAD405"/>
    <mergeCell ref="IAM379:IAM405"/>
    <mergeCell ref="IKE379:IKE405"/>
    <mergeCell ref="IKN379:IKN405"/>
    <mergeCell ref="IKW379:IKW405"/>
    <mergeCell ref="ILF379:ILF405"/>
    <mergeCell ref="ILO379:ILO405"/>
    <mergeCell ref="IIU379:IIU405"/>
    <mergeCell ref="IJD379:IJD405"/>
    <mergeCell ref="IJM379:IJM405"/>
    <mergeCell ref="IJV379:IJV405"/>
    <mergeCell ref="IHB379:IHB405"/>
    <mergeCell ref="IHK379:IHK405"/>
    <mergeCell ref="IHT379:IHT405"/>
    <mergeCell ref="IIC379:IIC405"/>
    <mergeCell ref="IIL379:IIL405"/>
    <mergeCell ref="IFR379:IFR405"/>
    <mergeCell ref="IGA379:IGA405"/>
    <mergeCell ref="IGJ379:IGJ405"/>
    <mergeCell ref="IGS379:IGS405"/>
    <mergeCell ref="IQK379:IQK405"/>
    <mergeCell ref="IQT379:IQT405"/>
    <mergeCell ref="IRC379:IRC405"/>
    <mergeCell ref="IRL379:IRL405"/>
    <mergeCell ref="IRU379:IRU405"/>
    <mergeCell ref="IPA379:IPA405"/>
    <mergeCell ref="IPJ379:IPJ405"/>
    <mergeCell ref="IPS379:IPS405"/>
    <mergeCell ref="IQB379:IQB405"/>
    <mergeCell ref="INH379:INH405"/>
    <mergeCell ref="INQ379:INQ405"/>
    <mergeCell ref="INZ379:INZ405"/>
    <mergeCell ref="IOI379:IOI405"/>
    <mergeCell ref="IOR379:IOR405"/>
    <mergeCell ref="ILX379:ILX405"/>
    <mergeCell ref="IMG379:IMG405"/>
    <mergeCell ref="IMP379:IMP405"/>
    <mergeCell ref="IMY379:IMY405"/>
    <mergeCell ref="IWQ379:IWQ405"/>
    <mergeCell ref="IWZ379:IWZ405"/>
    <mergeCell ref="IXI379:IXI405"/>
    <mergeCell ref="IXR379:IXR405"/>
    <mergeCell ref="IYA379:IYA405"/>
    <mergeCell ref="IVG379:IVG405"/>
    <mergeCell ref="IVP379:IVP405"/>
    <mergeCell ref="IVY379:IVY405"/>
    <mergeCell ref="IWH379:IWH405"/>
    <mergeCell ref="ITN379:ITN405"/>
    <mergeCell ref="ITW379:ITW405"/>
    <mergeCell ref="IUF379:IUF405"/>
    <mergeCell ref="IUO379:IUO405"/>
    <mergeCell ref="IUX379:IUX405"/>
    <mergeCell ref="ISD379:ISD405"/>
    <mergeCell ref="ISM379:ISM405"/>
    <mergeCell ref="ISV379:ISV405"/>
    <mergeCell ref="ITE379:ITE405"/>
    <mergeCell ref="JCW379:JCW405"/>
    <mergeCell ref="JDF379:JDF405"/>
    <mergeCell ref="JDO379:JDO405"/>
    <mergeCell ref="JDX379:JDX405"/>
    <mergeCell ref="JEG379:JEG405"/>
    <mergeCell ref="JBM379:JBM405"/>
    <mergeCell ref="JBV379:JBV405"/>
    <mergeCell ref="JCE379:JCE405"/>
    <mergeCell ref="JCN379:JCN405"/>
    <mergeCell ref="IZT379:IZT405"/>
    <mergeCell ref="JAC379:JAC405"/>
    <mergeCell ref="JAL379:JAL405"/>
    <mergeCell ref="JAU379:JAU405"/>
    <mergeCell ref="JBD379:JBD405"/>
    <mergeCell ref="IYJ379:IYJ405"/>
    <mergeCell ref="IYS379:IYS405"/>
    <mergeCell ref="IZB379:IZB405"/>
    <mergeCell ref="IZK379:IZK405"/>
    <mergeCell ref="JJC379:JJC405"/>
    <mergeCell ref="JJL379:JJL405"/>
    <mergeCell ref="JJU379:JJU405"/>
    <mergeCell ref="JKD379:JKD405"/>
    <mergeCell ref="JKM379:JKM405"/>
    <mergeCell ref="JHS379:JHS405"/>
    <mergeCell ref="JIB379:JIB405"/>
    <mergeCell ref="JIK379:JIK405"/>
    <mergeCell ref="JIT379:JIT405"/>
    <mergeCell ref="JFZ379:JFZ405"/>
    <mergeCell ref="JGI379:JGI405"/>
    <mergeCell ref="JGR379:JGR405"/>
    <mergeCell ref="JHA379:JHA405"/>
    <mergeCell ref="JHJ379:JHJ405"/>
    <mergeCell ref="JEP379:JEP405"/>
    <mergeCell ref="JEY379:JEY405"/>
    <mergeCell ref="JFH379:JFH405"/>
    <mergeCell ref="JFQ379:JFQ405"/>
    <mergeCell ref="JPI379:JPI405"/>
    <mergeCell ref="JPR379:JPR405"/>
    <mergeCell ref="JQA379:JQA405"/>
    <mergeCell ref="JQJ379:JQJ405"/>
    <mergeCell ref="JQS379:JQS405"/>
    <mergeCell ref="JNY379:JNY405"/>
    <mergeCell ref="JOH379:JOH405"/>
    <mergeCell ref="JOQ379:JOQ405"/>
    <mergeCell ref="JOZ379:JOZ405"/>
    <mergeCell ref="JMF379:JMF405"/>
    <mergeCell ref="JMO379:JMO405"/>
    <mergeCell ref="JMX379:JMX405"/>
    <mergeCell ref="JNG379:JNG405"/>
    <mergeCell ref="JNP379:JNP405"/>
    <mergeCell ref="JKV379:JKV405"/>
    <mergeCell ref="JLE379:JLE405"/>
    <mergeCell ref="JLN379:JLN405"/>
    <mergeCell ref="JLW379:JLW405"/>
    <mergeCell ref="JVO379:JVO405"/>
    <mergeCell ref="JVX379:JVX405"/>
    <mergeCell ref="JWG379:JWG405"/>
    <mergeCell ref="JWP379:JWP405"/>
    <mergeCell ref="JWY379:JWY405"/>
    <mergeCell ref="JUE379:JUE405"/>
    <mergeCell ref="JUN379:JUN405"/>
    <mergeCell ref="JUW379:JUW405"/>
    <mergeCell ref="JVF379:JVF405"/>
    <mergeCell ref="JSL379:JSL405"/>
    <mergeCell ref="JSU379:JSU405"/>
    <mergeCell ref="JTD379:JTD405"/>
    <mergeCell ref="JTM379:JTM405"/>
    <mergeCell ref="JTV379:JTV405"/>
    <mergeCell ref="JRB379:JRB405"/>
    <mergeCell ref="JRK379:JRK405"/>
    <mergeCell ref="JRT379:JRT405"/>
    <mergeCell ref="JSC379:JSC405"/>
    <mergeCell ref="KBU379:KBU405"/>
    <mergeCell ref="KCD379:KCD405"/>
    <mergeCell ref="KCM379:KCM405"/>
    <mergeCell ref="KCV379:KCV405"/>
    <mergeCell ref="KDE379:KDE405"/>
    <mergeCell ref="KAK379:KAK405"/>
    <mergeCell ref="KAT379:KAT405"/>
    <mergeCell ref="KBC379:KBC405"/>
    <mergeCell ref="KBL379:KBL405"/>
    <mergeCell ref="JYR379:JYR405"/>
    <mergeCell ref="JZA379:JZA405"/>
    <mergeCell ref="JZJ379:JZJ405"/>
    <mergeCell ref="JZS379:JZS405"/>
    <mergeCell ref="KAB379:KAB405"/>
    <mergeCell ref="JXH379:JXH405"/>
    <mergeCell ref="JXQ379:JXQ405"/>
    <mergeCell ref="JXZ379:JXZ405"/>
    <mergeCell ref="JYI379:JYI405"/>
    <mergeCell ref="KIA379:KIA405"/>
    <mergeCell ref="KIJ379:KIJ405"/>
    <mergeCell ref="KIS379:KIS405"/>
    <mergeCell ref="KJB379:KJB405"/>
    <mergeCell ref="KJK379:KJK405"/>
    <mergeCell ref="KGQ379:KGQ405"/>
    <mergeCell ref="KGZ379:KGZ405"/>
    <mergeCell ref="KHI379:KHI405"/>
    <mergeCell ref="KHR379:KHR405"/>
    <mergeCell ref="KEX379:KEX405"/>
    <mergeCell ref="KFG379:KFG405"/>
    <mergeCell ref="KFP379:KFP405"/>
    <mergeCell ref="KFY379:KFY405"/>
    <mergeCell ref="KGH379:KGH405"/>
    <mergeCell ref="KDN379:KDN405"/>
    <mergeCell ref="KDW379:KDW405"/>
    <mergeCell ref="KEF379:KEF405"/>
    <mergeCell ref="KEO379:KEO405"/>
    <mergeCell ref="KOG379:KOG405"/>
    <mergeCell ref="KOP379:KOP405"/>
    <mergeCell ref="KOY379:KOY405"/>
    <mergeCell ref="KPH379:KPH405"/>
    <mergeCell ref="KPQ379:KPQ405"/>
    <mergeCell ref="KMW379:KMW405"/>
    <mergeCell ref="KNF379:KNF405"/>
    <mergeCell ref="KNO379:KNO405"/>
    <mergeCell ref="KNX379:KNX405"/>
    <mergeCell ref="KLD379:KLD405"/>
    <mergeCell ref="KLM379:KLM405"/>
    <mergeCell ref="KLV379:KLV405"/>
    <mergeCell ref="KME379:KME405"/>
    <mergeCell ref="KMN379:KMN405"/>
    <mergeCell ref="KJT379:KJT405"/>
    <mergeCell ref="KKC379:KKC405"/>
    <mergeCell ref="KKL379:KKL405"/>
    <mergeCell ref="KKU379:KKU405"/>
    <mergeCell ref="KUM379:KUM405"/>
    <mergeCell ref="KUV379:KUV405"/>
    <mergeCell ref="KVE379:KVE405"/>
    <mergeCell ref="KVN379:KVN405"/>
    <mergeCell ref="KVW379:KVW405"/>
    <mergeCell ref="KTC379:KTC405"/>
    <mergeCell ref="KTL379:KTL405"/>
    <mergeCell ref="KTU379:KTU405"/>
    <mergeCell ref="KUD379:KUD405"/>
    <mergeCell ref="KRJ379:KRJ405"/>
    <mergeCell ref="KRS379:KRS405"/>
    <mergeCell ref="KSB379:KSB405"/>
    <mergeCell ref="KSK379:KSK405"/>
    <mergeCell ref="KST379:KST405"/>
    <mergeCell ref="KPZ379:KPZ405"/>
    <mergeCell ref="KQI379:KQI405"/>
    <mergeCell ref="KQR379:KQR405"/>
    <mergeCell ref="KRA379:KRA405"/>
    <mergeCell ref="LAS379:LAS405"/>
    <mergeCell ref="LBB379:LBB405"/>
    <mergeCell ref="LBK379:LBK405"/>
    <mergeCell ref="LBT379:LBT405"/>
    <mergeCell ref="LCC379:LCC405"/>
    <mergeCell ref="KZI379:KZI405"/>
    <mergeCell ref="KZR379:KZR405"/>
    <mergeCell ref="LAA379:LAA405"/>
    <mergeCell ref="LAJ379:LAJ405"/>
    <mergeCell ref="KXP379:KXP405"/>
    <mergeCell ref="KXY379:KXY405"/>
    <mergeCell ref="KYH379:KYH405"/>
    <mergeCell ref="KYQ379:KYQ405"/>
    <mergeCell ref="KYZ379:KYZ405"/>
    <mergeCell ref="KWF379:KWF405"/>
    <mergeCell ref="KWO379:KWO405"/>
    <mergeCell ref="KWX379:KWX405"/>
    <mergeCell ref="KXG379:KXG405"/>
    <mergeCell ref="LGY379:LGY405"/>
    <mergeCell ref="LHH379:LHH405"/>
    <mergeCell ref="LHQ379:LHQ405"/>
    <mergeCell ref="LHZ379:LHZ405"/>
    <mergeCell ref="LII379:LII405"/>
    <mergeCell ref="LFO379:LFO405"/>
    <mergeCell ref="LFX379:LFX405"/>
    <mergeCell ref="LGG379:LGG405"/>
    <mergeCell ref="LGP379:LGP405"/>
    <mergeCell ref="LDV379:LDV405"/>
    <mergeCell ref="LEE379:LEE405"/>
    <mergeCell ref="LEN379:LEN405"/>
    <mergeCell ref="LEW379:LEW405"/>
    <mergeCell ref="LFF379:LFF405"/>
    <mergeCell ref="LCL379:LCL405"/>
    <mergeCell ref="LCU379:LCU405"/>
    <mergeCell ref="LDD379:LDD405"/>
    <mergeCell ref="LDM379:LDM405"/>
    <mergeCell ref="LNE379:LNE405"/>
    <mergeCell ref="LNN379:LNN405"/>
    <mergeCell ref="LNW379:LNW405"/>
    <mergeCell ref="LOF379:LOF405"/>
    <mergeCell ref="LOO379:LOO405"/>
    <mergeCell ref="LLU379:LLU405"/>
    <mergeCell ref="LMD379:LMD405"/>
    <mergeCell ref="LMM379:LMM405"/>
    <mergeCell ref="LMV379:LMV405"/>
    <mergeCell ref="LKB379:LKB405"/>
    <mergeCell ref="LKK379:LKK405"/>
    <mergeCell ref="LKT379:LKT405"/>
    <mergeCell ref="LLC379:LLC405"/>
    <mergeCell ref="LLL379:LLL405"/>
    <mergeCell ref="LIR379:LIR405"/>
    <mergeCell ref="LJA379:LJA405"/>
    <mergeCell ref="LJJ379:LJJ405"/>
    <mergeCell ref="LJS379:LJS405"/>
    <mergeCell ref="LTK379:LTK405"/>
    <mergeCell ref="LTT379:LTT405"/>
    <mergeCell ref="LUC379:LUC405"/>
    <mergeCell ref="LUL379:LUL405"/>
    <mergeCell ref="LUU379:LUU405"/>
    <mergeCell ref="LSA379:LSA405"/>
    <mergeCell ref="LSJ379:LSJ405"/>
    <mergeCell ref="LSS379:LSS405"/>
    <mergeCell ref="LTB379:LTB405"/>
    <mergeCell ref="LQH379:LQH405"/>
    <mergeCell ref="LQQ379:LQQ405"/>
    <mergeCell ref="LQZ379:LQZ405"/>
    <mergeCell ref="LRI379:LRI405"/>
    <mergeCell ref="LRR379:LRR405"/>
    <mergeCell ref="LOX379:LOX405"/>
    <mergeCell ref="LPG379:LPG405"/>
    <mergeCell ref="LPP379:LPP405"/>
    <mergeCell ref="LPY379:LPY405"/>
    <mergeCell ref="LZQ379:LZQ405"/>
    <mergeCell ref="LZZ379:LZZ405"/>
    <mergeCell ref="MAI379:MAI405"/>
    <mergeCell ref="MAR379:MAR405"/>
    <mergeCell ref="MBA379:MBA405"/>
    <mergeCell ref="LYG379:LYG405"/>
    <mergeCell ref="LYP379:LYP405"/>
    <mergeCell ref="LYY379:LYY405"/>
    <mergeCell ref="LZH379:LZH405"/>
    <mergeCell ref="LWN379:LWN405"/>
    <mergeCell ref="LWW379:LWW405"/>
    <mergeCell ref="LXF379:LXF405"/>
    <mergeCell ref="LXO379:LXO405"/>
    <mergeCell ref="LXX379:LXX405"/>
    <mergeCell ref="LVD379:LVD405"/>
    <mergeCell ref="LVM379:LVM405"/>
    <mergeCell ref="LVV379:LVV405"/>
    <mergeCell ref="LWE379:LWE405"/>
    <mergeCell ref="MFW379:MFW405"/>
    <mergeCell ref="MGF379:MGF405"/>
    <mergeCell ref="MGO379:MGO405"/>
    <mergeCell ref="MGX379:MGX405"/>
    <mergeCell ref="MHG379:MHG405"/>
    <mergeCell ref="MEM379:MEM405"/>
    <mergeCell ref="MEV379:MEV405"/>
    <mergeCell ref="MFE379:MFE405"/>
    <mergeCell ref="MFN379:MFN405"/>
    <mergeCell ref="MCT379:MCT405"/>
    <mergeCell ref="MDC379:MDC405"/>
    <mergeCell ref="MDL379:MDL405"/>
    <mergeCell ref="MDU379:MDU405"/>
    <mergeCell ref="MED379:MED405"/>
    <mergeCell ref="MBJ379:MBJ405"/>
    <mergeCell ref="MBS379:MBS405"/>
    <mergeCell ref="MCB379:MCB405"/>
    <mergeCell ref="MCK379:MCK405"/>
    <mergeCell ref="MMC379:MMC405"/>
    <mergeCell ref="MML379:MML405"/>
    <mergeCell ref="MMU379:MMU405"/>
    <mergeCell ref="MND379:MND405"/>
    <mergeCell ref="MNM379:MNM405"/>
    <mergeCell ref="MKS379:MKS405"/>
    <mergeCell ref="MLB379:MLB405"/>
    <mergeCell ref="MLK379:MLK405"/>
    <mergeCell ref="MLT379:MLT405"/>
    <mergeCell ref="MIZ379:MIZ405"/>
    <mergeCell ref="MJI379:MJI405"/>
    <mergeCell ref="MJR379:MJR405"/>
    <mergeCell ref="MKA379:MKA405"/>
    <mergeCell ref="MKJ379:MKJ405"/>
    <mergeCell ref="MHP379:MHP405"/>
    <mergeCell ref="MHY379:MHY405"/>
    <mergeCell ref="MIH379:MIH405"/>
    <mergeCell ref="MIQ379:MIQ405"/>
    <mergeCell ref="MSI379:MSI405"/>
    <mergeCell ref="MSR379:MSR405"/>
    <mergeCell ref="MTA379:MTA405"/>
    <mergeCell ref="MTJ379:MTJ405"/>
    <mergeCell ref="MTS379:MTS405"/>
    <mergeCell ref="MQY379:MQY405"/>
    <mergeCell ref="MRH379:MRH405"/>
    <mergeCell ref="MRQ379:MRQ405"/>
    <mergeCell ref="MRZ379:MRZ405"/>
    <mergeCell ref="MPF379:MPF405"/>
    <mergeCell ref="MPO379:MPO405"/>
    <mergeCell ref="MPX379:MPX405"/>
    <mergeCell ref="MQG379:MQG405"/>
    <mergeCell ref="MQP379:MQP405"/>
    <mergeCell ref="MNV379:MNV405"/>
    <mergeCell ref="MOE379:MOE405"/>
    <mergeCell ref="MON379:MON405"/>
    <mergeCell ref="MOW379:MOW405"/>
    <mergeCell ref="MYO379:MYO405"/>
    <mergeCell ref="MYX379:MYX405"/>
    <mergeCell ref="MZG379:MZG405"/>
    <mergeCell ref="MZP379:MZP405"/>
    <mergeCell ref="MZY379:MZY405"/>
    <mergeCell ref="MXE379:MXE405"/>
    <mergeCell ref="MXN379:MXN405"/>
    <mergeCell ref="MXW379:MXW405"/>
    <mergeCell ref="MYF379:MYF405"/>
    <mergeCell ref="MVL379:MVL405"/>
    <mergeCell ref="MVU379:MVU405"/>
    <mergeCell ref="MWD379:MWD405"/>
    <mergeCell ref="MWM379:MWM405"/>
    <mergeCell ref="MWV379:MWV405"/>
    <mergeCell ref="MUB379:MUB405"/>
    <mergeCell ref="MUK379:MUK405"/>
    <mergeCell ref="MUT379:MUT405"/>
    <mergeCell ref="MVC379:MVC405"/>
    <mergeCell ref="NEU379:NEU405"/>
    <mergeCell ref="NFD379:NFD405"/>
    <mergeCell ref="NFM379:NFM405"/>
    <mergeCell ref="NFV379:NFV405"/>
    <mergeCell ref="NGE379:NGE405"/>
    <mergeCell ref="NDK379:NDK405"/>
    <mergeCell ref="NDT379:NDT405"/>
    <mergeCell ref="NEC379:NEC405"/>
    <mergeCell ref="NEL379:NEL405"/>
    <mergeCell ref="NBR379:NBR405"/>
    <mergeCell ref="NCA379:NCA405"/>
    <mergeCell ref="NCJ379:NCJ405"/>
    <mergeCell ref="NCS379:NCS405"/>
    <mergeCell ref="NDB379:NDB405"/>
    <mergeCell ref="NAH379:NAH405"/>
    <mergeCell ref="NAQ379:NAQ405"/>
    <mergeCell ref="NAZ379:NAZ405"/>
    <mergeCell ref="NBI379:NBI405"/>
    <mergeCell ref="NLA379:NLA405"/>
    <mergeCell ref="NLJ379:NLJ405"/>
    <mergeCell ref="NLS379:NLS405"/>
    <mergeCell ref="NMB379:NMB405"/>
    <mergeCell ref="NMK379:NMK405"/>
    <mergeCell ref="NJQ379:NJQ405"/>
    <mergeCell ref="NJZ379:NJZ405"/>
    <mergeCell ref="NKI379:NKI405"/>
    <mergeCell ref="NKR379:NKR405"/>
    <mergeCell ref="NHX379:NHX405"/>
    <mergeCell ref="NIG379:NIG405"/>
    <mergeCell ref="NIP379:NIP405"/>
    <mergeCell ref="NIY379:NIY405"/>
    <mergeCell ref="NJH379:NJH405"/>
    <mergeCell ref="NGN379:NGN405"/>
    <mergeCell ref="NGW379:NGW405"/>
    <mergeCell ref="NHF379:NHF405"/>
    <mergeCell ref="NHO379:NHO405"/>
    <mergeCell ref="NRG379:NRG405"/>
    <mergeCell ref="NRP379:NRP405"/>
    <mergeCell ref="NRY379:NRY405"/>
    <mergeCell ref="NSH379:NSH405"/>
    <mergeCell ref="NSQ379:NSQ405"/>
    <mergeCell ref="NPW379:NPW405"/>
    <mergeCell ref="NQF379:NQF405"/>
    <mergeCell ref="NQO379:NQO405"/>
    <mergeCell ref="NQX379:NQX405"/>
    <mergeCell ref="NOD379:NOD405"/>
    <mergeCell ref="NOM379:NOM405"/>
    <mergeCell ref="NOV379:NOV405"/>
    <mergeCell ref="NPE379:NPE405"/>
    <mergeCell ref="NPN379:NPN405"/>
    <mergeCell ref="NMT379:NMT405"/>
    <mergeCell ref="NNC379:NNC405"/>
    <mergeCell ref="NNL379:NNL405"/>
    <mergeCell ref="NNU379:NNU405"/>
    <mergeCell ref="NXM379:NXM405"/>
    <mergeCell ref="NXV379:NXV405"/>
    <mergeCell ref="NYE379:NYE405"/>
    <mergeCell ref="NYN379:NYN405"/>
    <mergeCell ref="NYW379:NYW405"/>
    <mergeCell ref="NWC379:NWC405"/>
    <mergeCell ref="NWL379:NWL405"/>
    <mergeCell ref="NWU379:NWU405"/>
    <mergeCell ref="NXD379:NXD405"/>
    <mergeCell ref="NUJ379:NUJ405"/>
    <mergeCell ref="NUS379:NUS405"/>
    <mergeCell ref="NVB379:NVB405"/>
    <mergeCell ref="NVK379:NVK405"/>
    <mergeCell ref="NVT379:NVT405"/>
    <mergeCell ref="NSZ379:NSZ405"/>
    <mergeCell ref="NTI379:NTI405"/>
    <mergeCell ref="NTR379:NTR405"/>
    <mergeCell ref="NUA379:NUA405"/>
    <mergeCell ref="ODS379:ODS405"/>
    <mergeCell ref="OEB379:OEB405"/>
    <mergeCell ref="OEK379:OEK405"/>
    <mergeCell ref="OET379:OET405"/>
    <mergeCell ref="OFC379:OFC405"/>
    <mergeCell ref="OCI379:OCI405"/>
    <mergeCell ref="OCR379:OCR405"/>
    <mergeCell ref="ODA379:ODA405"/>
    <mergeCell ref="ODJ379:ODJ405"/>
    <mergeCell ref="OAP379:OAP405"/>
    <mergeCell ref="OAY379:OAY405"/>
    <mergeCell ref="OBH379:OBH405"/>
    <mergeCell ref="OBQ379:OBQ405"/>
    <mergeCell ref="OBZ379:OBZ405"/>
    <mergeCell ref="NZF379:NZF405"/>
    <mergeCell ref="NZO379:NZO405"/>
    <mergeCell ref="NZX379:NZX405"/>
    <mergeCell ref="OAG379:OAG405"/>
    <mergeCell ref="OJY379:OJY405"/>
    <mergeCell ref="OKH379:OKH405"/>
    <mergeCell ref="OKQ379:OKQ405"/>
    <mergeCell ref="OKZ379:OKZ405"/>
    <mergeCell ref="OLI379:OLI405"/>
    <mergeCell ref="OIO379:OIO405"/>
    <mergeCell ref="OIX379:OIX405"/>
    <mergeCell ref="OJG379:OJG405"/>
    <mergeCell ref="OJP379:OJP405"/>
    <mergeCell ref="OGV379:OGV405"/>
    <mergeCell ref="OHE379:OHE405"/>
    <mergeCell ref="OHN379:OHN405"/>
    <mergeCell ref="OHW379:OHW405"/>
    <mergeCell ref="OIF379:OIF405"/>
    <mergeCell ref="OFL379:OFL405"/>
    <mergeCell ref="OFU379:OFU405"/>
    <mergeCell ref="OGD379:OGD405"/>
    <mergeCell ref="OGM379:OGM405"/>
    <mergeCell ref="OQE379:OQE405"/>
    <mergeCell ref="OQN379:OQN405"/>
    <mergeCell ref="OQW379:OQW405"/>
    <mergeCell ref="ORF379:ORF405"/>
    <mergeCell ref="ORO379:ORO405"/>
    <mergeCell ref="OOU379:OOU405"/>
    <mergeCell ref="OPD379:OPD405"/>
    <mergeCell ref="OPM379:OPM405"/>
    <mergeCell ref="OPV379:OPV405"/>
    <mergeCell ref="ONB379:ONB405"/>
    <mergeCell ref="ONK379:ONK405"/>
    <mergeCell ref="ONT379:ONT405"/>
    <mergeCell ref="OOC379:OOC405"/>
    <mergeCell ref="OOL379:OOL405"/>
    <mergeCell ref="OLR379:OLR405"/>
    <mergeCell ref="OMA379:OMA405"/>
    <mergeCell ref="OMJ379:OMJ405"/>
    <mergeCell ref="OMS379:OMS405"/>
    <mergeCell ref="OWK379:OWK405"/>
    <mergeCell ref="OWT379:OWT405"/>
    <mergeCell ref="OXC379:OXC405"/>
    <mergeCell ref="OXL379:OXL405"/>
    <mergeCell ref="OXU379:OXU405"/>
    <mergeCell ref="OVA379:OVA405"/>
    <mergeCell ref="OVJ379:OVJ405"/>
    <mergeCell ref="OVS379:OVS405"/>
    <mergeCell ref="OWB379:OWB405"/>
    <mergeCell ref="OTH379:OTH405"/>
    <mergeCell ref="OTQ379:OTQ405"/>
    <mergeCell ref="OTZ379:OTZ405"/>
    <mergeCell ref="OUI379:OUI405"/>
    <mergeCell ref="OUR379:OUR405"/>
    <mergeCell ref="ORX379:ORX405"/>
    <mergeCell ref="OSG379:OSG405"/>
    <mergeCell ref="OSP379:OSP405"/>
    <mergeCell ref="OSY379:OSY405"/>
    <mergeCell ref="PCQ379:PCQ405"/>
    <mergeCell ref="PCZ379:PCZ405"/>
    <mergeCell ref="PDI379:PDI405"/>
    <mergeCell ref="PDR379:PDR405"/>
    <mergeCell ref="PEA379:PEA405"/>
    <mergeCell ref="PBG379:PBG405"/>
    <mergeCell ref="PBP379:PBP405"/>
    <mergeCell ref="PBY379:PBY405"/>
    <mergeCell ref="PCH379:PCH405"/>
    <mergeCell ref="OZN379:OZN405"/>
    <mergeCell ref="OZW379:OZW405"/>
    <mergeCell ref="PAF379:PAF405"/>
    <mergeCell ref="PAO379:PAO405"/>
    <mergeCell ref="PAX379:PAX405"/>
    <mergeCell ref="OYD379:OYD405"/>
    <mergeCell ref="OYM379:OYM405"/>
    <mergeCell ref="OYV379:OYV405"/>
    <mergeCell ref="OZE379:OZE405"/>
    <mergeCell ref="PIW379:PIW405"/>
    <mergeCell ref="PJF379:PJF405"/>
    <mergeCell ref="PJO379:PJO405"/>
    <mergeCell ref="PJX379:PJX405"/>
    <mergeCell ref="PKG379:PKG405"/>
    <mergeCell ref="PHM379:PHM405"/>
    <mergeCell ref="PHV379:PHV405"/>
    <mergeCell ref="PIE379:PIE405"/>
    <mergeCell ref="PIN379:PIN405"/>
    <mergeCell ref="PFT379:PFT405"/>
    <mergeCell ref="PGC379:PGC405"/>
    <mergeCell ref="PGL379:PGL405"/>
    <mergeCell ref="PGU379:PGU405"/>
    <mergeCell ref="PHD379:PHD405"/>
    <mergeCell ref="PEJ379:PEJ405"/>
    <mergeCell ref="PES379:PES405"/>
    <mergeCell ref="PFB379:PFB405"/>
    <mergeCell ref="PFK379:PFK405"/>
    <mergeCell ref="PPC379:PPC405"/>
    <mergeCell ref="PPL379:PPL405"/>
    <mergeCell ref="PPU379:PPU405"/>
    <mergeCell ref="PQD379:PQD405"/>
    <mergeCell ref="PQM379:PQM405"/>
    <mergeCell ref="PNS379:PNS405"/>
    <mergeCell ref="POB379:POB405"/>
    <mergeCell ref="POK379:POK405"/>
    <mergeCell ref="POT379:POT405"/>
    <mergeCell ref="PLZ379:PLZ405"/>
    <mergeCell ref="PMI379:PMI405"/>
    <mergeCell ref="PMR379:PMR405"/>
    <mergeCell ref="PNA379:PNA405"/>
    <mergeCell ref="PNJ379:PNJ405"/>
    <mergeCell ref="PKP379:PKP405"/>
    <mergeCell ref="PKY379:PKY405"/>
    <mergeCell ref="PLH379:PLH405"/>
    <mergeCell ref="PLQ379:PLQ405"/>
    <mergeCell ref="PVI379:PVI405"/>
    <mergeCell ref="PVR379:PVR405"/>
    <mergeCell ref="PWA379:PWA405"/>
    <mergeCell ref="PWJ379:PWJ405"/>
    <mergeCell ref="PWS379:PWS405"/>
    <mergeCell ref="PTY379:PTY405"/>
    <mergeCell ref="PUH379:PUH405"/>
    <mergeCell ref="PUQ379:PUQ405"/>
    <mergeCell ref="PUZ379:PUZ405"/>
    <mergeCell ref="PSF379:PSF405"/>
    <mergeCell ref="PSO379:PSO405"/>
    <mergeCell ref="PSX379:PSX405"/>
    <mergeCell ref="PTG379:PTG405"/>
    <mergeCell ref="PTP379:PTP405"/>
    <mergeCell ref="PQV379:PQV405"/>
    <mergeCell ref="PRE379:PRE405"/>
    <mergeCell ref="PRN379:PRN405"/>
    <mergeCell ref="PRW379:PRW405"/>
    <mergeCell ref="QBO379:QBO405"/>
    <mergeCell ref="QBX379:QBX405"/>
    <mergeCell ref="QCG379:QCG405"/>
    <mergeCell ref="QCP379:QCP405"/>
    <mergeCell ref="QCY379:QCY405"/>
    <mergeCell ref="QAE379:QAE405"/>
    <mergeCell ref="QAN379:QAN405"/>
    <mergeCell ref="QAW379:QAW405"/>
    <mergeCell ref="QBF379:QBF405"/>
    <mergeCell ref="PYL379:PYL405"/>
    <mergeCell ref="PYU379:PYU405"/>
    <mergeCell ref="PZD379:PZD405"/>
    <mergeCell ref="PZM379:PZM405"/>
    <mergeCell ref="PZV379:PZV405"/>
    <mergeCell ref="PXB379:PXB405"/>
    <mergeCell ref="PXK379:PXK405"/>
    <mergeCell ref="PXT379:PXT405"/>
    <mergeCell ref="PYC379:PYC405"/>
    <mergeCell ref="QHU379:QHU405"/>
    <mergeCell ref="QID379:QID405"/>
    <mergeCell ref="QIM379:QIM405"/>
    <mergeCell ref="QIV379:QIV405"/>
    <mergeCell ref="QJE379:QJE405"/>
    <mergeCell ref="QGK379:QGK405"/>
    <mergeCell ref="QGT379:QGT405"/>
    <mergeCell ref="QHC379:QHC405"/>
    <mergeCell ref="QHL379:QHL405"/>
    <mergeCell ref="QER379:QER405"/>
    <mergeCell ref="QFA379:QFA405"/>
    <mergeCell ref="QFJ379:QFJ405"/>
    <mergeCell ref="QFS379:QFS405"/>
    <mergeCell ref="QGB379:QGB405"/>
    <mergeCell ref="QDH379:QDH405"/>
    <mergeCell ref="QDQ379:QDQ405"/>
    <mergeCell ref="QDZ379:QDZ405"/>
    <mergeCell ref="QEI379:QEI405"/>
    <mergeCell ref="QOA379:QOA405"/>
    <mergeCell ref="QOJ379:QOJ405"/>
    <mergeCell ref="QOS379:QOS405"/>
    <mergeCell ref="QPB379:QPB405"/>
    <mergeCell ref="QPK379:QPK405"/>
    <mergeCell ref="QMQ379:QMQ405"/>
    <mergeCell ref="QMZ379:QMZ405"/>
    <mergeCell ref="QNI379:QNI405"/>
    <mergeCell ref="QNR379:QNR405"/>
    <mergeCell ref="QKX379:QKX405"/>
    <mergeCell ref="QLG379:QLG405"/>
    <mergeCell ref="QLP379:QLP405"/>
    <mergeCell ref="QLY379:QLY405"/>
    <mergeCell ref="QMH379:QMH405"/>
    <mergeCell ref="QJN379:QJN405"/>
    <mergeCell ref="QJW379:QJW405"/>
    <mergeCell ref="QKF379:QKF405"/>
    <mergeCell ref="QKO379:QKO405"/>
    <mergeCell ref="QUG379:QUG405"/>
    <mergeCell ref="QUP379:QUP405"/>
    <mergeCell ref="QUY379:QUY405"/>
    <mergeCell ref="QVH379:QVH405"/>
    <mergeCell ref="QVQ379:QVQ405"/>
    <mergeCell ref="QSW379:QSW405"/>
    <mergeCell ref="QTF379:QTF405"/>
    <mergeCell ref="QTO379:QTO405"/>
    <mergeCell ref="QTX379:QTX405"/>
    <mergeCell ref="QRD379:QRD405"/>
    <mergeCell ref="QRM379:QRM405"/>
    <mergeCell ref="QRV379:QRV405"/>
    <mergeCell ref="QSE379:QSE405"/>
    <mergeCell ref="QSN379:QSN405"/>
    <mergeCell ref="QPT379:QPT405"/>
    <mergeCell ref="QQC379:QQC405"/>
    <mergeCell ref="QQL379:QQL405"/>
    <mergeCell ref="QQU379:QQU405"/>
    <mergeCell ref="RAM379:RAM405"/>
    <mergeCell ref="RAV379:RAV405"/>
    <mergeCell ref="RBE379:RBE405"/>
    <mergeCell ref="RBN379:RBN405"/>
    <mergeCell ref="RBW379:RBW405"/>
    <mergeCell ref="QZC379:QZC405"/>
    <mergeCell ref="QZL379:QZL405"/>
    <mergeCell ref="QZU379:QZU405"/>
    <mergeCell ref="RAD379:RAD405"/>
    <mergeCell ref="QXJ379:QXJ405"/>
    <mergeCell ref="QXS379:QXS405"/>
    <mergeCell ref="QYB379:QYB405"/>
    <mergeCell ref="QYK379:QYK405"/>
    <mergeCell ref="QYT379:QYT405"/>
    <mergeCell ref="QVZ379:QVZ405"/>
    <mergeCell ref="QWI379:QWI405"/>
    <mergeCell ref="QWR379:QWR405"/>
    <mergeCell ref="QXA379:QXA405"/>
    <mergeCell ref="RGS379:RGS405"/>
    <mergeCell ref="RHB379:RHB405"/>
    <mergeCell ref="RHK379:RHK405"/>
    <mergeCell ref="RHT379:RHT405"/>
    <mergeCell ref="RIC379:RIC405"/>
    <mergeCell ref="RFI379:RFI405"/>
    <mergeCell ref="RFR379:RFR405"/>
    <mergeCell ref="RGA379:RGA405"/>
    <mergeCell ref="RGJ379:RGJ405"/>
    <mergeCell ref="RDP379:RDP405"/>
    <mergeCell ref="RDY379:RDY405"/>
    <mergeCell ref="REH379:REH405"/>
    <mergeCell ref="REQ379:REQ405"/>
    <mergeCell ref="REZ379:REZ405"/>
    <mergeCell ref="RCF379:RCF405"/>
    <mergeCell ref="RCO379:RCO405"/>
    <mergeCell ref="RCX379:RCX405"/>
    <mergeCell ref="RDG379:RDG405"/>
    <mergeCell ref="RMY379:RMY405"/>
    <mergeCell ref="RNH379:RNH405"/>
    <mergeCell ref="RNQ379:RNQ405"/>
    <mergeCell ref="RNZ379:RNZ405"/>
    <mergeCell ref="ROI379:ROI405"/>
    <mergeCell ref="RLO379:RLO405"/>
    <mergeCell ref="RLX379:RLX405"/>
    <mergeCell ref="RMG379:RMG405"/>
    <mergeCell ref="RMP379:RMP405"/>
    <mergeCell ref="RJV379:RJV405"/>
    <mergeCell ref="RKE379:RKE405"/>
    <mergeCell ref="RKN379:RKN405"/>
    <mergeCell ref="RKW379:RKW405"/>
    <mergeCell ref="RLF379:RLF405"/>
    <mergeCell ref="RIL379:RIL405"/>
    <mergeCell ref="RIU379:RIU405"/>
    <mergeCell ref="RJD379:RJD405"/>
    <mergeCell ref="RJM379:RJM405"/>
    <mergeCell ref="RTE379:RTE405"/>
    <mergeCell ref="RTN379:RTN405"/>
    <mergeCell ref="RTW379:RTW405"/>
    <mergeCell ref="RUF379:RUF405"/>
    <mergeCell ref="RUO379:RUO405"/>
    <mergeCell ref="RRU379:RRU405"/>
    <mergeCell ref="RSD379:RSD405"/>
    <mergeCell ref="RSM379:RSM405"/>
    <mergeCell ref="RSV379:RSV405"/>
    <mergeCell ref="RQB379:RQB405"/>
    <mergeCell ref="RQK379:RQK405"/>
    <mergeCell ref="RQT379:RQT405"/>
    <mergeCell ref="RRC379:RRC405"/>
    <mergeCell ref="RRL379:RRL405"/>
    <mergeCell ref="ROR379:ROR405"/>
    <mergeCell ref="RPA379:RPA405"/>
    <mergeCell ref="RPJ379:RPJ405"/>
    <mergeCell ref="RPS379:RPS405"/>
    <mergeCell ref="RZK379:RZK405"/>
    <mergeCell ref="RZT379:RZT405"/>
    <mergeCell ref="SAC379:SAC405"/>
    <mergeCell ref="SAL379:SAL405"/>
    <mergeCell ref="SAU379:SAU405"/>
    <mergeCell ref="RYA379:RYA405"/>
    <mergeCell ref="RYJ379:RYJ405"/>
    <mergeCell ref="RYS379:RYS405"/>
    <mergeCell ref="RZB379:RZB405"/>
    <mergeCell ref="RWH379:RWH405"/>
    <mergeCell ref="RWQ379:RWQ405"/>
    <mergeCell ref="RWZ379:RWZ405"/>
    <mergeCell ref="RXI379:RXI405"/>
    <mergeCell ref="RXR379:RXR405"/>
    <mergeCell ref="RUX379:RUX405"/>
    <mergeCell ref="RVG379:RVG405"/>
    <mergeCell ref="RVP379:RVP405"/>
    <mergeCell ref="RVY379:RVY405"/>
    <mergeCell ref="SFQ379:SFQ405"/>
    <mergeCell ref="SFZ379:SFZ405"/>
    <mergeCell ref="SGI379:SGI405"/>
    <mergeCell ref="SGR379:SGR405"/>
    <mergeCell ref="SHA379:SHA405"/>
    <mergeCell ref="SEG379:SEG405"/>
    <mergeCell ref="SEP379:SEP405"/>
    <mergeCell ref="SEY379:SEY405"/>
    <mergeCell ref="SFH379:SFH405"/>
    <mergeCell ref="SCN379:SCN405"/>
    <mergeCell ref="SCW379:SCW405"/>
    <mergeCell ref="SDF379:SDF405"/>
    <mergeCell ref="SDO379:SDO405"/>
    <mergeCell ref="SDX379:SDX405"/>
    <mergeCell ref="SBD379:SBD405"/>
    <mergeCell ref="SBM379:SBM405"/>
    <mergeCell ref="SBV379:SBV405"/>
    <mergeCell ref="SCE379:SCE405"/>
    <mergeCell ref="SLW379:SLW405"/>
    <mergeCell ref="SMF379:SMF405"/>
    <mergeCell ref="SMO379:SMO405"/>
    <mergeCell ref="SMX379:SMX405"/>
    <mergeCell ref="SNG379:SNG405"/>
    <mergeCell ref="SKM379:SKM405"/>
    <mergeCell ref="SKV379:SKV405"/>
    <mergeCell ref="SLE379:SLE405"/>
    <mergeCell ref="SLN379:SLN405"/>
    <mergeCell ref="SIT379:SIT405"/>
    <mergeCell ref="SJC379:SJC405"/>
    <mergeCell ref="SJL379:SJL405"/>
    <mergeCell ref="SJU379:SJU405"/>
    <mergeCell ref="SKD379:SKD405"/>
    <mergeCell ref="SHJ379:SHJ405"/>
    <mergeCell ref="SHS379:SHS405"/>
    <mergeCell ref="SIB379:SIB405"/>
    <mergeCell ref="SIK379:SIK405"/>
    <mergeCell ref="SSC379:SSC405"/>
    <mergeCell ref="SSL379:SSL405"/>
    <mergeCell ref="SSU379:SSU405"/>
    <mergeCell ref="STD379:STD405"/>
    <mergeCell ref="STM379:STM405"/>
    <mergeCell ref="SQS379:SQS405"/>
    <mergeCell ref="SRB379:SRB405"/>
    <mergeCell ref="SRK379:SRK405"/>
    <mergeCell ref="SRT379:SRT405"/>
    <mergeCell ref="SOZ379:SOZ405"/>
    <mergeCell ref="SPI379:SPI405"/>
    <mergeCell ref="SPR379:SPR405"/>
    <mergeCell ref="SQA379:SQA405"/>
    <mergeCell ref="SQJ379:SQJ405"/>
    <mergeCell ref="SNP379:SNP405"/>
    <mergeCell ref="SNY379:SNY405"/>
    <mergeCell ref="SOH379:SOH405"/>
    <mergeCell ref="SOQ379:SOQ405"/>
    <mergeCell ref="SYI379:SYI405"/>
    <mergeCell ref="SYR379:SYR405"/>
    <mergeCell ref="SZA379:SZA405"/>
    <mergeCell ref="SZJ379:SZJ405"/>
    <mergeCell ref="SZS379:SZS405"/>
    <mergeCell ref="SWY379:SWY405"/>
    <mergeCell ref="SXH379:SXH405"/>
    <mergeCell ref="SXQ379:SXQ405"/>
    <mergeCell ref="SXZ379:SXZ405"/>
    <mergeCell ref="SVF379:SVF405"/>
    <mergeCell ref="SVO379:SVO405"/>
    <mergeCell ref="SVX379:SVX405"/>
    <mergeCell ref="SWG379:SWG405"/>
    <mergeCell ref="SWP379:SWP405"/>
    <mergeCell ref="STV379:STV405"/>
    <mergeCell ref="SUE379:SUE405"/>
    <mergeCell ref="SUN379:SUN405"/>
    <mergeCell ref="SUW379:SUW405"/>
    <mergeCell ref="TEO379:TEO405"/>
    <mergeCell ref="TEX379:TEX405"/>
    <mergeCell ref="TFG379:TFG405"/>
    <mergeCell ref="TFP379:TFP405"/>
    <mergeCell ref="TFY379:TFY405"/>
    <mergeCell ref="TDE379:TDE405"/>
    <mergeCell ref="TDN379:TDN405"/>
    <mergeCell ref="TDW379:TDW405"/>
    <mergeCell ref="TEF379:TEF405"/>
    <mergeCell ref="TBL379:TBL405"/>
    <mergeCell ref="TBU379:TBU405"/>
    <mergeCell ref="TCD379:TCD405"/>
    <mergeCell ref="TCM379:TCM405"/>
    <mergeCell ref="TCV379:TCV405"/>
    <mergeCell ref="TAB379:TAB405"/>
    <mergeCell ref="TAK379:TAK405"/>
    <mergeCell ref="TAT379:TAT405"/>
    <mergeCell ref="TBC379:TBC405"/>
    <mergeCell ref="TKU379:TKU405"/>
    <mergeCell ref="TLD379:TLD405"/>
    <mergeCell ref="TLM379:TLM405"/>
    <mergeCell ref="TLV379:TLV405"/>
    <mergeCell ref="TME379:TME405"/>
    <mergeCell ref="TJK379:TJK405"/>
    <mergeCell ref="TJT379:TJT405"/>
    <mergeCell ref="TKC379:TKC405"/>
    <mergeCell ref="TKL379:TKL405"/>
    <mergeCell ref="THR379:THR405"/>
    <mergeCell ref="TIA379:TIA405"/>
    <mergeCell ref="TIJ379:TIJ405"/>
    <mergeCell ref="TIS379:TIS405"/>
    <mergeCell ref="TJB379:TJB405"/>
    <mergeCell ref="TGH379:TGH405"/>
    <mergeCell ref="TGQ379:TGQ405"/>
    <mergeCell ref="TGZ379:TGZ405"/>
    <mergeCell ref="THI379:THI405"/>
    <mergeCell ref="TRA379:TRA405"/>
    <mergeCell ref="TRJ379:TRJ405"/>
    <mergeCell ref="TRS379:TRS405"/>
    <mergeCell ref="TSB379:TSB405"/>
    <mergeCell ref="TSK379:TSK405"/>
    <mergeCell ref="TPQ379:TPQ405"/>
    <mergeCell ref="TPZ379:TPZ405"/>
    <mergeCell ref="TQI379:TQI405"/>
    <mergeCell ref="TQR379:TQR405"/>
    <mergeCell ref="TNX379:TNX405"/>
    <mergeCell ref="TOG379:TOG405"/>
    <mergeCell ref="TOP379:TOP405"/>
    <mergeCell ref="TOY379:TOY405"/>
    <mergeCell ref="TPH379:TPH405"/>
    <mergeCell ref="TMN379:TMN405"/>
    <mergeCell ref="TMW379:TMW405"/>
    <mergeCell ref="TNF379:TNF405"/>
    <mergeCell ref="TNO379:TNO405"/>
    <mergeCell ref="TXG379:TXG405"/>
    <mergeCell ref="TXP379:TXP405"/>
    <mergeCell ref="TXY379:TXY405"/>
    <mergeCell ref="TYH379:TYH405"/>
    <mergeCell ref="TYQ379:TYQ405"/>
    <mergeCell ref="TVW379:TVW405"/>
    <mergeCell ref="TWF379:TWF405"/>
    <mergeCell ref="TWO379:TWO405"/>
    <mergeCell ref="TWX379:TWX405"/>
    <mergeCell ref="TUD379:TUD405"/>
    <mergeCell ref="TUM379:TUM405"/>
    <mergeCell ref="TUV379:TUV405"/>
    <mergeCell ref="TVE379:TVE405"/>
    <mergeCell ref="TVN379:TVN405"/>
    <mergeCell ref="TST379:TST405"/>
    <mergeCell ref="TTC379:TTC405"/>
    <mergeCell ref="TTL379:TTL405"/>
    <mergeCell ref="TTU379:TTU405"/>
    <mergeCell ref="UDM379:UDM405"/>
    <mergeCell ref="UDV379:UDV405"/>
    <mergeCell ref="UEE379:UEE405"/>
    <mergeCell ref="UEN379:UEN405"/>
    <mergeCell ref="UEW379:UEW405"/>
    <mergeCell ref="UCC379:UCC405"/>
    <mergeCell ref="UCL379:UCL405"/>
    <mergeCell ref="UCU379:UCU405"/>
    <mergeCell ref="UDD379:UDD405"/>
    <mergeCell ref="UAJ379:UAJ405"/>
    <mergeCell ref="UAS379:UAS405"/>
    <mergeCell ref="UBB379:UBB405"/>
    <mergeCell ref="UBK379:UBK405"/>
    <mergeCell ref="UBT379:UBT405"/>
    <mergeCell ref="TYZ379:TYZ405"/>
    <mergeCell ref="TZI379:TZI405"/>
    <mergeCell ref="TZR379:TZR405"/>
    <mergeCell ref="UAA379:UAA405"/>
    <mergeCell ref="UJS379:UJS405"/>
    <mergeCell ref="UKB379:UKB405"/>
    <mergeCell ref="UKK379:UKK405"/>
    <mergeCell ref="UKT379:UKT405"/>
    <mergeCell ref="ULC379:ULC405"/>
    <mergeCell ref="UII379:UII405"/>
    <mergeCell ref="UIR379:UIR405"/>
    <mergeCell ref="UJA379:UJA405"/>
    <mergeCell ref="UJJ379:UJJ405"/>
    <mergeCell ref="UGP379:UGP405"/>
    <mergeCell ref="UGY379:UGY405"/>
    <mergeCell ref="UHH379:UHH405"/>
    <mergeCell ref="UHQ379:UHQ405"/>
    <mergeCell ref="UHZ379:UHZ405"/>
    <mergeCell ref="UFF379:UFF405"/>
    <mergeCell ref="UFO379:UFO405"/>
    <mergeCell ref="UFX379:UFX405"/>
    <mergeCell ref="UGG379:UGG405"/>
    <mergeCell ref="UPY379:UPY405"/>
    <mergeCell ref="UQH379:UQH405"/>
    <mergeCell ref="UQQ379:UQQ405"/>
    <mergeCell ref="UQZ379:UQZ405"/>
    <mergeCell ref="URI379:URI405"/>
    <mergeCell ref="UOO379:UOO405"/>
    <mergeCell ref="UOX379:UOX405"/>
    <mergeCell ref="UPG379:UPG405"/>
    <mergeCell ref="UPP379:UPP405"/>
    <mergeCell ref="UMV379:UMV405"/>
    <mergeCell ref="UNE379:UNE405"/>
    <mergeCell ref="UNN379:UNN405"/>
    <mergeCell ref="UNW379:UNW405"/>
    <mergeCell ref="UOF379:UOF405"/>
    <mergeCell ref="ULL379:ULL405"/>
    <mergeCell ref="ULU379:ULU405"/>
    <mergeCell ref="UMD379:UMD405"/>
    <mergeCell ref="UMM379:UMM405"/>
    <mergeCell ref="UWE379:UWE405"/>
    <mergeCell ref="UWN379:UWN405"/>
    <mergeCell ref="UWW379:UWW405"/>
    <mergeCell ref="UXF379:UXF405"/>
    <mergeCell ref="UXO379:UXO405"/>
    <mergeCell ref="UUU379:UUU405"/>
    <mergeCell ref="UVD379:UVD405"/>
    <mergeCell ref="UVM379:UVM405"/>
    <mergeCell ref="UVV379:UVV405"/>
    <mergeCell ref="UTB379:UTB405"/>
    <mergeCell ref="UTK379:UTK405"/>
    <mergeCell ref="UTT379:UTT405"/>
    <mergeCell ref="UUC379:UUC405"/>
    <mergeCell ref="UUL379:UUL405"/>
    <mergeCell ref="URR379:URR405"/>
    <mergeCell ref="USA379:USA405"/>
    <mergeCell ref="USJ379:USJ405"/>
    <mergeCell ref="USS379:USS405"/>
    <mergeCell ref="VCK379:VCK405"/>
    <mergeCell ref="VCT379:VCT405"/>
    <mergeCell ref="VDC379:VDC405"/>
    <mergeCell ref="VDL379:VDL405"/>
    <mergeCell ref="VDU379:VDU405"/>
    <mergeCell ref="VBA379:VBA405"/>
    <mergeCell ref="VBJ379:VBJ405"/>
    <mergeCell ref="VBS379:VBS405"/>
    <mergeCell ref="VCB379:VCB405"/>
    <mergeCell ref="UZH379:UZH405"/>
    <mergeCell ref="UZQ379:UZQ405"/>
    <mergeCell ref="UZZ379:UZZ405"/>
    <mergeCell ref="VAI379:VAI405"/>
    <mergeCell ref="VAR379:VAR405"/>
    <mergeCell ref="UXX379:UXX405"/>
    <mergeCell ref="UYG379:UYG405"/>
    <mergeCell ref="UYP379:UYP405"/>
    <mergeCell ref="UYY379:UYY405"/>
    <mergeCell ref="VIQ379:VIQ405"/>
    <mergeCell ref="VIZ379:VIZ405"/>
    <mergeCell ref="VJI379:VJI405"/>
    <mergeCell ref="VJR379:VJR405"/>
    <mergeCell ref="VKA379:VKA405"/>
    <mergeCell ref="VHG379:VHG405"/>
    <mergeCell ref="VHP379:VHP405"/>
    <mergeCell ref="VHY379:VHY405"/>
    <mergeCell ref="VIH379:VIH405"/>
    <mergeCell ref="VFN379:VFN405"/>
    <mergeCell ref="VFW379:VFW405"/>
    <mergeCell ref="VGF379:VGF405"/>
    <mergeCell ref="VGO379:VGO405"/>
    <mergeCell ref="VGX379:VGX405"/>
    <mergeCell ref="VED379:VED405"/>
    <mergeCell ref="VEM379:VEM405"/>
    <mergeCell ref="VEV379:VEV405"/>
    <mergeCell ref="VFE379:VFE405"/>
    <mergeCell ref="VOW379:VOW405"/>
    <mergeCell ref="VPF379:VPF405"/>
    <mergeCell ref="VPO379:VPO405"/>
    <mergeCell ref="VPX379:VPX405"/>
    <mergeCell ref="VQG379:VQG405"/>
    <mergeCell ref="VNM379:VNM405"/>
    <mergeCell ref="VNV379:VNV405"/>
    <mergeCell ref="VOE379:VOE405"/>
    <mergeCell ref="VON379:VON405"/>
    <mergeCell ref="VLT379:VLT405"/>
    <mergeCell ref="VMC379:VMC405"/>
    <mergeCell ref="VML379:VML405"/>
    <mergeCell ref="VMU379:VMU405"/>
    <mergeCell ref="VND379:VND405"/>
    <mergeCell ref="VKJ379:VKJ405"/>
    <mergeCell ref="VKS379:VKS405"/>
    <mergeCell ref="VLB379:VLB405"/>
    <mergeCell ref="VLK379:VLK405"/>
    <mergeCell ref="VVC379:VVC405"/>
    <mergeCell ref="VVL379:VVL405"/>
    <mergeCell ref="VVU379:VVU405"/>
    <mergeCell ref="VWD379:VWD405"/>
    <mergeCell ref="VWM379:VWM405"/>
    <mergeCell ref="VTS379:VTS405"/>
    <mergeCell ref="VUB379:VUB405"/>
    <mergeCell ref="VUK379:VUK405"/>
    <mergeCell ref="VUT379:VUT405"/>
    <mergeCell ref="VRZ379:VRZ405"/>
    <mergeCell ref="VSI379:VSI405"/>
    <mergeCell ref="VSR379:VSR405"/>
    <mergeCell ref="VTA379:VTA405"/>
    <mergeCell ref="VTJ379:VTJ405"/>
    <mergeCell ref="VQP379:VQP405"/>
    <mergeCell ref="VQY379:VQY405"/>
    <mergeCell ref="VRH379:VRH405"/>
    <mergeCell ref="VRQ379:VRQ405"/>
    <mergeCell ref="WBI379:WBI405"/>
    <mergeCell ref="WBR379:WBR405"/>
    <mergeCell ref="WCA379:WCA405"/>
    <mergeCell ref="WCJ379:WCJ405"/>
    <mergeCell ref="WCS379:WCS405"/>
    <mergeCell ref="VZY379:VZY405"/>
    <mergeCell ref="WAH379:WAH405"/>
    <mergeCell ref="WAQ379:WAQ405"/>
    <mergeCell ref="WAZ379:WAZ405"/>
    <mergeCell ref="VYF379:VYF405"/>
    <mergeCell ref="VYO379:VYO405"/>
    <mergeCell ref="VYX379:VYX405"/>
    <mergeCell ref="VZG379:VZG405"/>
    <mergeCell ref="VZP379:VZP405"/>
    <mergeCell ref="VWV379:VWV405"/>
    <mergeCell ref="VXE379:VXE405"/>
    <mergeCell ref="VXN379:VXN405"/>
    <mergeCell ref="VXW379:VXW405"/>
    <mergeCell ref="WHO379:WHO405"/>
    <mergeCell ref="WHX379:WHX405"/>
    <mergeCell ref="WIG379:WIG405"/>
    <mergeCell ref="WIP379:WIP405"/>
    <mergeCell ref="WIY379:WIY405"/>
    <mergeCell ref="WGE379:WGE405"/>
    <mergeCell ref="WGN379:WGN405"/>
    <mergeCell ref="WGW379:WGW405"/>
    <mergeCell ref="WHF379:WHF405"/>
    <mergeCell ref="WEL379:WEL405"/>
    <mergeCell ref="WEU379:WEU405"/>
    <mergeCell ref="WFD379:WFD405"/>
    <mergeCell ref="WFM379:WFM405"/>
    <mergeCell ref="WFV379:WFV405"/>
    <mergeCell ref="WDB379:WDB405"/>
    <mergeCell ref="WDK379:WDK405"/>
    <mergeCell ref="WDT379:WDT405"/>
    <mergeCell ref="WEC379:WEC405"/>
    <mergeCell ref="WNU379:WNU405"/>
    <mergeCell ref="WOD379:WOD405"/>
    <mergeCell ref="WOM379:WOM405"/>
    <mergeCell ref="WOV379:WOV405"/>
    <mergeCell ref="WPE379:WPE405"/>
    <mergeCell ref="WMK379:WMK405"/>
    <mergeCell ref="WMT379:WMT405"/>
    <mergeCell ref="WNC379:WNC405"/>
    <mergeCell ref="WNL379:WNL405"/>
    <mergeCell ref="WKR379:WKR405"/>
    <mergeCell ref="WLA379:WLA405"/>
    <mergeCell ref="WLJ379:WLJ405"/>
    <mergeCell ref="WLS379:WLS405"/>
    <mergeCell ref="WMB379:WMB405"/>
    <mergeCell ref="WJH379:WJH405"/>
    <mergeCell ref="WJQ379:WJQ405"/>
    <mergeCell ref="WJZ379:WJZ405"/>
    <mergeCell ref="WKI379:WKI405"/>
    <mergeCell ref="WWU379:WWU405"/>
    <mergeCell ref="WUA379:WUA405"/>
    <mergeCell ref="WUJ379:WUJ405"/>
    <mergeCell ref="WUS379:WUS405"/>
    <mergeCell ref="WVB379:WVB405"/>
    <mergeCell ref="WVK379:WVK405"/>
    <mergeCell ref="WSQ379:WSQ405"/>
    <mergeCell ref="WSZ379:WSZ405"/>
    <mergeCell ref="WTI379:WTI405"/>
    <mergeCell ref="WTR379:WTR405"/>
    <mergeCell ref="WQX379:WQX405"/>
    <mergeCell ref="WRG379:WRG405"/>
    <mergeCell ref="WRP379:WRP405"/>
    <mergeCell ref="WRY379:WRY405"/>
    <mergeCell ref="WSH379:WSH405"/>
    <mergeCell ref="WPN379:WPN405"/>
    <mergeCell ref="WPW379:WPW405"/>
    <mergeCell ref="WQF379:WQF405"/>
    <mergeCell ref="WQO379:WQO405"/>
    <mergeCell ref="AK2:AK11"/>
    <mergeCell ref="B359:E359"/>
    <mergeCell ref="A370:E370"/>
    <mergeCell ref="G372:H372"/>
    <mergeCell ref="G373:H373"/>
    <mergeCell ref="XFC379:XFC405"/>
    <mergeCell ref="XDJ379:XDJ405"/>
    <mergeCell ref="XDS379:XDS405"/>
    <mergeCell ref="XEB379:XEB405"/>
    <mergeCell ref="XEK379:XEK405"/>
    <mergeCell ref="XET379:XET405"/>
    <mergeCell ref="XBZ379:XBZ405"/>
    <mergeCell ref="XCI379:XCI405"/>
    <mergeCell ref="XCR379:XCR405"/>
    <mergeCell ref="XDA379:XDA405"/>
    <mergeCell ref="XAG379:XAG405"/>
    <mergeCell ref="XAP379:XAP405"/>
    <mergeCell ref="XAY379:XAY405"/>
    <mergeCell ref="XBH379:XBH405"/>
    <mergeCell ref="XBQ379:XBQ405"/>
    <mergeCell ref="WYW379:WYW405"/>
    <mergeCell ref="WZF379:WZF405"/>
    <mergeCell ref="WZO379:WZO405"/>
    <mergeCell ref="WZX379:WZX405"/>
    <mergeCell ref="WXD379:WXD405"/>
    <mergeCell ref="WXM379:WXM405"/>
    <mergeCell ref="WXV379:WXV405"/>
    <mergeCell ref="WYE379:WYE405"/>
    <mergeCell ref="WYN379:WYN405"/>
    <mergeCell ref="WVT379:WVT405"/>
    <mergeCell ref="WWC379:WWC405"/>
    <mergeCell ref="WWL379:WWL405"/>
  </mergeCells>
  <phoneticPr fontId="5" type="noConversion"/>
  <conditionalFormatting sqref="N2:N18 V2:V18 AL2:AL18 AD2:AD18">
    <cfRule type="expression" dxfId="3" priority="2">
      <formula>MONTH(N2)&gt;MONTH($N$1)</formula>
    </cfRule>
    <cfRule type="expression" dxfId="2" priority="1">
      <formula>MONTH(N2)&lt;MONTH($V$1)</formula>
    </cfRule>
  </conditionalFormatting>
  <conditionalFormatting sqref="O2:O18">
    <cfRule type="expression" dxfId="1" priority="6">
      <formula>$O2="TRUE"</formula>
    </cfRule>
    <cfRule type="expression" dxfId="0" priority="7">
      <formula>$O2="FALSE"</formula>
    </cfRule>
  </conditionalFormatting>
  <dataValidations count="6">
    <dataValidation type="list" allowBlank="1" showInputMessage="1" showErrorMessage="1" sqref="C360:E369 C333:E342 AF2:AF21 C117:E126 C9:E18 C36:E45 C63:E72 C90:E99 C603:E612 X2:X21 L2 C144:E153 C198:E207 C630:E639 AN2:AN21 C279:E288 C171:E180 C549:E558 C387:E396 C522:E531 C819:E828 C468:E477 C306:E315 C225:E234 C252:E261 C576:E585 C441:E450 C495:E504 C414:E423 C738:E747 C711:E720 C657:E666 C765:E774 C684:E693 C846:E855 C792:E801 P2:P21" xr:uid="{B1E7207F-1653-4F99-96AB-5540C9B9E9A4}">
      <formula1>មុខ</formula1>
    </dataValidation>
    <dataValidation type="list" allowBlank="1" showInputMessage="1" showErrorMessage="1" sqref="A7:H7" xr:uid="{DD72D0BF-6956-448A-963B-5CD394D280EC}">
      <formula1>ថ្ងៃទី</formula1>
    </dataValidation>
    <dataValidation type="list" allowBlank="1" showInputMessage="1" showErrorMessage="1" sqref="J217 J26:J28" xr:uid="{26D9B847-7EC7-4CC5-BF62-9CA89C88FD4E}">
      <formula1>Day</formula1>
    </dataValidation>
    <dataValidation type="list" allowBlank="1" showInputMessage="1" showErrorMessage="1" sqref="C3 C30:C32 C57:C59 C84:C86 C111:C113 C678:C680 C192:C194 C516:C518 C570:C572 C408:C410 C165:C167 C327:C329 C138:C140 C381:C383 C219:C221 C246:C248 C273:C275 C300:C302 C354:C356 C732:C734 C435:C437 C462:C464 C489:C491 C543:C545 C705:C707 C759:C761 C597:C599 C624:C626 C651:C653 C786:C788 C813:C815 C840:C842" xr:uid="{5A0A5026-1918-4F05-A193-107F8554A616}">
      <formula1>សៀមរាប</formula1>
    </dataValidation>
    <dataValidation type="list" allowBlank="1" showInputMessage="1" showErrorMessage="1" sqref="C4:D4" xr:uid="{67219639-08C5-4D52-A382-60EDD9C90AAE}">
      <formula1>INDIRECT($C$3)</formula1>
    </dataValidation>
    <dataValidation type="list" allowBlank="1" showInputMessage="1" showErrorMessage="1" sqref="C5:D5" xr:uid="{CAD9C95C-8804-4328-A838-D63E911B5150}">
      <formula1>INDIRECT($C$4)</formula1>
    </dataValidation>
  </dataValidations>
  <printOptions horizontalCentered="1" verticalCentered="1"/>
  <pageMargins left="0" right="0" top="0.25" bottom="0" header="0" footer="0"/>
  <pageSetup paperSize="11" orientation="portrait" horizontalDpi="4294967293" r:id="rId1"/>
  <headerFooter differentOddEven="1"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1" r:id="rId4" name="Button 3">
              <controlPr defaultSize="0" print="0" autoFill="0" autoPict="0" macro="[0]!Invioce_1">
                <anchor moveWithCells="1" sizeWithCells="1">
                  <from>
                    <xdr:col>7</xdr:col>
                    <xdr:colOff>222250</xdr:colOff>
                    <xdr:row>1</xdr:row>
                    <xdr:rowOff>19050</xdr:rowOff>
                  </from>
                  <to>
                    <xdr:col>7</xdr:col>
                    <xdr:colOff>1123950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5" name="Button 10">
              <controlPr defaultSize="0" print="0" autoFill="0" autoPict="0" macro="[0]!Home">
                <anchor moveWithCells="1" sizeWithCells="1">
                  <from>
                    <xdr:col>0</xdr:col>
                    <xdr:colOff>69850</xdr:colOff>
                    <xdr:row>0</xdr:row>
                    <xdr:rowOff>127000</xdr:rowOff>
                  </from>
                  <to>
                    <xdr:col>1</xdr:col>
                    <xdr:colOff>69850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6" name="Check Box 13">
              <controlPr defaultSize="0" autoFill="0" autoLine="0" autoPict="0">
                <anchor moveWithCells="1">
                  <from>
                    <xdr:col>13</xdr:col>
                    <xdr:colOff>12700</xdr:colOff>
                    <xdr:row>1</xdr:row>
                    <xdr:rowOff>0</xdr:rowOff>
                  </from>
                  <to>
                    <xdr:col>13</xdr:col>
                    <xdr:colOff>196850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7" name="Check Box 15">
              <controlPr defaultSize="0" autoFill="0" autoLine="0" autoPict="0">
                <anchor moveWithCells="1">
                  <from>
                    <xdr:col>13</xdr:col>
                    <xdr:colOff>12700</xdr:colOff>
                    <xdr:row>2</xdr:row>
                    <xdr:rowOff>0</xdr:rowOff>
                  </from>
                  <to>
                    <xdr:col>13</xdr:col>
                    <xdr:colOff>196850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8" name="Check Box 16">
              <controlPr defaultSize="0" autoFill="0" autoLine="0" autoPict="0">
                <anchor moveWithCells="1">
                  <from>
                    <xdr:col>13</xdr:col>
                    <xdr:colOff>12700</xdr:colOff>
                    <xdr:row>3</xdr:row>
                    <xdr:rowOff>0</xdr:rowOff>
                  </from>
                  <to>
                    <xdr:col>13</xdr:col>
                    <xdr:colOff>196850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9" name="Check Box 17">
              <controlPr defaultSize="0" autoFill="0" autoLine="0" autoPict="0">
                <anchor moveWithCells="1">
                  <from>
                    <xdr:col>13</xdr:col>
                    <xdr:colOff>12700</xdr:colOff>
                    <xdr:row>4</xdr:row>
                    <xdr:rowOff>0</xdr:rowOff>
                  </from>
                  <to>
                    <xdr:col>13</xdr:col>
                    <xdr:colOff>196850</xdr:colOff>
                    <xdr:row>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" name="Check Box 18">
              <controlPr defaultSize="0" autoFill="0" autoLine="0" autoPict="0">
                <anchor moveWithCells="1">
                  <from>
                    <xdr:col>13</xdr:col>
                    <xdr:colOff>12700</xdr:colOff>
                    <xdr:row>5</xdr:row>
                    <xdr:rowOff>0</xdr:rowOff>
                  </from>
                  <to>
                    <xdr:col>13</xdr:col>
                    <xdr:colOff>196850</xdr:colOff>
                    <xdr:row>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1" name="Check Box 21">
              <controlPr defaultSize="0" autoFill="0" autoLine="0" autoPict="0">
                <anchor moveWithCells="1">
                  <from>
                    <xdr:col>13</xdr:col>
                    <xdr:colOff>12700</xdr:colOff>
                    <xdr:row>12</xdr:row>
                    <xdr:rowOff>19050</xdr:rowOff>
                  </from>
                  <to>
                    <xdr:col>13</xdr:col>
                    <xdr:colOff>196850</xdr:colOff>
                    <xdr:row>12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2" name="Check Box 22">
              <controlPr defaultSize="0" autoFill="0" autoLine="0" autoPict="0">
                <anchor moveWithCells="1">
                  <from>
                    <xdr:col>13</xdr:col>
                    <xdr:colOff>12700</xdr:colOff>
                    <xdr:row>13</xdr:row>
                    <xdr:rowOff>19050</xdr:rowOff>
                  </from>
                  <to>
                    <xdr:col>13</xdr:col>
                    <xdr:colOff>196850</xdr:colOff>
                    <xdr:row>13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3" name="Check Box 23">
              <controlPr defaultSize="0" autoFill="0" autoLine="0" autoPict="0">
                <anchor moveWithCells="1">
                  <from>
                    <xdr:col>13</xdr:col>
                    <xdr:colOff>12700</xdr:colOff>
                    <xdr:row>14</xdr:row>
                    <xdr:rowOff>19050</xdr:rowOff>
                  </from>
                  <to>
                    <xdr:col>13</xdr:col>
                    <xdr:colOff>196850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4" name="Check Box 24">
              <controlPr defaultSize="0" autoFill="0" autoLine="0" autoPict="0">
                <anchor moveWithCells="1">
                  <from>
                    <xdr:col>13</xdr:col>
                    <xdr:colOff>12700</xdr:colOff>
                    <xdr:row>15</xdr:row>
                    <xdr:rowOff>19050</xdr:rowOff>
                  </from>
                  <to>
                    <xdr:col>13</xdr:col>
                    <xdr:colOff>196850</xdr:colOff>
                    <xdr:row>15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" name="Check Box 25">
              <controlPr defaultSize="0" autoFill="0" autoLine="0" autoPict="0">
                <anchor moveWithCells="1">
                  <from>
                    <xdr:col>13</xdr:col>
                    <xdr:colOff>12700</xdr:colOff>
                    <xdr:row>16</xdr:row>
                    <xdr:rowOff>19050</xdr:rowOff>
                  </from>
                  <to>
                    <xdr:col>13</xdr:col>
                    <xdr:colOff>196850</xdr:colOff>
                    <xdr:row>16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6" name="Check Box 20">
              <controlPr defaultSize="0" autoFill="0" autoLine="0" autoPict="0">
                <anchor moveWithCells="1">
                  <from>
                    <xdr:col>13</xdr:col>
                    <xdr:colOff>19050</xdr:colOff>
                    <xdr:row>11</xdr:row>
                    <xdr:rowOff>25400</xdr:rowOff>
                  </from>
                  <to>
                    <xdr:col>13</xdr:col>
                    <xdr:colOff>196850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7" name="Check Box 28">
              <controlPr defaultSize="0" autoFill="0" autoLine="0" autoPict="0">
                <anchor moveWithCells="1">
                  <from>
                    <xdr:col>21</xdr:col>
                    <xdr:colOff>12700</xdr:colOff>
                    <xdr:row>1</xdr:row>
                    <xdr:rowOff>222250</xdr:rowOff>
                  </from>
                  <to>
                    <xdr:col>21</xdr:col>
                    <xdr:colOff>196850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8" name="Check Box 29">
              <controlPr defaultSize="0" autoFill="0" autoLine="0" autoPict="0">
                <anchor moveWithCells="1">
                  <from>
                    <xdr:col>21</xdr:col>
                    <xdr:colOff>6350</xdr:colOff>
                    <xdr:row>1</xdr:row>
                    <xdr:rowOff>6350</xdr:rowOff>
                  </from>
                  <to>
                    <xdr:col>21</xdr:col>
                    <xdr:colOff>190500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9" name="Check Box 30">
              <controlPr defaultSize="0" autoFill="0" autoLine="0" autoPict="0">
                <anchor moveWithCells="1">
                  <from>
                    <xdr:col>21</xdr:col>
                    <xdr:colOff>12700</xdr:colOff>
                    <xdr:row>3</xdr:row>
                    <xdr:rowOff>0</xdr:rowOff>
                  </from>
                  <to>
                    <xdr:col>21</xdr:col>
                    <xdr:colOff>196850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20" name="Check Box 31">
              <controlPr defaultSize="0" autoFill="0" autoLine="0" autoPict="0">
                <anchor moveWithCells="1">
                  <from>
                    <xdr:col>21</xdr:col>
                    <xdr:colOff>12700</xdr:colOff>
                    <xdr:row>4</xdr:row>
                    <xdr:rowOff>0</xdr:rowOff>
                  </from>
                  <to>
                    <xdr:col>21</xdr:col>
                    <xdr:colOff>196850</xdr:colOff>
                    <xdr:row>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21" name="Check Box 32">
              <controlPr defaultSize="0" autoFill="0" autoLine="0" autoPict="0">
                <anchor moveWithCells="1">
                  <from>
                    <xdr:col>21</xdr:col>
                    <xdr:colOff>12700</xdr:colOff>
                    <xdr:row>5</xdr:row>
                    <xdr:rowOff>0</xdr:rowOff>
                  </from>
                  <to>
                    <xdr:col>21</xdr:col>
                    <xdr:colOff>196850</xdr:colOff>
                    <xdr:row>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22" name="Check Box 33">
              <controlPr defaultSize="0" autoFill="0" autoLine="0" autoPict="0">
                <anchor moveWithCells="1">
                  <from>
                    <xdr:col>21</xdr:col>
                    <xdr:colOff>12700</xdr:colOff>
                    <xdr:row>12</xdr:row>
                    <xdr:rowOff>0</xdr:rowOff>
                  </from>
                  <to>
                    <xdr:col>21</xdr:col>
                    <xdr:colOff>196850</xdr:colOff>
                    <xdr:row>12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23" name="Check Box 34">
              <controlPr defaultSize="0" autoFill="0" autoLine="0" autoPict="0">
                <anchor moveWithCells="1">
                  <from>
                    <xdr:col>21</xdr:col>
                    <xdr:colOff>6350</xdr:colOff>
                    <xdr:row>11</xdr:row>
                    <xdr:rowOff>6350</xdr:rowOff>
                  </from>
                  <to>
                    <xdr:col>21</xdr:col>
                    <xdr:colOff>190500</xdr:colOff>
                    <xdr:row>11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24" name="Check Box 35">
              <controlPr defaultSize="0" autoFill="0" autoLine="0" autoPict="0">
                <anchor moveWithCells="1">
                  <from>
                    <xdr:col>21</xdr:col>
                    <xdr:colOff>12700</xdr:colOff>
                    <xdr:row>13</xdr:row>
                    <xdr:rowOff>0</xdr:rowOff>
                  </from>
                  <to>
                    <xdr:col>21</xdr:col>
                    <xdr:colOff>196850</xdr:colOff>
                    <xdr:row>13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25" name="Check Box 36">
              <controlPr defaultSize="0" autoFill="0" autoLine="0" autoPict="0">
                <anchor moveWithCells="1">
                  <from>
                    <xdr:col>21</xdr:col>
                    <xdr:colOff>12700</xdr:colOff>
                    <xdr:row>14</xdr:row>
                    <xdr:rowOff>0</xdr:rowOff>
                  </from>
                  <to>
                    <xdr:col>21</xdr:col>
                    <xdr:colOff>196850</xdr:colOff>
                    <xdr:row>14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26" name="Check Box 37">
              <controlPr defaultSize="0" autoFill="0" autoLine="0" autoPict="0">
                <anchor moveWithCells="1">
                  <from>
                    <xdr:col>21</xdr:col>
                    <xdr:colOff>12700</xdr:colOff>
                    <xdr:row>15</xdr:row>
                    <xdr:rowOff>0</xdr:rowOff>
                  </from>
                  <to>
                    <xdr:col>21</xdr:col>
                    <xdr:colOff>196850</xdr:colOff>
                    <xdr:row>15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27" name="Check Box 38">
              <controlPr defaultSize="0" autoFill="0" autoLine="0" autoPict="0">
                <anchor moveWithCells="1">
                  <from>
                    <xdr:col>21</xdr:col>
                    <xdr:colOff>12700</xdr:colOff>
                    <xdr:row>16</xdr:row>
                    <xdr:rowOff>0</xdr:rowOff>
                  </from>
                  <to>
                    <xdr:col>21</xdr:col>
                    <xdr:colOff>196850</xdr:colOff>
                    <xdr:row>16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28" name="Check Box 41">
              <controlPr defaultSize="0" autoFill="0" autoLine="0" autoPict="0">
                <anchor moveWithCells="1">
                  <from>
                    <xdr:col>29</xdr:col>
                    <xdr:colOff>6350</xdr:colOff>
                    <xdr:row>1</xdr:row>
                    <xdr:rowOff>6350</xdr:rowOff>
                  </from>
                  <to>
                    <xdr:col>29</xdr:col>
                    <xdr:colOff>190500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29" name="Check Box 42">
              <controlPr defaultSize="0" autoFill="0" autoLine="0" autoPict="0">
                <anchor moveWithCells="1">
                  <from>
                    <xdr:col>29</xdr:col>
                    <xdr:colOff>12700</xdr:colOff>
                    <xdr:row>3</xdr:row>
                    <xdr:rowOff>0</xdr:rowOff>
                  </from>
                  <to>
                    <xdr:col>29</xdr:col>
                    <xdr:colOff>196850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30" name="Check Box 43">
              <controlPr defaultSize="0" autoFill="0" autoLine="0" autoPict="0">
                <anchor moveWithCells="1">
                  <from>
                    <xdr:col>29</xdr:col>
                    <xdr:colOff>12700</xdr:colOff>
                    <xdr:row>4</xdr:row>
                    <xdr:rowOff>0</xdr:rowOff>
                  </from>
                  <to>
                    <xdr:col>29</xdr:col>
                    <xdr:colOff>196850</xdr:colOff>
                    <xdr:row>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31" name="Check Box 44">
              <controlPr defaultSize="0" autoFill="0" autoLine="0" autoPict="0">
                <anchor moveWithCells="1">
                  <from>
                    <xdr:col>29</xdr:col>
                    <xdr:colOff>12700</xdr:colOff>
                    <xdr:row>5</xdr:row>
                    <xdr:rowOff>0</xdr:rowOff>
                  </from>
                  <to>
                    <xdr:col>29</xdr:col>
                    <xdr:colOff>196850</xdr:colOff>
                    <xdr:row>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32" name="Check Box 45">
              <controlPr defaultSize="0" autoFill="0" autoLine="0" autoPict="0">
                <anchor moveWithCells="1">
                  <from>
                    <xdr:col>29</xdr:col>
                    <xdr:colOff>12700</xdr:colOff>
                    <xdr:row>12</xdr:row>
                    <xdr:rowOff>0</xdr:rowOff>
                  </from>
                  <to>
                    <xdr:col>29</xdr:col>
                    <xdr:colOff>196850</xdr:colOff>
                    <xdr:row>12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33" name="Check Box 46">
              <controlPr defaultSize="0" autoFill="0" autoLine="0" autoPict="0">
                <anchor moveWithCells="1">
                  <from>
                    <xdr:col>29</xdr:col>
                    <xdr:colOff>6350</xdr:colOff>
                    <xdr:row>11</xdr:row>
                    <xdr:rowOff>6350</xdr:rowOff>
                  </from>
                  <to>
                    <xdr:col>29</xdr:col>
                    <xdr:colOff>190500</xdr:colOff>
                    <xdr:row>11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34" name="Check Box 47">
              <controlPr defaultSize="0" autoFill="0" autoLine="0" autoPict="0">
                <anchor moveWithCells="1">
                  <from>
                    <xdr:col>29</xdr:col>
                    <xdr:colOff>12700</xdr:colOff>
                    <xdr:row>13</xdr:row>
                    <xdr:rowOff>0</xdr:rowOff>
                  </from>
                  <to>
                    <xdr:col>29</xdr:col>
                    <xdr:colOff>196850</xdr:colOff>
                    <xdr:row>13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35" name="Check Box 48">
              <controlPr defaultSize="0" autoFill="0" autoLine="0" autoPict="0">
                <anchor moveWithCells="1">
                  <from>
                    <xdr:col>29</xdr:col>
                    <xdr:colOff>12700</xdr:colOff>
                    <xdr:row>14</xdr:row>
                    <xdr:rowOff>0</xdr:rowOff>
                  </from>
                  <to>
                    <xdr:col>29</xdr:col>
                    <xdr:colOff>196850</xdr:colOff>
                    <xdr:row>14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36" name="Check Box 49">
              <controlPr defaultSize="0" autoFill="0" autoLine="0" autoPict="0">
                <anchor moveWithCells="1">
                  <from>
                    <xdr:col>29</xdr:col>
                    <xdr:colOff>12700</xdr:colOff>
                    <xdr:row>15</xdr:row>
                    <xdr:rowOff>0</xdr:rowOff>
                  </from>
                  <to>
                    <xdr:col>29</xdr:col>
                    <xdr:colOff>196850</xdr:colOff>
                    <xdr:row>15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37" name="Check Box 50">
              <controlPr defaultSize="0" autoFill="0" autoLine="0" autoPict="0">
                <anchor moveWithCells="1">
                  <from>
                    <xdr:col>29</xdr:col>
                    <xdr:colOff>12700</xdr:colOff>
                    <xdr:row>16</xdr:row>
                    <xdr:rowOff>0</xdr:rowOff>
                  </from>
                  <to>
                    <xdr:col>29</xdr:col>
                    <xdr:colOff>196850</xdr:colOff>
                    <xdr:row>16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38" name="Check Box 51">
              <controlPr defaultSize="0" autoFill="0" autoLine="0" autoPict="0">
                <anchor moveWithCells="1">
                  <from>
                    <xdr:col>37</xdr:col>
                    <xdr:colOff>12700</xdr:colOff>
                    <xdr:row>1</xdr:row>
                    <xdr:rowOff>222250</xdr:rowOff>
                  </from>
                  <to>
                    <xdr:col>37</xdr:col>
                    <xdr:colOff>196850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39" name="Check Box 52">
              <controlPr defaultSize="0" autoFill="0" autoLine="0" autoPict="0">
                <anchor moveWithCells="1">
                  <from>
                    <xdr:col>37</xdr:col>
                    <xdr:colOff>6350</xdr:colOff>
                    <xdr:row>1</xdr:row>
                    <xdr:rowOff>6350</xdr:rowOff>
                  </from>
                  <to>
                    <xdr:col>37</xdr:col>
                    <xdr:colOff>190500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4" r:id="rId40" name="Check Box 53">
              <controlPr defaultSize="0" autoFill="0" autoLine="0" autoPict="0">
                <anchor moveWithCells="1">
                  <from>
                    <xdr:col>37</xdr:col>
                    <xdr:colOff>12700</xdr:colOff>
                    <xdr:row>3</xdr:row>
                    <xdr:rowOff>0</xdr:rowOff>
                  </from>
                  <to>
                    <xdr:col>37</xdr:col>
                    <xdr:colOff>196850</xdr:colOff>
                    <xdr:row>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5" r:id="rId41" name="Check Box 54">
              <controlPr defaultSize="0" autoFill="0" autoLine="0" autoPict="0">
                <anchor moveWithCells="1">
                  <from>
                    <xdr:col>37</xdr:col>
                    <xdr:colOff>12700</xdr:colOff>
                    <xdr:row>4</xdr:row>
                    <xdr:rowOff>0</xdr:rowOff>
                  </from>
                  <to>
                    <xdr:col>37</xdr:col>
                    <xdr:colOff>196850</xdr:colOff>
                    <xdr:row>4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6" r:id="rId42" name="Check Box 55">
              <controlPr defaultSize="0" autoFill="0" autoLine="0" autoPict="0">
                <anchor moveWithCells="1">
                  <from>
                    <xdr:col>37</xdr:col>
                    <xdr:colOff>12700</xdr:colOff>
                    <xdr:row>5</xdr:row>
                    <xdr:rowOff>0</xdr:rowOff>
                  </from>
                  <to>
                    <xdr:col>37</xdr:col>
                    <xdr:colOff>196850</xdr:colOff>
                    <xdr:row>5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628" r:id="rId43" name="Check Box 57">
              <controlPr defaultSize="0" autoFill="0" autoLine="0" autoPict="0">
                <anchor moveWithCells="1">
                  <from>
                    <xdr:col>37</xdr:col>
                    <xdr:colOff>6350</xdr:colOff>
                    <xdr:row>11</xdr:row>
                    <xdr:rowOff>6350</xdr:rowOff>
                  </from>
                  <to>
                    <xdr:col>37</xdr:col>
                    <xdr:colOff>190500</xdr:colOff>
                    <xdr:row>11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44" name="Check Box 40">
              <controlPr defaultSize="0" autoFill="0" autoLine="0" autoPict="0">
                <anchor moveWithCells="1">
                  <from>
                    <xdr:col>29</xdr:col>
                    <xdr:colOff>12700</xdr:colOff>
                    <xdr:row>1</xdr:row>
                    <xdr:rowOff>222250</xdr:rowOff>
                  </from>
                  <to>
                    <xdr:col>29</xdr:col>
                    <xdr:colOff>196850</xdr:colOff>
                    <xdr:row>2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A36F6-C91B-43CB-B9C6-3E9A123029DD}">
  <sheetPr codeName="Sheet11">
    <tabColor rgb="FFFFC000"/>
  </sheetPr>
  <dimension ref="A1:T62"/>
  <sheetViews>
    <sheetView view="pageBreakPreview" zoomScale="92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1.54296875" style="127" customWidth="1"/>
    <col min="2" max="2" width="24.36328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00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00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00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00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00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00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00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00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00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00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00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00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00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00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00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00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00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00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00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00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00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00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00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00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00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00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00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00"/>
      <c r="B29" s="300"/>
      <c r="C29" s="357"/>
      <c r="D29" s="99" t="str">
        <f>'R-PhomSrie'!B11</f>
        <v>អំបិលអ៊ីយូត</v>
      </c>
      <c r="E29" s="100" t="str">
        <f>'R-PhomSrie'!B12</f>
        <v>សាច់ជ្រូក៣ជាន់</v>
      </c>
      <c r="F29" s="100" t="str">
        <f>'R-PhomSrie'!B13</f>
        <v>ស៊ុតទា</v>
      </c>
      <c r="G29" s="100" t="str">
        <f>'R-PhomSrie'!B14</f>
        <v>ត្រីប្រា</v>
      </c>
      <c r="H29" s="100" t="str">
        <f>'R-PhomSrie'!B15</f>
        <v>ត្រីផ្ទក់</v>
      </c>
      <c r="I29" s="100" t="str">
        <f>'R-PhomSrie'!B16</f>
        <v>ត្រកួន</v>
      </c>
      <c r="J29" s="100" t="str">
        <f>'R-PhomSrie'!B17</f>
        <v>ស្លឹកបាស</v>
      </c>
      <c r="K29" s="100" t="str">
        <f>'R-PhomSrie'!B18</f>
        <v>ស្ពៃក្រញាញ់</v>
      </c>
      <c r="L29" s="100" t="str">
        <f>'R-PhomSrie'!B19</f>
        <v>ត្រួយល្ពៅ</v>
      </c>
      <c r="M29" s="100" t="str">
        <f>'R-PhomSrie'!B20</f>
        <v>ផ្លែល្ពៅ</v>
      </c>
      <c r="N29" s="100" t="str">
        <f>'R-PhomSrie'!B21</f>
        <v>ននោងមូល</v>
      </c>
      <c r="O29" s="100" t="str">
        <f>'R-PhomSrie'!B22</f>
        <v>ល្ហុងខ្ចី</v>
      </c>
      <c r="P29" s="100" t="str">
        <f>'R-PhomSrie'!B23</f>
        <v>សណ្តែកគួរ</v>
      </c>
      <c r="Q29" s="100">
        <f>'R-PhomSrie'!B24</f>
        <v>0</v>
      </c>
      <c r="R29" s="100">
        <f>'R-PhomSrie'!B25</f>
        <v>0</v>
      </c>
      <c r="S29" s="100">
        <f>'R-PhomSrie'!B26</f>
        <v>0</v>
      </c>
    </row>
    <row r="30" spans="1:19" s="80" customFormat="1" ht="28.5" customHeight="1" x14ac:dyDescent="0.35">
      <c r="A30" s="302" t="s">
        <v>125</v>
      </c>
      <c r="B30" s="303"/>
      <c r="C30" s="88">
        <v>0</v>
      </c>
      <c r="D30" s="205"/>
      <c r="E30" s="206"/>
      <c r="F30" s="205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06"/>
      <c r="R30" s="206"/>
      <c r="S30" s="206"/>
    </row>
    <row r="31" spans="1:19" x14ac:dyDescent="0.95">
      <c r="A31" s="125">
        <v>45292</v>
      </c>
      <c r="B31" s="130">
        <f>IF(A31="","",A31+1)</f>
        <v>45293</v>
      </c>
      <c r="C31" s="124">
        <f>IF(D31+E31+F31+G31+H31+I31+J31+K31+L31+M31+N31+O31+P31+Q31+R31+S31&lt;=0,"",MAX(C$1:$C30)+1)</f>
        <v>1</v>
      </c>
      <c r="D31" s="93" t="s">
        <v>86</v>
      </c>
      <c r="E31" s="93" t="s">
        <v>140</v>
      </c>
      <c r="F31" s="93"/>
      <c r="G31" s="93"/>
      <c r="H31" s="93"/>
      <c r="I31" s="93" t="s">
        <v>143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24" t="str">
        <f>IF(D32+E32+F32+G32+H32+I32+J32+K32+L32+M32+N32+O32+P32+Q32+R32+S32&lt;=0,"",MAX(C$1:$C31)+1)</f>
        <v/>
      </c>
      <c r="D32" s="93"/>
      <c r="E32" s="93"/>
      <c r="F32" s="93"/>
      <c r="G32" s="93"/>
      <c r="H32" s="93"/>
      <c r="I32" s="93"/>
      <c r="J32" s="92"/>
      <c r="K32" s="93"/>
      <c r="L32" s="93"/>
      <c r="M32" s="93"/>
      <c r="N32" s="93"/>
      <c r="O32" s="93"/>
      <c r="P32" s="93"/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24">
        <f>IF(D33+E33+F33+G33+H33+I33+J33+K33+L33+M33+N33+O33+P33+Q33+R33+S33&lt;=0,"",MAX(C$1:$C32)+1)</f>
        <v>2</v>
      </c>
      <c r="D33" s="93"/>
      <c r="E33" s="93" t="s">
        <v>140</v>
      </c>
      <c r="F33" s="93"/>
      <c r="G33" s="93"/>
      <c r="H33" s="93"/>
      <c r="I33" s="93" t="s">
        <v>143</v>
      </c>
      <c r="J33" s="92"/>
      <c r="K33" s="93"/>
      <c r="L33" s="93"/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24">
        <f>IF(D34+E34+F34+G34+H34+I34+J34+K34+L34+M34+N34+O34+P34+Q34+R34+S34&lt;=0,"",MAX(C$1:$C33)+1)</f>
        <v>3</v>
      </c>
      <c r="D34" s="93"/>
      <c r="E34" s="93"/>
      <c r="F34" s="93" t="s">
        <v>142</v>
      </c>
      <c r="G34" s="93"/>
      <c r="H34" s="93" t="s">
        <v>143</v>
      </c>
      <c r="I34" s="93"/>
      <c r="J34" s="92"/>
      <c r="K34" s="93"/>
      <c r="L34" s="93"/>
      <c r="M34" s="93"/>
      <c r="N34" s="93"/>
      <c r="O34" s="93"/>
      <c r="P34" s="93"/>
      <c r="Q34" s="93"/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24">
        <f>IF(D35+E35+F35+G35+H35+I35+J35+K35+L35+M35+N35+O35+P35+Q35+R35+S35&lt;=0,"",MAX(C$1:$C34)+1)</f>
        <v>4</v>
      </c>
      <c r="D35" s="93"/>
      <c r="E35" s="93"/>
      <c r="F35" s="93"/>
      <c r="G35" s="93" t="s">
        <v>142</v>
      </c>
      <c r="H35" s="93"/>
      <c r="I35" s="93"/>
      <c r="J35" s="93" t="s">
        <v>166</v>
      </c>
      <c r="K35" s="93" t="s">
        <v>141</v>
      </c>
      <c r="L35" s="93" t="s">
        <v>141</v>
      </c>
      <c r="M35" s="93" t="s">
        <v>144</v>
      </c>
      <c r="N35" s="93"/>
      <c r="O35" s="93"/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24" t="str">
        <f>IF(D36+E36+F36+G36+H36+I36+J36+K36+L36+M36+N36+O36+P36+Q36+R36+S36&lt;=0,"",MAX(C$1:$C35)+1)</f>
        <v/>
      </c>
      <c r="D36" s="93"/>
      <c r="E36" s="93"/>
      <c r="F36" s="93"/>
      <c r="G36" s="93"/>
      <c r="H36" s="93"/>
      <c r="I36" s="93"/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24" t="str">
        <f>IF(D37+E37+F37+G37+H37+I37+J37+K37+L37+M37+N37+O37+P37+Q37+R37+S37&lt;=0,"",MAX(C$1:$C36)+1)</f>
        <v/>
      </c>
      <c r="D37" s="93"/>
      <c r="E37" s="93"/>
      <c r="F37" s="93"/>
      <c r="G37" s="93"/>
      <c r="H37" s="93"/>
      <c r="I37" s="93"/>
      <c r="J37" s="92"/>
      <c r="K37" s="93"/>
      <c r="L37" s="93"/>
      <c r="M37" s="93"/>
      <c r="N37" s="93"/>
      <c r="O37" s="93"/>
      <c r="P37" s="93"/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24" t="str">
        <f>IF(D38+E38+F38+G38+H38+I38+J38+K38+L38+M38+N38+O38+P38+Q38+R38+S38&lt;=0,"",MAX(C$1:$C37)+1)</f>
        <v/>
      </c>
      <c r="D38" s="93"/>
      <c r="E38" s="93"/>
      <c r="F38" s="93"/>
      <c r="G38" s="93"/>
      <c r="H38" s="93"/>
      <c r="I38" s="93"/>
      <c r="J38" s="92"/>
      <c r="K38" s="93"/>
      <c r="L38" s="93"/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24" t="str">
        <f>IF(D39+E39+F39+G39+H39+I39+J39+K39+L39+M39+N39+O39+P39+Q39+R39+S39&lt;=0,"",MAX(C$1:$C38)+1)</f>
        <v/>
      </c>
      <c r="D39" s="93"/>
      <c r="E39" s="93"/>
      <c r="F39" s="93"/>
      <c r="G39" s="93"/>
      <c r="H39" s="93"/>
      <c r="I39" s="93"/>
      <c r="J39" s="92"/>
      <c r="K39" s="93"/>
      <c r="L39" s="93"/>
      <c r="M39" s="93"/>
      <c r="N39" s="93"/>
      <c r="O39" s="93"/>
      <c r="P39" s="93"/>
      <c r="Q39" s="93"/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24" t="str">
        <f>IF(D40+E40+F40+G40+H40+I40+J40+K40+L40+M40+N40+O40+P40+Q40+R40+S40&lt;=0,"",MAX(C$1:$C39)+1)</f>
        <v/>
      </c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24" t="str">
        <f>IF(D41+E41+F41+G41+H41+I41+J41+K41+L41+M41+N41+O41+P41+Q41+R41+S41&lt;=0,"",MAX(C$1:$C40)+1)</f>
        <v/>
      </c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24" t="str">
        <f>IF(D42+E42+F42+G42+H42+I42+J42+K42+L42+M42+N42+O42+P42+Q42+R42+S42&lt;=0,"",MAX(C$1:$C41)+1)</f>
        <v/>
      </c>
      <c r="D42" s="93"/>
      <c r="E42" s="93"/>
      <c r="F42" s="93"/>
      <c r="G42" s="93"/>
      <c r="H42" s="93"/>
      <c r="I42" s="93"/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24" t="str">
        <f>IF(D43+E43+F43+G43+H43+I43+J43+K43+L43+M43+N43+O43+P43+Q43+R43+S43&lt;=0,"",MAX(C$1:$C42)+1)</f>
        <v/>
      </c>
      <c r="D43" s="93"/>
      <c r="E43" s="93"/>
      <c r="F43" s="93"/>
      <c r="G43" s="93"/>
      <c r="H43" s="93"/>
      <c r="I43" s="93"/>
      <c r="J43" s="92"/>
      <c r="K43" s="93"/>
      <c r="L43" s="93"/>
      <c r="M43" s="93"/>
      <c r="N43" s="93"/>
      <c r="O43" s="93"/>
      <c r="P43" s="93"/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24" t="str">
        <f>IF(D44+E44+F44+G44+H44+I44+J44+K44+L44+M44+N44+O44+P44+Q44+R44+S44&lt;=0,"",MAX(C$1:$C43)+1)</f>
        <v/>
      </c>
      <c r="D44" s="93"/>
      <c r="E44" s="93"/>
      <c r="F44" s="93"/>
      <c r="G44" s="93"/>
      <c r="H44" s="93"/>
      <c r="I44" s="93"/>
      <c r="J44" s="92"/>
      <c r="K44" s="93"/>
      <c r="L44" s="93"/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24" t="str">
        <f>IF(D45+E45+F45+G45+H45+I45+J45+K45+L45+M45+N45+O45+P45+Q45+R45+S45&lt;=0,"",MAX(C$1:$C44)+1)</f>
        <v/>
      </c>
      <c r="D45" s="93"/>
      <c r="E45" s="93"/>
      <c r="F45" s="93"/>
      <c r="G45" s="93"/>
      <c r="H45" s="93"/>
      <c r="I45" s="93"/>
      <c r="J45" s="92"/>
      <c r="K45" s="93"/>
      <c r="L45" s="93"/>
      <c r="M45" s="93"/>
      <c r="N45" s="93"/>
      <c r="O45" s="93"/>
      <c r="P45" s="93"/>
      <c r="Q45" s="93"/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24" t="str">
        <f>IF(D46+E46+F46+G46+H46+I46+J46+K46+L46+M46+N46+O46+P46+Q46+R46+S46&lt;=0,"",MAX(C$1:$C45)+1)</f>
        <v/>
      </c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24" t="str">
        <f>IF(D47+E47+F47+G47+H47+I47+J47+K47+L47+M47+N47+O47+P47+Q47+R47+S47&lt;=0,"",MAX(C$1:$C46)+1)</f>
        <v/>
      </c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24" t="str">
        <f>IF(D48+E48+F48+G48+H48+I48+J48+K48+L48+M48+N48+O48+P48+Q48+R48+S48&lt;=0,"",MAX(C$1:$C47)+1)</f>
        <v/>
      </c>
      <c r="D48" s="93"/>
      <c r="E48" s="93"/>
      <c r="F48" s="93"/>
      <c r="G48" s="93"/>
      <c r="H48" s="93"/>
      <c r="I48" s="93"/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24" t="str">
        <f>IF(D49+E49+F49+G49+H49+I49+J49+K49+L49+M49+N49+O49+P49+Q49+R49+S49&lt;=0,"",MAX(C$1:$C48)+1)</f>
        <v/>
      </c>
      <c r="D49" s="93"/>
      <c r="E49" s="93"/>
      <c r="F49" s="93"/>
      <c r="G49" s="93"/>
      <c r="H49" s="93"/>
      <c r="I49" s="93"/>
      <c r="J49" s="92"/>
      <c r="K49" s="93"/>
      <c r="L49" s="93"/>
      <c r="M49" s="93"/>
      <c r="N49" s="93"/>
      <c r="O49" s="93"/>
      <c r="P49" s="93"/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24" t="str">
        <f>IF(D50+E50+F50+G50+H50+I50+J50+K50+L50+M50+N50+O50+P50+Q50+R50+S50&lt;=0,"",MAX(C$1:$C49)+1)</f>
        <v/>
      </c>
      <c r="D50" s="93"/>
      <c r="E50" s="93"/>
      <c r="F50" s="93"/>
      <c r="G50" s="93"/>
      <c r="H50" s="93"/>
      <c r="I50" s="93"/>
      <c r="J50" s="92"/>
      <c r="K50" s="93"/>
      <c r="L50" s="93"/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24" t="str">
        <f>IF(D51+E51+F51+G51+H51+I51+J51+K51+L51+M51+N51+O51+P51+Q51+R51+S51&lt;=0,"",MAX(C$1:$C50)+1)</f>
        <v/>
      </c>
      <c r="D51" s="93"/>
      <c r="E51" s="93"/>
      <c r="F51" s="93"/>
      <c r="G51" s="93"/>
      <c r="H51" s="93"/>
      <c r="I51" s="93"/>
      <c r="J51" s="92"/>
      <c r="K51" s="93"/>
      <c r="L51" s="93"/>
      <c r="M51" s="93"/>
      <c r="N51" s="93"/>
      <c r="O51" s="93"/>
      <c r="P51" s="93"/>
      <c r="Q51" s="93"/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24" t="str">
        <f>IF(D52+E52+F52+G52+H52+I52+J52+K52+L52+M52+N52+O52+P52+Q52+R52+S52&lt;=0,"",MAX(C$1:$C51)+1)</f>
        <v/>
      </c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24" t="str">
        <f>IF(D53+E53+F53+G53+H53+I53+J53+K53+L53+M53+N53+O53+P53+Q53+R53+S53&lt;=0,"",MAX(C$1:$C52)+1)</f>
        <v/>
      </c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24" t="str">
        <f>IF(D54+E54+F54+G54+H54+I54+J54+K54+L54+M54+N54+O54+P54+Q54+R54+S54&lt;=0,"",MAX(C$1:$C53)+1)</f>
        <v/>
      </c>
      <c r="D54" s="93"/>
      <c r="E54" s="93"/>
      <c r="F54" s="93"/>
      <c r="G54" s="93"/>
      <c r="H54" s="93"/>
      <c r="I54" s="93"/>
      <c r="J54" s="92"/>
      <c r="K54" s="93"/>
      <c r="L54" s="93"/>
      <c r="M54" s="93"/>
      <c r="N54" s="93"/>
      <c r="O54" s="93"/>
      <c r="P54" s="93"/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24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24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24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24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24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24" t="str">
        <f>IF(D60+E60+F60+G60+H60+I60+J60+K60+L60+M60+N60+O60+P60+Q60+R60+S60&lt;=0,"",MAX(C$1:$C59)+1)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</row>
    <row r="61" spans="1:19" x14ac:dyDescent="0.95">
      <c r="A61" s="126"/>
      <c r="B61" s="128"/>
      <c r="C61" s="89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</row>
    <row r="62" spans="1:19" x14ac:dyDescent="0.95">
      <c r="A62" s="292" t="s">
        <v>40</v>
      </c>
      <c r="B62" s="299"/>
      <c r="C62" s="123">
        <f>COUNT(C31:C60)</f>
        <v>4</v>
      </c>
      <c r="D62" s="98">
        <f>D60+D59+D58+D57+D56+D55+D54+D53+D52+D51+D50+D49+D48+D47+D46+D45+D44+D43+D42+D41+D40+D39+D38+D37+D36+D35+D34+D33+D32+D31</f>
        <v>1</v>
      </c>
      <c r="E62" s="98">
        <f t="shared" ref="E62:S62" si="1">E60+E59+E58+E57+E56+E55+E54+E53+E52+E51+E50+E49+E48+E47+E46+E45+E44+E43+E42+E41+E40+E39+E38+E37+E36+E35+E34+E33+E32+E31</f>
        <v>90</v>
      </c>
      <c r="F62" s="98">
        <f t="shared" si="1"/>
        <v>3.8</v>
      </c>
      <c r="G62" s="98">
        <f t="shared" si="1"/>
        <v>3.8</v>
      </c>
      <c r="H62" s="98">
        <f t="shared" si="1"/>
        <v>8.1</v>
      </c>
      <c r="I62" s="98">
        <f t="shared" si="1"/>
        <v>16.2</v>
      </c>
      <c r="J62" s="98">
        <f t="shared" si="1"/>
        <v>1.1000000000000001</v>
      </c>
      <c r="K62" s="98">
        <f t="shared" si="1"/>
        <v>2.8</v>
      </c>
      <c r="L62" s="98">
        <f t="shared" si="1"/>
        <v>2.8</v>
      </c>
      <c r="M62" s="98">
        <f t="shared" si="1"/>
        <v>1.4</v>
      </c>
      <c r="N62" s="98">
        <f t="shared" si="1"/>
        <v>0</v>
      </c>
      <c r="O62" s="98">
        <f t="shared" si="1"/>
        <v>0</v>
      </c>
      <c r="P62" s="98">
        <f t="shared" si="1"/>
        <v>0</v>
      </c>
      <c r="Q62" s="98">
        <f t="shared" si="1"/>
        <v>0</v>
      </c>
      <c r="R62" s="98">
        <f t="shared" si="1"/>
        <v>0</v>
      </c>
      <c r="S62" s="98">
        <f t="shared" si="1"/>
        <v>0</v>
      </c>
    </row>
  </sheetData>
  <sheetProtection insertHyperlinks="0" sort="0" autoFilter="0" pivotTables="0"/>
  <autoFilter ref="A30:S60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0">
    <cfRule type="expression" dxfId="9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4" name="Button 1">
              <controlPr defaultSize="0" print="0" autoFill="0" autoPict="0" macro="[0]!Home">
                <anchor moveWithCells="1" sizeWithCells="1">
                  <from>
                    <xdr:col>19</xdr:col>
                    <xdr:colOff>419100</xdr:colOff>
                    <xdr:row>28</xdr:row>
                    <xdr:rowOff>152400</xdr:rowOff>
                  </from>
                  <to>
                    <xdr:col>21</xdr:col>
                    <xdr:colOff>50800</xdr:colOff>
                    <xdr:row>28</xdr:row>
                    <xdr:rowOff>539750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5" name="Button 2">
              <controlPr defaultSize="0" print="0" autoFill="0" autoPict="0" macro="[0]!R_srie">
                <anchor moveWithCells="1" sizeWithCells="1">
                  <from>
                    <xdr:col>19</xdr:col>
                    <xdr:colOff>330200</xdr:colOff>
                    <xdr:row>1</xdr:row>
                    <xdr:rowOff>38100</xdr:rowOff>
                  </from>
                  <to>
                    <xdr:col>21</xdr:col>
                    <xdr:colOff>69850</xdr:colOff>
                    <xdr:row>28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04910-DE29-4705-A225-5C394498D563}">
  <sheetPr codeName="Sheet25">
    <tabColor rgb="FFFFC00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32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IFERROR(_xlfn.XLOOKUP(B11,PhomSrie!$D$29:$S$29,PhomSrie!$D$62:$S$62),"")</f>
        <v>1</v>
      </c>
      <c r="E11" s="63">
        <f>IFERROR(IF(B11="","",IF($E$7&lt;តម្លៃទំនិញ!$G$6,VLOOKUP(B11,តម្លៃទំនិញ!$B$8:$G$68,5,FALSE),VLOOKUP(B11,តម្លៃទំនិញ!$B$8:$G$68,6,FALSE))),"")</f>
        <v>1000</v>
      </c>
      <c r="F11" s="198"/>
      <c r="G11" s="199">
        <f>IFERROR(IF(B11="","",D11*E11),"")</f>
        <v>1000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IFERROR(_xlfn.XLOOKUP(B12,PhomSrie!$D$29:$S$29,PhomSrie!$D$62:$S$62),"")</f>
        <v>90</v>
      </c>
      <c r="E12" s="63">
        <f>IFERROR(IF(B12="","",IF($E$7&lt;តម្លៃទំនិញ!$G$6,VLOOKUP(B12,តម្លៃទំនិញ!$B$8:$G$68,5,FALSE),VLOOKUP(B12,តម្លៃទំនិញ!$B$8:$G$68,6,FALSE))),"")</f>
        <v>15950</v>
      </c>
      <c r="F12" s="198"/>
      <c r="G12" s="199">
        <f t="shared" ref="G12:G26" si="0">IFERROR(IF(B12="","",D12*E12),"")</f>
        <v>1435500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IFERROR(_xlfn.XLOOKUP(B13,PhomSrie!$D$29:$S$29,PhomSrie!$D$62:$S$62),"")</f>
        <v>3.8</v>
      </c>
      <c r="E13" s="63">
        <f>IFERROR(IF(B13="","",IF($E$7&lt;តម្លៃទំនិញ!$G$6,VLOOKUP(B13,តម្លៃទំនិញ!$B$8:$G$68,5,FALSE),VLOOKUP(B13,តម្លៃទំនិញ!$B$8:$G$68,6,FALSE))),"")</f>
        <v>580</v>
      </c>
      <c r="F13" s="198"/>
      <c r="G13" s="199">
        <f t="shared" si="0"/>
        <v>2204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IFERROR(_xlfn.XLOOKUP(B14,PhomSrie!$D$29:$S$29,PhomSrie!$D$62:$S$62),"")</f>
        <v>3.8</v>
      </c>
      <c r="E14" s="63">
        <f>IFERROR(IF(B14="","",IF($E$7&lt;តម្លៃទំនិញ!$G$6,VLOOKUP(B14,តម្លៃទំនិញ!$B$8:$G$68,5,FALSE),VLOOKUP(B14,តម្លៃទំនិញ!$B$8:$G$68,6,FALSE))),"")</f>
        <v>7290</v>
      </c>
      <c r="F14" s="198"/>
      <c r="G14" s="199">
        <f t="shared" si="0"/>
        <v>27702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IFERROR(_xlfn.XLOOKUP(B15,PhomSrie!$D$29:$S$29,PhomSrie!$D$62:$S$62),"")</f>
        <v>8.1</v>
      </c>
      <c r="E15" s="63">
        <f>IFERROR(IF(B15="","",IF($E$7&lt;តម្លៃទំនិញ!$G$6,VLOOKUP(B15,តម្លៃទំនិញ!$B$8:$G$68,5,FALSE),VLOOKUP(B15,តម្លៃទំនិញ!$B$8:$G$68,6,FALSE))),"")</f>
        <v>10000</v>
      </c>
      <c r="F15" s="198"/>
      <c r="G15" s="199">
        <f t="shared" si="0"/>
        <v>81000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IFERROR(_xlfn.XLOOKUP(B16,PhomSrie!$D$29:$S$29,PhomSrie!$D$62:$S$62),"")</f>
        <v>16.2</v>
      </c>
      <c r="E16" s="63">
        <f>IFERROR(IF(B16="","",IF($E$7&lt;តម្លៃទំនិញ!$G$6,VLOOKUP(B16,តម្លៃទំនិញ!$B$8:$G$68,5,FALSE),VLOOKUP(B16,តម្លៃទំនិញ!$B$8:$G$68,6,FALSE))),"")</f>
        <v>2495</v>
      </c>
      <c r="F16" s="198"/>
      <c r="G16" s="199">
        <f t="shared" si="0"/>
        <v>40419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IFERROR(_xlfn.XLOOKUP(B17,PhomSrie!$D$29:$S$29,PhomSrie!$D$62:$S$62),"")</f>
        <v>1.1000000000000001</v>
      </c>
      <c r="E17" s="63">
        <f>IFERROR(IF(B17="","",IF($E$7&lt;តម្លៃទំនិញ!$G$6,VLOOKUP(B17,តម្លៃទំនិញ!$B$8:$G$68,5,FALSE),VLOOKUP(B17,តម្លៃទំនិញ!$B$8:$G$68,6,FALSE))),"")</f>
        <v>3999</v>
      </c>
      <c r="F17" s="198"/>
      <c r="G17" s="199">
        <f t="shared" si="0"/>
        <v>4398.9000000000005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IFERROR(_xlfn.XLOOKUP(B18,PhomSrie!$D$29:$S$29,PhomSrie!$D$62:$S$62),"")</f>
        <v>2.8</v>
      </c>
      <c r="E18" s="63">
        <f>IFERROR(IF(B18="","",IF($E$7&lt;តម្លៃទំនិញ!$G$6,VLOOKUP(B18,តម្លៃទំនិញ!$B$8:$G$68,5,FALSE),VLOOKUP(B18,តម្លៃទំនិញ!$B$8:$G$68,6,FALSE))),"")</f>
        <v>3999</v>
      </c>
      <c r="F18" s="198"/>
      <c r="G18" s="199">
        <f t="shared" si="0"/>
        <v>11197.199999999999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IFERROR(_xlfn.XLOOKUP(B19,PhomSrie!$D$29:$S$29,PhomSrie!$D$62:$S$62),"")</f>
        <v>2.8</v>
      </c>
      <c r="E19" s="63">
        <f>IFERROR(IF(B19="","",IF($E$7&lt;តម្លៃទំនិញ!$G$6,VLOOKUP(B19,តម្លៃទំនិញ!$B$8:$G$68,5,FALSE),VLOOKUP(B19,តម្លៃទំនិញ!$B$8:$G$68,6,FALSE))),"")</f>
        <v>2590</v>
      </c>
      <c r="F19" s="198"/>
      <c r="G19" s="199">
        <f t="shared" si="0"/>
        <v>7251.9999999999991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IFERROR(_xlfn.XLOOKUP(B20,PhomSrie!$D$29:$S$29,PhomSrie!$D$62:$S$62),"")</f>
        <v>1.4</v>
      </c>
      <c r="E20" s="63">
        <f>IFERROR(IF(B20="","",IF($E$7&lt;តម្លៃទំនិញ!$G$6,VLOOKUP(B20,តម្លៃទំនិញ!$B$8:$G$68,5,FALSE),VLOOKUP(B20,តម្លៃទំនិញ!$B$8:$G$68,6,FALSE))),"")</f>
        <v>2790</v>
      </c>
      <c r="F20" s="198"/>
      <c r="G20" s="199">
        <f t="shared" si="0"/>
        <v>3905.9999999999995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IFERROR(_xlfn.XLOOKUP(B21,PhomSrie!$D$29:$S$29,PhomSrie!$D$62:$S$62),"")</f>
        <v>0</v>
      </c>
      <c r="E21" s="63">
        <f>IFERROR(IF(B21="","",IF($E$7&lt;តម្លៃទំនិញ!$G$6,VLOOKUP(B21,តម្លៃទំនិញ!$B$8:$G$68,5,FALSE),VLOOKUP(B21,តម្លៃទំនិញ!$B$8:$G$68,6,FALSE))),"")</f>
        <v>2499</v>
      </c>
      <c r="F21" s="198"/>
      <c r="G21" s="199">
        <f t="shared" si="0"/>
        <v>0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IFERROR(_xlfn.XLOOKUP(B22,PhomSrie!$D$29:$S$29,PhomSrie!$D$62:$S$62),"")</f>
        <v>0</v>
      </c>
      <c r="E22" s="63">
        <f>IFERROR(IF(B22="","",IF($E$7&lt;តម្លៃទំនិញ!$G$6,VLOOKUP(B22,តម្លៃទំនិញ!$B$8:$G$68,5,FALSE),VLOOKUP(B22,តម្លៃទំនិញ!$B$8:$G$68,6,FALSE))),"")</f>
        <v>1495</v>
      </c>
      <c r="F22" s="198"/>
      <c r="G22" s="199">
        <f t="shared" si="0"/>
        <v>0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IFERROR(_xlfn.XLOOKUP(B23,PhomSrie!$D$29:$S$29,PhomSrie!$D$62:$S$62),"")</f>
        <v>0</v>
      </c>
      <c r="E23" s="63">
        <f>IFERROR(IF(B23="","",IF($E$7&lt;តម្លៃទំនិញ!$G$6,VLOOKUP(B23,តម្លៃទំនិញ!$B$8:$G$68,5,FALSE),VLOOKUP(B23,តម្លៃទំនិញ!$B$8:$G$68,6,FALSE))),"")</f>
        <v>3999</v>
      </c>
      <c r="F23" s="198"/>
      <c r="G23" s="199">
        <f t="shared" si="0"/>
        <v>0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IFERROR(_xlfn.XLOOKUP(B24,PhomSrie!$D$29:$S$29,PhomSrie!$D$62:$S$62),"")</f>
        <v/>
      </c>
      <c r="E24" s="63" t="str">
        <f>IFERROR(IF(B24="","",IF($E$7&lt;តម្លៃទំនិញ!$G$6,VLOOKUP(B24,តម្លៃទំនិញ!$B$8:$G$68,5,FALSE),VLOOKUP(B24,តម្លៃទំនិញ!$B$8:$G$68,6,FALSE))),"")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IFERROR(_xlfn.XLOOKUP(B25,PhomSrie!$D$29:$S$29,PhomSrie!$D$62:$S$62),"")</f>
        <v/>
      </c>
      <c r="E25" s="63" t="str">
        <f>IFERROR(IF(B25="","",IF($E$7&lt;តម្លៃទំនិញ!$G$6,VLOOKUP(B25,តម្លៃទំនិញ!$B$8:$G$68,5,FALSE),VLOOKUP(B25,តម្លៃទំនិញ!$B$8:$G$68,6,FALSE))),"")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IFERROR(_xlfn.XLOOKUP(B26,PhomSrie!$D$29:$S$29,PhomSrie!$D$62:$S$62),"")</f>
        <v/>
      </c>
      <c r="E26" s="63" t="str">
        <f>IFERROR(IF(B26="","",IF($E$7&lt;តម្លៃទំនិញ!$G$6,VLOOKUP(B26,តម្លៃទំនិញ!$B$8:$G$68,5,FALSE),VLOOKUP(B26,តម្លៃទំនិញ!$B$8:$G$68,6,FALSE))),"")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1614579.0999999999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1614600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F9:G9"/>
    <mergeCell ref="C1:F1"/>
    <mergeCell ref="C2:F2"/>
    <mergeCell ref="A6:G6"/>
    <mergeCell ref="A7:D7"/>
    <mergeCell ref="E7:G7"/>
    <mergeCell ref="A8:B8"/>
    <mergeCell ref="A9:A10"/>
    <mergeCell ref="B9:B10"/>
    <mergeCell ref="C9:C10"/>
    <mergeCell ref="D9:E9"/>
    <mergeCell ref="A34:C34"/>
    <mergeCell ref="D34:E34"/>
    <mergeCell ref="F34:G34"/>
    <mergeCell ref="A35:G35"/>
    <mergeCell ref="A27:E27"/>
    <mergeCell ref="A28:D28"/>
    <mergeCell ref="E28:G28"/>
    <mergeCell ref="A30:C30"/>
    <mergeCell ref="D30:E30"/>
    <mergeCell ref="F30:G30"/>
    <mergeCell ref="A31:C31"/>
    <mergeCell ref="D31:E31"/>
    <mergeCell ref="F31:G31"/>
    <mergeCell ref="A33:C33"/>
    <mergeCell ref="D33:E33"/>
    <mergeCell ref="F33:G33"/>
  </mergeCells>
  <dataValidations count="3">
    <dataValidation type="list" allowBlank="1" showInputMessage="1" showErrorMessage="1" sqref="B11:B26" xr:uid="{74C49FD4-049E-442A-BE27-14F29925740C}">
      <formula1>មុខ</formula1>
    </dataValidation>
    <dataValidation type="list" allowBlank="1" showInputMessage="1" showErrorMessage="1" sqref="C4" xr:uid="{57AD9795-CBA0-4F06-BC32-58B7019298C8}">
      <formula1>ស្រីស្នំ</formula1>
    </dataValidation>
    <dataValidation type="list" allowBlank="1" showInputMessage="1" showErrorMessage="1" sqref="C3" xr:uid="{11868313-04D9-4024-BA19-B36CC5F76C7D}">
      <formula1>សៀមរាប</formula1>
    </dataValidation>
  </dataValidations>
  <printOptions horizontalCentered="1" verticalCentered="1"/>
  <pageMargins left="0" right="0" top="0.25" bottom="0" header="0" footer="0"/>
  <pageSetup paperSize="9" scale="98" orientation="portrait" horizontalDpi="4294967293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74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5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6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7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8" r:id="rId8" name="Button 18">
              <controlPr defaultSize="0" print="0" autoFill="0" autoPict="0" macro="[0]!PhomSrie">
                <anchor moveWithCells="1" sizeWithCells="1">
                  <from>
                    <xdr:col>13</xdr:col>
                    <xdr:colOff>171450</xdr:colOff>
                    <xdr:row>5</xdr:row>
                    <xdr:rowOff>234950</xdr:rowOff>
                  </from>
                  <to>
                    <xdr:col>14</xdr:col>
                    <xdr:colOff>425450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9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80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177800</xdr:colOff>
                    <xdr:row>7</xdr:row>
                    <xdr:rowOff>95250</xdr:rowOff>
                  </from>
                  <to>
                    <xdr:col>14</xdr:col>
                    <xdr:colOff>419100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82" r:id="rId11" name="Button 22">
              <controlPr defaultSize="0" print="0" autoFill="0" autoPict="0" macro="[0]!srie">
                <anchor moveWithCells="1" sizeWithCells="1">
                  <from>
                    <xdr:col>13</xdr:col>
                    <xdr:colOff>165100</xdr:colOff>
                    <xdr:row>9</xdr:row>
                    <xdr:rowOff>31750</xdr:rowOff>
                  </from>
                  <to>
                    <xdr:col>14</xdr:col>
                    <xdr:colOff>425450</xdr:colOff>
                    <xdr:row>9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1CF103-DD10-4777-B9E3-7742554D19B9}">
          <x14:formula1>
            <xm:f>Seting!$C$3:$C$8</xm:f>
          </x14:formula1>
          <xm:sqref>H9:M9 C5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2568-D736-4C0E-B1D7-EA77BA05992C}">
  <sheetPr codeName="Sheet16">
    <tabColor rgb="FF00B0F0"/>
  </sheetPr>
  <dimension ref="A1:T62"/>
  <sheetViews>
    <sheetView view="pageBreakPreview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2.90625" style="85" customWidth="1"/>
    <col min="2" max="2" width="23.26953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58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58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58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58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58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58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58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58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58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58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58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58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58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58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58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58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58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58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58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58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58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58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58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58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58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58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58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58"/>
      <c r="B29" s="300"/>
      <c r="C29" s="357"/>
      <c r="D29" s="99" t="str">
        <f>'R-Dongkaor'!B11</f>
        <v>អំបិលអ៊ីយូត</v>
      </c>
      <c r="E29" s="99" t="str">
        <f>'R-Dongkaor'!B12</f>
        <v>សាច់ជ្រូក៣ជាន់</v>
      </c>
      <c r="F29" s="100" t="str">
        <f>'R-Dongkaor'!B13</f>
        <v>ស៊ុតទា</v>
      </c>
      <c r="G29" s="100" t="str">
        <f>'R-Dongkaor'!B14</f>
        <v>ត្រីប្រា</v>
      </c>
      <c r="H29" s="100" t="str">
        <f>'R-Dongkaor'!B15</f>
        <v>ត្រីផ្ទក់</v>
      </c>
      <c r="I29" s="100" t="str">
        <f>'R-Dongkaor'!B16</f>
        <v>ត្រកួន</v>
      </c>
      <c r="J29" s="100" t="str">
        <f>'R-Dongkaor'!B17</f>
        <v>ស្លឹកបាស</v>
      </c>
      <c r="K29" s="100" t="str">
        <f>'R-Dongkaor'!B18</f>
        <v>ស្ពៃក្រញាញ់</v>
      </c>
      <c r="L29" s="100" t="str">
        <f>'R-Dongkaor'!B19</f>
        <v>ត្រួយល្ពៅ</v>
      </c>
      <c r="M29" s="100" t="str">
        <f>'R-Dongkaor'!B20</f>
        <v>ផ្លែល្ពៅ</v>
      </c>
      <c r="N29" s="100" t="str">
        <f>'R-Dongkaor'!B21</f>
        <v>ននោងមូល</v>
      </c>
      <c r="O29" s="100" t="str">
        <f>'R-Dongkaor'!B22</f>
        <v>ល្ហុងខ្ចី</v>
      </c>
      <c r="P29" s="100" t="str">
        <f>'R-Dongkaor'!B23</f>
        <v>សណ្តែកគួរ</v>
      </c>
      <c r="Q29" s="100">
        <f>'R-Dongkaor'!B24</f>
        <v>0</v>
      </c>
      <c r="R29" s="100">
        <f>'R-Dongkaor'!B25</f>
        <v>0</v>
      </c>
      <c r="S29" s="100">
        <f>'R-Dongkaor'!B26</f>
        <v>0</v>
      </c>
    </row>
    <row r="30" spans="1:19" s="80" customFormat="1" ht="28.5" customHeight="1" x14ac:dyDescent="0.35">
      <c r="A30" s="302" t="s">
        <v>125</v>
      </c>
      <c r="B30" s="303"/>
      <c r="C30" s="88">
        <v>0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</row>
    <row r="31" spans="1:19" x14ac:dyDescent="0.95">
      <c r="A31" s="125">
        <v>45292</v>
      </c>
      <c r="B31" s="130">
        <f>IF(A31="","",A31+1)</f>
        <v>45293</v>
      </c>
      <c r="C31" s="136">
        <f>IF(D31+E31+F31+G31+H31+I31+J31+K31+L31+M31+N31+O31+P31+Q31+R31+S31&lt;=0,"",MAX(C$1:$C30)+1)</f>
        <v>1</v>
      </c>
      <c r="D31" s="93" t="s">
        <v>149</v>
      </c>
      <c r="E31" s="93"/>
      <c r="F31" s="93"/>
      <c r="G31" s="93"/>
      <c r="H31" s="93" t="s">
        <v>145</v>
      </c>
      <c r="I31" s="93" t="s">
        <v>159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36">
        <f>IF(D32+E32+F32+G32+H32+I32+J32+K32+L32+M32+N32+O32+P32+Q32+R32+S32&lt;=0,"",MAX(C$1:$C31)+1)</f>
        <v>2</v>
      </c>
      <c r="D32" s="93"/>
      <c r="E32" s="93"/>
      <c r="F32" s="93"/>
      <c r="G32" s="93" t="s">
        <v>149</v>
      </c>
      <c r="H32" s="93"/>
      <c r="I32" s="93"/>
      <c r="J32" s="92"/>
      <c r="K32" s="93"/>
      <c r="L32" s="93"/>
      <c r="M32" s="93" t="s">
        <v>155</v>
      </c>
      <c r="N32" s="93"/>
      <c r="O32" s="93"/>
      <c r="P32" s="93" t="s">
        <v>157</v>
      </c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36">
        <f>IF(D33+E33+F33+G33+H33+I33+J33+K33+L33+M33+N33+O33+P33+Q33+R33+S33&lt;=0,"",MAX(C$1:$C32)+1)</f>
        <v>3</v>
      </c>
      <c r="D33" s="93"/>
      <c r="E33" s="93" t="s">
        <v>160</v>
      </c>
      <c r="F33" s="93"/>
      <c r="G33" s="93"/>
      <c r="H33" s="93"/>
      <c r="I33" s="93"/>
      <c r="J33" s="92"/>
      <c r="K33" s="93"/>
      <c r="L33" s="93" t="s">
        <v>182</v>
      </c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36">
        <f>IF(D34+E34+F34+G34+H34+I34+J34+K34+L34+M34+N34+O34+P34+Q34+R34+S34&lt;=0,"",MAX(C$1:$C33)+1)</f>
        <v>4</v>
      </c>
      <c r="D34" s="93"/>
      <c r="E34" s="93"/>
      <c r="F34" s="93" t="s">
        <v>139</v>
      </c>
      <c r="G34" s="93"/>
      <c r="H34" s="93"/>
      <c r="I34" s="93"/>
      <c r="J34" s="92" t="s">
        <v>139</v>
      </c>
      <c r="K34" s="93"/>
      <c r="L34" s="93" t="s">
        <v>138</v>
      </c>
      <c r="M34" s="93"/>
      <c r="N34" s="93" t="s">
        <v>137</v>
      </c>
      <c r="O34" s="93"/>
      <c r="P34" s="93"/>
      <c r="Q34" s="93" t="s">
        <v>154</v>
      </c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36">
        <f>IF(D35+E35+F35+G35+H35+I35+J35+K35+L35+M35+N35+O35+P35+Q35+R35+S35&lt;=0,"",MAX(C$1:$C34)+1)</f>
        <v>5</v>
      </c>
      <c r="D35" s="93"/>
      <c r="E35" s="93" t="s">
        <v>160</v>
      </c>
      <c r="F35" s="93"/>
      <c r="G35" s="93"/>
      <c r="H35" s="93"/>
      <c r="I35" s="93"/>
      <c r="J35" s="92"/>
      <c r="K35" s="93"/>
      <c r="L35" s="93"/>
      <c r="M35" s="93"/>
      <c r="N35" s="93"/>
      <c r="O35" s="93" t="s">
        <v>161</v>
      </c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36">
        <f>IF(D36+E36+F36+G36+H36+I36+J36+K36+L36+M36+N36+O36+P36+Q36+R36+S36&lt;=0,"",MAX(C$1:$C35)+1)</f>
        <v>6</v>
      </c>
      <c r="D36" s="93"/>
      <c r="E36" s="93"/>
      <c r="F36" s="93"/>
      <c r="G36" s="93"/>
      <c r="H36" s="93" t="s">
        <v>145</v>
      </c>
      <c r="I36" s="93" t="s">
        <v>159</v>
      </c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36">
        <f>IF(D37+E37+F37+G37+H37+I37+J37+K37+L37+M37+N37+O37+P37+Q37+R37+S37&lt;=0,"",MAX(C$1:$C36)+1)</f>
        <v>7</v>
      </c>
      <c r="D37" s="93"/>
      <c r="E37" s="93"/>
      <c r="F37" s="93"/>
      <c r="G37" s="93" t="s">
        <v>149</v>
      </c>
      <c r="H37" s="93"/>
      <c r="I37" s="93"/>
      <c r="J37" s="92"/>
      <c r="K37" s="93"/>
      <c r="L37" s="93"/>
      <c r="M37" s="93" t="s">
        <v>155</v>
      </c>
      <c r="N37" s="93"/>
      <c r="O37" s="93"/>
      <c r="P37" s="93" t="s">
        <v>157</v>
      </c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36">
        <f>IF(D38+E38+F38+G38+H38+I38+J38+K38+L38+M38+N38+O38+P38+Q38+R38+S38&lt;=0,"",MAX(C$1:$C37)+1)</f>
        <v>8</v>
      </c>
      <c r="D38" s="93"/>
      <c r="E38" s="93" t="s">
        <v>160</v>
      </c>
      <c r="F38" s="93"/>
      <c r="G38" s="93"/>
      <c r="H38" s="93"/>
      <c r="I38" s="93"/>
      <c r="J38" s="92"/>
      <c r="K38" s="93"/>
      <c r="L38" s="93" t="s">
        <v>182</v>
      </c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36">
        <f>IF(D39+E39+F39+G39+H39+I39+J39+K39+L39+M39+N39+O39+P39+Q39+R39+S39&lt;=0,"",MAX(C$1:$C38)+1)</f>
        <v>9</v>
      </c>
      <c r="D39" s="93"/>
      <c r="E39" s="93"/>
      <c r="F39" s="93" t="s">
        <v>139</v>
      </c>
      <c r="G39" s="93"/>
      <c r="H39" s="93"/>
      <c r="I39" s="93"/>
      <c r="J39" s="92" t="s">
        <v>139</v>
      </c>
      <c r="K39" s="93"/>
      <c r="L39" s="93" t="s">
        <v>138</v>
      </c>
      <c r="M39" s="93"/>
      <c r="N39" s="93" t="s">
        <v>137</v>
      </c>
      <c r="O39" s="93"/>
      <c r="P39" s="93"/>
      <c r="Q39" s="93" t="s">
        <v>154</v>
      </c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36">
        <f>IF(D40+E40+F40+G40+H40+I40+J40+K40+L40+M40+N40+O40+P40+Q40+R40+S40&lt;=0,"",MAX(C$1:$C39)+1)</f>
        <v>10</v>
      </c>
      <c r="D40" s="93"/>
      <c r="E40" s="93" t="s">
        <v>160</v>
      </c>
      <c r="F40" s="93"/>
      <c r="G40" s="93"/>
      <c r="H40" s="93"/>
      <c r="I40" s="93"/>
      <c r="J40" s="92"/>
      <c r="K40" s="93"/>
      <c r="L40" s="93"/>
      <c r="M40" s="93"/>
      <c r="N40" s="93"/>
      <c r="O40" s="93" t="s">
        <v>161</v>
      </c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36">
        <f>IF(D41+E41+F41+G41+H41+I41+J41+K41+L41+M41+N41+O41+P41+Q41+R41+S41&lt;=0,"",MAX(C$1:$C40)+1)</f>
        <v>11</v>
      </c>
      <c r="D41" s="93"/>
      <c r="E41" s="93"/>
      <c r="F41" s="93" t="s">
        <v>139</v>
      </c>
      <c r="G41" s="93"/>
      <c r="H41" s="93"/>
      <c r="I41" s="93"/>
      <c r="J41" s="92"/>
      <c r="K41" s="93" t="s">
        <v>161</v>
      </c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36">
        <f>IF(D42+E42+F42+G42+H42+I42+J42+K42+L42+M42+N42+O42+P42+Q42+R42+S42&lt;=0,"",MAX(C$1:$C41)+1)</f>
        <v>12</v>
      </c>
      <c r="D42" s="93"/>
      <c r="E42" s="93"/>
      <c r="F42" s="93"/>
      <c r="G42" s="93"/>
      <c r="H42" s="93" t="s">
        <v>145</v>
      </c>
      <c r="I42" s="93" t="s">
        <v>159</v>
      </c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36">
        <f>IF(D43+E43+F43+G43+H43+I43+J43+K43+L43+M43+N43+O43+P43+Q43+R43+S43&lt;=0,"",MAX(C$1:$C42)+1)</f>
        <v>13</v>
      </c>
      <c r="D43" s="93"/>
      <c r="E43" s="93"/>
      <c r="F43" s="93"/>
      <c r="G43" s="93" t="s">
        <v>149</v>
      </c>
      <c r="H43" s="93"/>
      <c r="I43" s="93"/>
      <c r="J43" s="92"/>
      <c r="K43" s="93"/>
      <c r="L43" s="93"/>
      <c r="M43" s="93" t="s">
        <v>155</v>
      </c>
      <c r="N43" s="93"/>
      <c r="O43" s="93"/>
      <c r="P43" s="93" t="s">
        <v>157</v>
      </c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36">
        <f>IF(D44+E44+F44+G44+H44+I44+J44+K44+L44+M44+N44+O44+P44+Q44+R44+S44&lt;=0,"",MAX(C$1:$C43)+1)</f>
        <v>14</v>
      </c>
      <c r="D44" s="93"/>
      <c r="E44" s="93" t="s">
        <v>160</v>
      </c>
      <c r="F44" s="93"/>
      <c r="G44" s="93"/>
      <c r="H44" s="93"/>
      <c r="I44" s="93"/>
      <c r="J44" s="92"/>
      <c r="K44" s="93"/>
      <c r="L44" s="93" t="s">
        <v>182</v>
      </c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36">
        <f>IF(D45+E45+F45+G45+H45+I45+J45+K45+L45+M45+N45+O45+P45+Q45+R45+S45&lt;=0,"",MAX(C$1:$C44)+1)</f>
        <v>15</v>
      </c>
      <c r="D45" s="93"/>
      <c r="E45" s="93"/>
      <c r="F45" s="93" t="s">
        <v>139</v>
      </c>
      <c r="G45" s="93"/>
      <c r="H45" s="93"/>
      <c r="I45" s="93"/>
      <c r="J45" s="92" t="s">
        <v>139</v>
      </c>
      <c r="K45" s="93"/>
      <c r="L45" s="93" t="s">
        <v>138</v>
      </c>
      <c r="M45" s="93"/>
      <c r="N45" s="93" t="s">
        <v>137</v>
      </c>
      <c r="O45" s="93"/>
      <c r="P45" s="93"/>
      <c r="Q45" s="93" t="s">
        <v>154</v>
      </c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36">
        <f>IF(D46+E46+F46+G46+H46+I46+J46+K46+L46+M46+N46+O46+P46+Q46+R46+S46&lt;=0,"",MAX(C$1:$C45)+1)</f>
        <v>16</v>
      </c>
      <c r="D46" s="93"/>
      <c r="E46" s="93" t="s">
        <v>160</v>
      </c>
      <c r="F46" s="93"/>
      <c r="G46" s="93"/>
      <c r="H46" s="93"/>
      <c r="I46" s="93"/>
      <c r="J46" s="92"/>
      <c r="K46" s="93"/>
      <c r="L46" s="93"/>
      <c r="M46" s="93"/>
      <c r="N46" s="93"/>
      <c r="O46" s="93" t="s">
        <v>161</v>
      </c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36">
        <f>IF(D47+E47+F47+G47+H47+I47+J47+K47+L47+M47+N47+O47+P47+Q47+R47+S47&lt;=0,"",MAX(C$1:$C46)+1)</f>
        <v>17</v>
      </c>
      <c r="D47" s="93"/>
      <c r="E47" s="93"/>
      <c r="F47" s="93" t="s">
        <v>139</v>
      </c>
      <c r="G47" s="93"/>
      <c r="H47" s="93"/>
      <c r="I47" s="93"/>
      <c r="J47" s="92"/>
      <c r="K47" s="93" t="s">
        <v>161</v>
      </c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36">
        <f>IF(D48+E48+F48+G48+H48+I48+J48+K48+L48+M48+N48+O48+P48+Q48+R48+S48&lt;=0,"",MAX(C$1:$C47)+1)</f>
        <v>18</v>
      </c>
      <c r="D48" s="93"/>
      <c r="E48" s="93"/>
      <c r="F48" s="93"/>
      <c r="G48" s="93"/>
      <c r="H48" s="93" t="s">
        <v>145</v>
      </c>
      <c r="I48" s="93" t="s">
        <v>159</v>
      </c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36">
        <f>IF(D49+E49+F49+G49+H49+I49+J49+K49+L49+M49+N49+O49+P49+Q49+R49+S49&lt;=0,"",MAX(C$1:$C48)+1)</f>
        <v>19</v>
      </c>
      <c r="D49" s="93"/>
      <c r="E49" s="93"/>
      <c r="F49" s="93"/>
      <c r="G49" s="93" t="s">
        <v>149</v>
      </c>
      <c r="H49" s="93"/>
      <c r="I49" s="93"/>
      <c r="J49" s="92"/>
      <c r="K49" s="93"/>
      <c r="L49" s="93"/>
      <c r="M49" s="93" t="s">
        <v>155</v>
      </c>
      <c r="N49" s="93"/>
      <c r="O49" s="93"/>
      <c r="P49" s="93" t="s">
        <v>157</v>
      </c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36">
        <f>IF(D50+E50+F50+G50+H50+I50+J50+K50+L50+M50+N50+O50+P50+Q50+R50+S50&lt;=0,"",MAX(C$1:$C49)+1)</f>
        <v>20</v>
      </c>
      <c r="D50" s="93"/>
      <c r="E50" s="93" t="s">
        <v>160</v>
      </c>
      <c r="F50" s="93"/>
      <c r="G50" s="93"/>
      <c r="H50" s="93"/>
      <c r="I50" s="93"/>
      <c r="J50" s="92"/>
      <c r="K50" s="93"/>
      <c r="L50" s="93" t="s">
        <v>182</v>
      </c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36">
        <f>IF(D51+E51+F51+G51+H51+I51+J51+K51+L51+M51+N51+O51+P51+Q51+R51+S51&lt;=0,"",MAX(C$1:$C50)+1)</f>
        <v>21</v>
      </c>
      <c r="D51" s="93"/>
      <c r="E51" s="93"/>
      <c r="F51" s="93" t="s">
        <v>139</v>
      </c>
      <c r="G51" s="93"/>
      <c r="H51" s="93"/>
      <c r="I51" s="93"/>
      <c r="J51" s="92" t="s">
        <v>139</v>
      </c>
      <c r="K51" s="93"/>
      <c r="L51" s="93" t="s">
        <v>138</v>
      </c>
      <c r="M51" s="93"/>
      <c r="N51" s="93" t="s">
        <v>137</v>
      </c>
      <c r="O51" s="93"/>
      <c r="P51" s="93"/>
      <c r="Q51" s="93" t="s">
        <v>154</v>
      </c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36">
        <f>IF(D52+E52+F52+G52+H52+I52+J52+K52+L52+M52+N52+O52+P52+Q52+R52+S52&lt;=0,"",MAX(C$1:$C51)+1)</f>
        <v>22</v>
      </c>
      <c r="D52" s="93"/>
      <c r="E52" s="93" t="s">
        <v>160</v>
      </c>
      <c r="F52" s="93"/>
      <c r="G52" s="93"/>
      <c r="H52" s="93"/>
      <c r="I52" s="93"/>
      <c r="J52" s="92"/>
      <c r="K52" s="93"/>
      <c r="L52" s="93"/>
      <c r="M52" s="93"/>
      <c r="N52" s="93" t="s">
        <v>183</v>
      </c>
      <c r="O52" s="93" t="s">
        <v>161</v>
      </c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36">
        <f>IF(D53+E53+F53+G53+H53+I53+J53+K53+L53+M53+N53+O53+P53+Q53+R53+S53&lt;=0,"",MAX(C$1:$C52)+1)</f>
        <v>23</v>
      </c>
      <c r="D53" s="93"/>
      <c r="E53" s="93"/>
      <c r="F53" s="93" t="s">
        <v>139</v>
      </c>
      <c r="G53" s="93"/>
      <c r="H53" s="93"/>
      <c r="I53" s="93"/>
      <c r="J53" s="92"/>
      <c r="K53" s="93" t="s">
        <v>161</v>
      </c>
      <c r="L53" s="93"/>
      <c r="M53" s="93"/>
      <c r="N53" s="93"/>
      <c r="O53" s="93"/>
      <c r="P53" s="93" t="s">
        <v>178</v>
      </c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36">
        <f>IF(D54+E54+F54+G54+H54+I54+J54+K54+L54+M54+N54+O54+P54+Q54+R54+S54&lt;=0,"",MAX(C$1:$C53)+1)</f>
        <v>24</v>
      </c>
      <c r="D54" s="93"/>
      <c r="E54" s="93"/>
      <c r="F54" s="93"/>
      <c r="G54" s="93" t="s">
        <v>149</v>
      </c>
      <c r="H54" s="93"/>
      <c r="I54" s="93"/>
      <c r="J54" s="92"/>
      <c r="K54" s="93"/>
      <c r="L54" s="93" t="s">
        <v>141</v>
      </c>
      <c r="M54" s="93" t="s">
        <v>155</v>
      </c>
      <c r="N54" s="93"/>
      <c r="O54" s="93"/>
      <c r="P54" s="93" t="s">
        <v>157</v>
      </c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36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36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36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36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36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36" t="str">
        <f>IF(D60+E60+F60+G60+H60+I60+J60+K60+L60+M60+N60+O60+P60+Q60+R60+S60&lt;=0,"",MAX(C$1:$C59)+1)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</row>
    <row r="61" spans="1:19" x14ac:dyDescent="0.95">
      <c r="A61" s="84"/>
      <c r="B61" s="86"/>
      <c r="C61" s="89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</row>
    <row r="62" spans="1:19" x14ac:dyDescent="0.95">
      <c r="A62" s="292" t="s">
        <v>40</v>
      </c>
      <c r="B62" s="299"/>
      <c r="C62" s="91">
        <f>COUNT(C31:C60)</f>
        <v>24</v>
      </c>
      <c r="D62" s="98">
        <f>D60+D59+D58+D57+D56+D55+D54+D53+D52+D51+D50+D49+D48+D47+D46+D45+D44+D43+D42+D41+D40+D39+D38+D37+D36+D35+D34+D33+D32+D31</f>
        <v>3</v>
      </c>
      <c r="E62" s="98">
        <f t="shared" ref="E62:S62" si="1">E60+E59+E58+E57+E56+E55+E54+E53+E52+E51+E50+E49+E48+E47+E46+E45+E44+E43+E42+E41+E40+E39+E38+E37+E36+E35+E34+E33+E32+E31</f>
        <v>280</v>
      </c>
      <c r="F62" s="98">
        <f t="shared" si="1"/>
        <v>15.399999999999999</v>
      </c>
      <c r="G62" s="98">
        <f t="shared" si="1"/>
        <v>15</v>
      </c>
      <c r="H62" s="98">
        <f t="shared" si="1"/>
        <v>9.6</v>
      </c>
      <c r="I62" s="98">
        <f t="shared" si="1"/>
        <v>20.8</v>
      </c>
      <c r="J62" s="98">
        <f t="shared" si="1"/>
        <v>8.8000000000000007</v>
      </c>
      <c r="K62" s="98">
        <f t="shared" si="1"/>
        <v>19.200000000000003</v>
      </c>
      <c r="L62" s="98">
        <f t="shared" si="1"/>
        <v>36</v>
      </c>
      <c r="M62" s="98">
        <f t="shared" si="1"/>
        <v>16.5</v>
      </c>
      <c r="N62" s="98">
        <f t="shared" si="1"/>
        <v>8.1</v>
      </c>
      <c r="O62" s="98">
        <f t="shared" si="1"/>
        <v>25.6</v>
      </c>
      <c r="P62" s="98">
        <f t="shared" si="1"/>
        <v>23</v>
      </c>
      <c r="Q62" s="98">
        <f t="shared" si="1"/>
        <v>2.4</v>
      </c>
      <c r="R62" s="98">
        <f t="shared" si="1"/>
        <v>0</v>
      </c>
      <c r="S62" s="98">
        <f t="shared" si="1"/>
        <v>0</v>
      </c>
    </row>
  </sheetData>
  <sheetProtection insertHyperlinks="0" sort="0" autoFilter="0" pivotTables="0"/>
  <autoFilter ref="A30:S60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0">
    <cfRule type="expression" dxfId="8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61" r:id="rId4" name="Button 21">
              <controlPr defaultSize="0" print="0" autoFill="0" autoPict="0" macro="[0]!Home">
                <anchor moveWithCells="1" sizeWithCells="1">
                  <from>
                    <xdr:col>19</xdr:col>
                    <xdr:colOff>184150</xdr:colOff>
                    <xdr:row>1</xdr:row>
                    <xdr:rowOff>196850</xdr:rowOff>
                  </from>
                  <to>
                    <xdr:col>20</xdr:col>
                    <xdr:colOff>425450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2" r:id="rId5" name="Button 22">
              <controlPr defaultSize="0" print="0" autoFill="0" autoPict="0" macro="[0]!R_dong">
                <anchor moveWithCells="1" sizeWithCells="1">
                  <from>
                    <xdr:col>19</xdr:col>
                    <xdr:colOff>171450</xdr:colOff>
                    <xdr:row>28</xdr:row>
                    <xdr:rowOff>387350</xdr:rowOff>
                  </from>
                  <to>
                    <xdr:col>20</xdr:col>
                    <xdr:colOff>520700</xdr:colOff>
                    <xdr:row>28</xdr:row>
                    <xdr:rowOff>692150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277F-C610-46B7-A4D0-9F84FE570EBB}">
  <sheetPr codeName="Sheet24">
    <tabColor rgb="FF00B0F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33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IFERROR(_xlfn.XLOOKUP(B11,Dongkaor!$D$29:$S$29,Dongkaor!$D$62:$S$62),"")</f>
        <v>3</v>
      </c>
      <c r="E11" s="63">
        <f>IFERROR(IF(B11="","",IF($E$7&lt;តម្លៃទំនិញ!$E$6,VLOOKUP(B11,តម្លៃទំនិញ!$B$8:$G$68,3,FALSE),VLOOKUP(B11,តម្លៃទំនិញ!$B$8:$G$68,4,FALSE))),"")</f>
        <v>1000</v>
      </c>
      <c r="F11" s="198"/>
      <c r="G11" s="199">
        <f>IFERROR(IF(B11="","",D11*E11),"")</f>
        <v>3000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IFERROR(_xlfn.XLOOKUP(B12,Dongkaor!$D$29:$S$29,Dongkaor!$D$62:$S$62),"")</f>
        <v>280</v>
      </c>
      <c r="E12" s="63">
        <f>IFERROR(IF(B12="","",IF($E$7&lt;តម្លៃទំនិញ!$E$6,VLOOKUP(B12,តម្លៃទំនិញ!$B$8:$G$68,3,FALSE),VLOOKUP(B12,តម្លៃទំនិញ!$B$8:$G$68,4,FALSE))),"")</f>
        <v>15950</v>
      </c>
      <c r="F12" s="198"/>
      <c r="G12" s="199">
        <f t="shared" ref="G12:G26" si="0">IFERROR(IF(B12="","",D12*E12),"")</f>
        <v>4466000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IFERROR(_xlfn.XLOOKUP(B13,Dongkaor!$D$29:$S$29,Dongkaor!$D$62:$S$62),"")</f>
        <v>15.399999999999999</v>
      </c>
      <c r="E13" s="63">
        <f>IFERROR(IF(B13="","",IF($E$7&lt;តម្លៃទំនិញ!$E$6,VLOOKUP(B13,តម្លៃទំនិញ!$B$8:$G$68,3,FALSE),VLOOKUP(B13,តម្លៃទំនិញ!$B$8:$G$68,4,FALSE))),"")</f>
        <v>580</v>
      </c>
      <c r="F13" s="198"/>
      <c r="G13" s="199">
        <f t="shared" si="0"/>
        <v>8932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IFERROR(_xlfn.XLOOKUP(B14,Dongkaor!$D$29:$S$29,Dongkaor!$D$62:$S$62),"")</f>
        <v>15</v>
      </c>
      <c r="E14" s="63">
        <f>IFERROR(IF(B14="","",IF($E$7&lt;តម្លៃទំនិញ!$E$6,VLOOKUP(B14,តម្លៃទំនិញ!$B$8:$G$68,3,FALSE),VLOOKUP(B14,តម្លៃទំនិញ!$B$8:$G$68,4,FALSE))),"")</f>
        <v>7290</v>
      </c>
      <c r="F14" s="198"/>
      <c r="G14" s="199">
        <f t="shared" si="0"/>
        <v>109350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IFERROR(_xlfn.XLOOKUP(B15,Dongkaor!$D$29:$S$29,Dongkaor!$D$62:$S$62),"")</f>
        <v>9.6</v>
      </c>
      <c r="E15" s="63">
        <f>IFERROR(IF(B15="","",IF($E$7&lt;តម្លៃទំនិញ!$E$6,VLOOKUP(B15,តម្លៃទំនិញ!$B$8:$G$68,3,FALSE),VLOOKUP(B15,តម្លៃទំនិញ!$B$8:$G$68,4,FALSE))),"")</f>
        <v>10000</v>
      </c>
      <c r="F15" s="198"/>
      <c r="G15" s="199">
        <f t="shared" si="0"/>
        <v>96000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IFERROR(_xlfn.XLOOKUP(B16,Dongkaor!$D$29:$S$29,Dongkaor!$D$62:$S$62),"")</f>
        <v>20.8</v>
      </c>
      <c r="E16" s="63">
        <f>IFERROR(IF(B16="","",IF($E$7&lt;តម្លៃទំនិញ!$E$6,VLOOKUP(B16,តម្លៃទំនិញ!$B$8:$G$68,3,FALSE),VLOOKUP(B16,តម្លៃទំនិញ!$B$8:$G$68,4,FALSE))),"")</f>
        <v>2495</v>
      </c>
      <c r="F16" s="198"/>
      <c r="G16" s="199">
        <f t="shared" si="0"/>
        <v>51896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IFERROR(_xlfn.XLOOKUP(B17,Dongkaor!$D$29:$S$29,Dongkaor!$D$62:$S$62),"")</f>
        <v>8.8000000000000007</v>
      </c>
      <c r="E17" s="63">
        <f>IFERROR(IF(B17="","",IF($E$7&lt;តម្លៃទំនិញ!$E$6,VLOOKUP(B17,តម្លៃទំនិញ!$B$8:$G$68,3,FALSE),VLOOKUP(B17,តម្លៃទំនិញ!$B$8:$G$68,4,FALSE))),"")</f>
        <v>3999</v>
      </c>
      <c r="F17" s="198"/>
      <c r="G17" s="199">
        <f t="shared" si="0"/>
        <v>35191.200000000004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IFERROR(_xlfn.XLOOKUP(B18,Dongkaor!$D$29:$S$29,Dongkaor!$D$62:$S$62),"")</f>
        <v>19.200000000000003</v>
      </c>
      <c r="E18" s="63">
        <f>IFERROR(IF(B18="","",IF($E$7&lt;តម្លៃទំនិញ!$E$6,VLOOKUP(B18,តម្លៃទំនិញ!$B$8:$G$68,3,FALSE),VLOOKUP(B18,តម្លៃទំនិញ!$B$8:$G$68,4,FALSE))),"")</f>
        <v>3999</v>
      </c>
      <c r="F18" s="198"/>
      <c r="G18" s="199">
        <f t="shared" si="0"/>
        <v>76780.800000000017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IFERROR(_xlfn.XLOOKUP(B19,Dongkaor!$D$29:$S$29,Dongkaor!$D$62:$S$62),"")</f>
        <v>36</v>
      </c>
      <c r="E19" s="63">
        <f>IFERROR(IF(B19="","",IF($E$7&lt;តម្លៃទំនិញ!$E$6,VLOOKUP(B19,តម្លៃទំនិញ!$B$8:$G$68,3,FALSE),VLOOKUP(B19,តម្លៃទំនិញ!$B$8:$G$68,4,FALSE))),"")</f>
        <v>2590</v>
      </c>
      <c r="F19" s="198"/>
      <c r="G19" s="199">
        <f t="shared" si="0"/>
        <v>93240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IFERROR(_xlfn.XLOOKUP(B20,Dongkaor!$D$29:$S$29,Dongkaor!$D$62:$S$62),"")</f>
        <v>16.5</v>
      </c>
      <c r="E20" s="63">
        <f>IFERROR(IF(B20="","",IF($E$7&lt;តម្លៃទំនិញ!$E$6,VLOOKUP(B20,តម្លៃទំនិញ!$B$8:$G$68,3,FALSE),VLOOKUP(B20,តម្លៃទំនិញ!$B$8:$G$68,4,FALSE))),"")</f>
        <v>2790</v>
      </c>
      <c r="F20" s="198"/>
      <c r="G20" s="199">
        <f t="shared" si="0"/>
        <v>46035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IFERROR(_xlfn.XLOOKUP(B21,Dongkaor!$D$29:$S$29,Dongkaor!$D$62:$S$62),"")</f>
        <v>8.1</v>
      </c>
      <c r="E21" s="63">
        <f>IFERROR(IF(B21="","",IF($E$7&lt;តម្លៃទំនិញ!$E$6,VLOOKUP(B21,តម្លៃទំនិញ!$B$8:$G$68,3,FALSE),VLOOKUP(B21,តម្លៃទំនិញ!$B$8:$G$68,4,FALSE))),"")</f>
        <v>2499</v>
      </c>
      <c r="F21" s="198"/>
      <c r="G21" s="199">
        <f t="shared" si="0"/>
        <v>20241.899999999998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IFERROR(_xlfn.XLOOKUP(B22,Dongkaor!$D$29:$S$29,Dongkaor!$D$62:$S$62),"")</f>
        <v>25.6</v>
      </c>
      <c r="E22" s="63">
        <f>IFERROR(IF(B22="","",IF($E$7&lt;តម្លៃទំនិញ!$E$6,VLOOKUP(B22,តម្លៃទំនិញ!$B$8:$G$68,3,FALSE),VLOOKUP(B22,តម្លៃទំនិញ!$B$8:$G$68,4,FALSE))),"")</f>
        <v>1495</v>
      </c>
      <c r="F22" s="198"/>
      <c r="G22" s="199">
        <f t="shared" si="0"/>
        <v>38272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IFERROR(_xlfn.XLOOKUP(B23,Dongkaor!$D$29:$S$29,Dongkaor!$D$62:$S$62),"")</f>
        <v>23</v>
      </c>
      <c r="E23" s="63">
        <f>IFERROR(IF(B23="","",IF($E$7&lt;តម្លៃទំនិញ!$E$6,VLOOKUP(B23,តម្លៃទំនិញ!$B$8:$G$68,3,FALSE),VLOOKUP(B23,តម្លៃទំនិញ!$B$8:$G$68,4,FALSE))),"")</f>
        <v>3999</v>
      </c>
      <c r="F23" s="198"/>
      <c r="G23" s="199">
        <f t="shared" si="0"/>
        <v>91977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IFERROR(_xlfn.XLOOKUP(B24,Dongkaor!$D$29:$S$29,Dongkaor!$D$62:$S$62),"")</f>
        <v/>
      </c>
      <c r="E24" s="63" t="str">
        <f>IFERROR(IF(B24="","",IF($E$7&lt;តម្លៃទំនិញ!$E$6,VLOOKUP(B24,តម្លៃទំនិញ!$B$8:$G$68,3,FALSE),VLOOKUP(B24,តម្លៃទំនិញ!$B$8:$G$68,4,FALSE))),"")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IFERROR(_xlfn.XLOOKUP(B25,Dongkaor!$D$29:$S$29,Dongkaor!$D$62:$S$62),"")</f>
        <v/>
      </c>
      <c r="E25" s="63" t="str">
        <f>IFERROR(IF(B25="","",IF($E$7&lt;តម្លៃទំនិញ!$E$6,VLOOKUP(B25,តម្លៃទំនិញ!$B$8:$G$68,3,FALSE),VLOOKUP(B25,តម្លៃទំនិញ!$B$8:$G$68,4,FALSE))),"")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IFERROR(_xlfn.XLOOKUP(B26,Dongkaor!$D$29:$S$29,Dongkaor!$D$62:$S$62),"")</f>
        <v/>
      </c>
      <c r="E26" s="63" t="str">
        <f>IFERROR(IF(B26="","",IF($E$7&lt;តម្លៃទំនិញ!$E$6,VLOOKUP(B26,តម្លៃទំនិញ!$B$8:$G$68,3,FALSE),VLOOKUP(B26,តម្លៃទំនិញ!$B$8:$G$68,4,FALSE))),"")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5136915.9000000004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5136900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A34:C34"/>
    <mergeCell ref="D34:E34"/>
    <mergeCell ref="F34:G34"/>
    <mergeCell ref="A35:G35"/>
    <mergeCell ref="A31:C31"/>
    <mergeCell ref="D31:E31"/>
    <mergeCell ref="F31:G31"/>
    <mergeCell ref="A33:C33"/>
    <mergeCell ref="D33:E33"/>
    <mergeCell ref="F33:G33"/>
    <mergeCell ref="A27:E27"/>
    <mergeCell ref="A28:D28"/>
    <mergeCell ref="E28:G28"/>
    <mergeCell ref="A30:C30"/>
    <mergeCell ref="D30:E30"/>
    <mergeCell ref="F30:G30"/>
    <mergeCell ref="F9:G9"/>
    <mergeCell ref="C1:F1"/>
    <mergeCell ref="C2:F2"/>
    <mergeCell ref="A6:G6"/>
    <mergeCell ref="A7:D7"/>
    <mergeCell ref="E7:G7"/>
    <mergeCell ref="A8:B8"/>
    <mergeCell ref="A9:A10"/>
    <mergeCell ref="B9:B10"/>
    <mergeCell ref="C9:C10"/>
    <mergeCell ref="D9:E9"/>
  </mergeCells>
  <dataValidations count="3">
    <dataValidation type="list" allowBlank="1" showInputMessage="1" showErrorMessage="1" sqref="B11:B26" xr:uid="{A2194C17-EB19-459F-9DAB-1FE036F64C33}">
      <formula1>មុខ</formula1>
    </dataValidation>
    <dataValidation type="list" allowBlank="1" showInputMessage="1" showErrorMessage="1" sqref="C4" xr:uid="{531F1C2D-1049-4B23-ADAF-CB5A5FB99298}">
      <formula1>ស្រីស្នំ</formula1>
    </dataValidation>
    <dataValidation type="list" allowBlank="1" showInputMessage="1" showErrorMessage="1" sqref="C3" xr:uid="{47E4E2FA-3629-41CC-A95F-537D30F9DB41}">
      <formula1>សៀមរាប</formula1>
    </dataValidation>
  </dataValidations>
  <printOptions horizontalCentered="1" verticalCentered="1"/>
  <pageMargins left="0" right="0" top="0.25" bottom="0" header="0" footer="0"/>
  <pageSetup paperSize="9" scale="99" orientation="portrait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22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9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9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8" name="Button 18">
              <controlPr defaultSize="0" print="0" autoFill="0" autoPict="0" macro="[0]!Dongkaor">
                <anchor moveWithCells="1" sizeWithCells="1">
                  <from>
                    <xdr:col>13</xdr:col>
                    <xdr:colOff>171450</xdr:colOff>
                    <xdr:row>5</xdr:row>
                    <xdr:rowOff>190500</xdr:rowOff>
                  </from>
                  <to>
                    <xdr:col>14</xdr:col>
                    <xdr:colOff>419100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177800</xdr:colOff>
                    <xdr:row>7</xdr:row>
                    <xdr:rowOff>95250</xdr:rowOff>
                  </from>
                  <to>
                    <xdr:col>14</xdr:col>
                    <xdr:colOff>419100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11" name="Button 23">
              <controlPr defaultSize="0" print="0" autoFill="0" autoPict="0" macro="[0]!dong">
                <anchor moveWithCells="1" sizeWithCells="1">
                  <from>
                    <xdr:col>13</xdr:col>
                    <xdr:colOff>171450</xdr:colOff>
                    <xdr:row>9</xdr:row>
                    <xdr:rowOff>0</xdr:rowOff>
                  </from>
                  <to>
                    <xdr:col>14</xdr:col>
                    <xdr:colOff>431800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3B215CF-415E-49E2-960B-6E412DA72697}">
          <x14:formula1>
            <xm:f>Seting!$C$3:$C$8</xm:f>
          </x14:formula1>
          <xm:sqref>H9:M9</xm:sqref>
        </x14:dataValidation>
        <x14:dataValidation type="list" allowBlank="1" showInputMessage="1" showErrorMessage="1" xr:uid="{EB6B4549-825C-4BBC-9561-1A28A9345B32}">
          <x14:formula1>
            <xm:f>Seting!$C$9:$C$13</xm:f>
          </x14:formula1>
          <xm:sqref>C5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366F-4AD4-4C1B-B858-8B81B85EBCD8}">
  <sheetPr codeName="Sheet17">
    <tabColor rgb="FFFFC000"/>
  </sheetPr>
  <dimension ref="A1:T62"/>
  <sheetViews>
    <sheetView view="pageBreakPreview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2.90625" style="85" customWidth="1"/>
    <col min="2" max="2" width="23.26953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58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58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58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58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58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58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58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58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58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58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58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58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58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58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58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58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58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58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58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58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58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58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58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58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58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58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58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58"/>
      <c r="B29" s="300"/>
      <c r="C29" s="357"/>
      <c r="D29" s="99" t="str">
        <f>'R-Sala'!B11</f>
        <v>អំបិលអ៊ីយូត</v>
      </c>
      <c r="E29" s="100" t="str">
        <f>'R-Sala'!B12</f>
        <v>សាច់ជ្រូក៣ជាន់</v>
      </c>
      <c r="F29" s="100" t="str">
        <f>'R-Sala'!B13</f>
        <v>ស៊ុតទា</v>
      </c>
      <c r="G29" s="100" t="str">
        <f>'R-Sala'!B14</f>
        <v>ត្រីប្រា</v>
      </c>
      <c r="H29" s="100" t="str">
        <f>'R-Sala'!B15</f>
        <v>ត្រីផ្ទក់</v>
      </c>
      <c r="I29" s="100" t="str">
        <f>'R-Sala'!B16</f>
        <v>ត្រកួន</v>
      </c>
      <c r="J29" s="100" t="str">
        <f>'R-Sala'!B17</f>
        <v>ស្លឹកបាស</v>
      </c>
      <c r="K29" s="100" t="str">
        <f>'R-Sala'!B18</f>
        <v>ស្ពៃក្រញាញ់</v>
      </c>
      <c r="L29" s="100" t="str">
        <f>'R-Sala'!B19</f>
        <v>ត្រួយល្ពៅ</v>
      </c>
      <c r="M29" s="100" t="str">
        <f>'R-Sala'!B20</f>
        <v>ផ្លែល្ពៅ</v>
      </c>
      <c r="N29" s="100" t="str">
        <f>'R-Sala'!B21</f>
        <v>ននោងមូល</v>
      </c>
      <c r="O29" s="100" t="str">
        <f>'R-Sala'!B22</f>
        <v>ល្ហុងខ្ចី</v>
      </c>
      <c r="P29" s="100" t="str">
        <f>'R-Sala'!B23</f>
        <v>សណ្តែកគួរ</v>
      </c>
      <c r="Q29" s="100">
        <f>'R-Sala'!B24</f>
        <v>0</v>
      </c>
      <c r="R29" s="100">
        <f>'R-Sala'!B25</f>
        <v>0</v>
      </c>
      <c r="S29" s="100">
        <f>'R-Sala'!B26</f>
        <v>0</v>
      </c>
    </row>
    <row r="30" spans="1:19" s="80" customFormat="1" ht="28.5" customHeight="1" x14ac:dyDescent="0.35">
      <c r="A30" s="302" t="s">
        <v>125</v>
      </c>
      <c r="B30" s="303"/>
      <c r="C30" s="88">
        <v>41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</row>
    <row r="31" spans="1:19" x14ac:dyDescent="0.95">
      <c r="A31" s="125">
        <v>45292</v>
      </c>
      <c r="B31" s="130">
        <f>IF(A31="","",A31+1)</f>
        <v>45293</v>
      </c>
      <c r="C31" s="136">
        <f>IF(D31+E31+F31+G31+H31+I31+J31+K31+L31+M31+N31+O31+P31+Q31+R31+S31&lt;=0,"",MAX(C$1:$C30)+1)</f>
        <v>42</v>
      </c>
      <c r="D31" s="93"/>
      <c r="E31" s="93"/>
      <c r="F31" s="93"/>
      <c r="G31" s="93"/>
      <c r="H31" s="93" t="s">
        <v>141</v>
      </c>
      <c r="I31" s="93" t="s">
        <v>156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36">
        <f>IF(D32+E32+F32+G32+H32+I32+J32+K32+L32+M32+N32+O32+P32+Q32+R32+S32&lt;=0,"",MAX(C$1:$C31)+1)</f>
        <v>43</v>
      </c>
      <c r="D32" s="93"/>
      <c r="E32" s="93"/>
      <c r="F32" s="93"/>
      <c r="G32" s="93" t="s">
        <v>155</v>
      </c>
      <c r="H32" s="93"/>
      <c r="I32" s="93"/>
      <c r="J32" s="92"/>
      <c r="K32" s="93"/>
      <c r="L32" s="93"/>
      <c r="M32" s="93" t="s">
        <v>152</v>
      </c>
      <c r="N32" s="93"/>
      <c r="O32" s="93"/>
      <c r="P32" s="93" t="s">
        <v>153</v>
      </c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36">
        <f>IF(D33+E33+F33+G33+H33+I33+J33+K33+L33+M33+N33+O33+P33+Q33+R33+S33&lt;=0,"",MAX(C$1:$C32)+1)</f>
        <v>44</v>
      </c>
      <c r="D33" s="93"/>
      <c r="E33" s="93" t="s">
        <v>151</v>
      </c>
      <c r="F33" s="93"/>
      <c r="G33" s="93"/>
      <c r="H33" s="93"/>
      <c r="I33" s="93"/>
      <c r="J33" s="92"/>
      <c r="K33" s="93"/>
      <c r="L33" s="93" t="s">
        <v>150</v>
      </c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36">
        <f>IF(D34+E34+F34+G34+H34+I34+J34+K34+L34+M34+N34+O34+P34+Q34+R34+S34&lt;=0,"",MAX(C$1:$C33)+1)</f>
        <v>45</v>
      </c>
      <c r="D34" s="93"/>
      <c r="E34" s="93"/>
      <c r="F34" s="93" t="s">
        <v>145</v>
      </c>
      <c r="G34" s="93"/>
      <c r="H34" s="93"/>
      <c r="I34" s="93"/>
      <c r="J34" s="92" t="s">
        <v>145</v>
      </c>
      <c r="K34" s="93"/>
      <c r="L34" s="93" t="s">
        <v>138</v>
      </c>
      <c r="M34" s="93"/>
      <c r="N34" s="93" t="s">
        <v>139</v>
      </c>
      <c r="O34" s="93"/>
      <c r="P34" s="93"/>
      <c r="Q34" s="93" t="s">
        <v>154</v>
      </c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36">
        <f>IF(D35+E35+F35+G35+H35+I35+J35+K35+L35+M35+N35+O35+P35+Q35+R35+S35&lt;=0,"",MAX(C$1:$C34)+1)</f>
        <v>46</v>
      </c>
      <c r="D35" s="93"/>
      <c r="E35" s="93" t="s">
        <v>151</v>
      </c>
      <c r="F35" s="93"/>
      <c r="G35" s="93"/>
      <c r="H35" s="93"/>
      <c r="I35" s="93"/>
      <c r="J35" s="92"/>
      <c r="K35" s="93"/>
      <c r="L35" s="93"/>
      <c r="M35" s="93"/>
      <c r="N35" s="93"/>
      <c r="O35" s="93" t="s">
        <v>150</v>
      </c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36">
        <f>IF(D36+E36+F36+G36+H36+I36+J36+K36+L36+M36+N36+O36+P36+Q36+R36+S36&lt;=0,"",MAX(C$1:$C35)+1)</f>
        <v>47</v>
      </c>
      <c r="D36" s="93"/>
      <c r="E36" s="93"/>
      <c r="F36" s="93"/>
      <c r="G36" s="93"/>
      <c r="H36" s="93" t="s">
        <v>141</v>
      </c>
      <c r="I36" s="93" t="s">
        <v>156</v>
      </c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36">
        <f>IF(D37+E37+F37+G37+H37+I37+J37+K37+L37+M37+N37+O37+P37+Q37+R37+S37&lt;=0,"",MAX(C$1:$C36)+1)</f>
        <v>48</v>
      </c>
      <c r="D37" s="93"/>
      <c r="E37" s="93"/>
      <c r="F37" s="93"/>
      <c r="G37" s="93" t="s">
        <v>155</v>
      </c>
      <c r="H37" s="93"/>
      <c r="I37" s="93"/>
      <c r="J37" s="92"/>
      <c r="K37" s="93"/>
      <c r="L37" s="93"/>
      <c r="M37" s="93" t="s">
        <v>152</v>
      </c>
      <c r="N37" s="93"/>
      <c r="O37" s="93"/>
      <c r="P37" s="93" t="s">
        <v>153</v>
      </c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36">
        <f>IF(D38+E38+F38+G38+H38+I38+J38+K38+L38+M38+N38+O38+P38+Q38+R38+S38&lt;=0,"",MAX(C$1:$C37)+1)</f>
        <v>49</v>
      </c>
      <c r="D38" s="93"/>
      <c r="E38" s="93" t="s">
        <v>151</v>
      </c>
      <c r="F38" s="93"/>
      <c r="G38" s="93"/>
      <c r="H38" s="93"/>
      <c r="I38" s="93"/>
      <c r="J38" s="92"/>
      <c r="K38" s="93"/>
      <c r="L38" s="93" t="s">
        <v>150</v>
      </c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36">
        <f>IF(D39+E39+F39+G39+H39+I39+J39+K39+L39+M39+N39+O39+P39+Q39+R39+S39&lt;=0,"",MAX(C$1:$C38)+1)</f>
        <v>50</v>
      </c>
      <c r="D39" s="93"/>
      <c r="E39" s="93"/>
      <c r="F39" s="93" t="s">
        <v>145</v>
      </c>
      <c r="G39" s="93"/>
      <c r="H39" s="93"/>
      <c r="I39" s="93"/>
      <c r="J39" s="92" t="s">
        <v>145</v>
      </c>
      <c r="K39" s="93"/>
      <c r="L39" s="93" t="s">
        <v>138</v>
      </c>
      <c r="M39" s="93"/>
      <c r="N39" s="93" t="s">
        <v>139</v>
      </c>
      <c r="O39" s="93"/>
      <c r="P39" s="93"/>
      <c r="Q39" s="93" t="s">
        <v>154</v>
      </c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36">
        <f>IF(D40+E40+F40+G40+H40+I40+J40+K40+L40+M40+N40+O40+P40+Q40+R40+S40&lt;=0,"",MAX(C$1:$C39)+1)</f>
        <v>51</v>
      </c>
      <c r="D40" s="93"/>
      <c r="E40" s="93" t="s">
        <v>151</v>
      </c>
      <c r="F40" s="93"/>
      <c r="G40" s="93"/>
      <c r="H40" s="93"/>
      <c r="I40" s="93"/>
      <c r="J40" s="92"/>
      <c r="K40" s="93"/>
      <c r="L40" s="93"/>
      <c r="M40" s="93"/>
      <c r="N40" s="93"/>
      <c r="O40" s="93" t="s">
        <v>150</v>
      </c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36">
        <f>IF(D41+E41+F41+G41+H41+I41+J41+K41+L41+M41+N41+O41+P41+Q41+R41+S41&lt;=0,"",MAX(C$1:$C40)+1)</f>
        <v>52</v>
      </c>
      <c r="D41" s="93"/>
      <c r="E41" s="93"/>
      <c r="F41" s="93" t="s">
        <v>145</v>
      </c>
      <c r="G41" s="93"/>
      <c r="H41" s="93"/>
      <c r="I41" s="93"/>
      <c r="J41" s="92"/>
      <c r="K41" s="93" t="s">
        <v>150</v>
      </c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36">
        <f>IF(D42+E42+F42+G42+H42+I42+J42+K42+L42+M42+N42+O42+P42+Q42+R42+S42&lt;=0,"",MAX(C$1:$C41)+1)</f>
        <v>53</v>
      </c>
      <c r="D42" s="93"/>
      <c r="E42" s="93"/>
      <c r="F42" s="93"/>
      <c r="G42" s="93"/>
      <c r="H42" s="93" t="s">
        <v>141</v>
      </c>
      <c r="I42" s="93" t="s">
        <v>156</v>
      </c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36">
        <f>IF(D43+E43+F43+G43+H43+I43+J43+K43+L43+M43+N43+O43+P43+Q43+R43+S43&lt;=0,"",MAX(C$1:$C42)+1)</f>
        <v>54</v>
      </c>
      <c r="D43" s="93"/>
      <c r="E43" s="93"/>
      <c r="F43" s="93"/>
      <c r="G43" s="93" t="s">
        <v>155</v>
      </c>
      <c r="H43" s="93"/>
      <c r="I43" s="93"/>
      <c r="J43" s="92"/>
      <c r="K43" s="93"/>
      <c r="L43" s="93"/>
      <c r="M43" s="93" t="s">
        <v>152</v>
      </c>
      <c r="N43" s="93"/>
      <c r="O43" s="93"/>
      <c r="P43" s="93" t="s">
        <v>153</v>
      </c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36">
        <f>IF(D44+E44+F44+G44+H44+I44+J44+K44+L44+M44+N44+O44+P44+Q44+R44+S44&lt;=0,"",MAX(C$1:$C43)+1)</f>
        <v>55</v>
      </c>
      <c r="D44" s="93"/>
      <c r="E44" s="93" t="s">
        <v>151</v>
      </c>
      <c r="F44" s="93"/>
      <c r="G44" s="93"/>
      <c r="H44" s="93"/>
      <c r="I44" s="93"/>
      <c r="J44" s="92"/>
      <c r="K44" s="93"/>
      <c r="L44" s="93" t="s">
        <v>150</v>
      </c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36">
        <f>IF(D45+E45+F45+G45+H45+I45+J45+K45+L45+M45+N45+O45+P45+Q45+R45+S45&lt;=0,"",MAX(C$1:$C44)+1)</f>
        <v>56</v>
      </c>
      <c r="D45" s="93"/>
      <c r="E45" s="93"/>
      <c r="F45" s="93" t="s">
        <v>145</v>
      </c>
      <c r="G45" s="93"/>
      <c r="H45" s="93"/>
      <c r="I45" s="93"/>
      <c r="J45" s="92" t="s">
        <v>145</v>
      </c>
      <c r="K45" s="93"/>
      <c r="L45" s="93" t="s">
        <v>138</v>
      </c>
      <c r="M45" s="93"/>
      <c r="N45" s="93" t="s">
        <v>139</v>
      </c>
      <c r="O45" s="93"/>
      <c r="P45" s="93"/>
      <c r="Q45" s="93" t="s">
        <v>154</v>
      </c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36">
        <f>IF(D46+E46+F46+G46+H46+I46+J46+K46+L46+M46+N46+O46+P46+Q46+R46+S46&lt;=0,"",MAX(C$1:$C45)+1)</f>
        <v>57</v>
      </c>
      <c r="D46" s="93"/>
      <c r="E46" s="93" t="s">
        <v>151</v>
      </c>
      <c r="F46" s="93"/>
      <c r="G46" s="93"/>
      <c r="H46" s="93"/>
      <c r="I46" s="93"/>
      <c r="J46" s="92"/>
      <c r="K46" s="93"/>
      <c r="L46" s="93"/>
      <c r="M46" s="93"/>
      <c r="N46" s="93"/>
      <c r="O46" s="93" t="s">
        <v>150</v>
      </c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36">
        <f>IF(D47+E47+F47+G47+H47+I47+J47+K47+L47+M47+N47+O47+P47+Q47+R47+S47&lt;=0,"",MAX(C$1:$C46)+1)</f>
        <v>58</v>
      </c>
      <c r="D47" s="93"/>
      <c r="E47" s="93"/>
      <c r="F47" s="93" t="s">
        <v>145</v>
      </c>
      <c r="G47" s="93"/>
      <c r="H47" s="93"/>
      <c r="I47" s="93"/>
      <c r="J47" s="92"/>
      <c r="K47" s="93" t="s">
        <v>150</v>
      </c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36">
        <f>IF(D48+E48+F48+G48+H48+I48+J48+K48+L48+M48+N48+O48+P48+Q48+R48+S48&lt;=0,"",MAX(C$1:$C47)+1)</f>
        <v>59</v>
      </c>
      <c r="D48" s="93"/>
      <c r="E48" s="93"/>
      <c r="F48" s="93"/>
      <c r="G48" s="93"/>
      <c r="H48" s="93" t="s">
        <v>141</v>
      </c>
      <c r="I48" s="93" t="s">
        <v>156</v>
      </c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36">
        <f>IF(D49+E49+F49+G49+H49+I49+J49+K49+L49+M49+N49+O49+P49+Q49+R49+S49&lt;=0,"",MAX(C$1:$C48)+1)</f>
        <v>60</v>
      </c>
      <c r="D49" s="93"/>
      <c r="E49" s="93"/>
      <c r="F49" s="93"/>
      <c r="G49" s="93" t="s">
        <v>155</v>
      </c>
      <c r="H49" s="93"/>
      <c r="I49" s="93"/>
      <c r="J49" s="92"/>
      <c r="K49" s="93"/>
      <c r="L49" s="93"/>
      <c r="M49" s="93" t="s">
        <v>152</v>
      </c>
      <c r="N49" s="93"/>
      <c r="O49" s="93"/>
      <c r="P49" s="93" t="s">
        <v>153</v>
      </c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36">
        <f>IF(D50+E50+F50+G50+H50+I50+J50+K50+L50+M50+N50+O50+P50+Q50+R50+S50&lt;=0,"",MAX(C$1:$C49)+1)</f>
        <v>61</v>
      </c>
      <c r="D50" s="93"/>
      <c r="E50" s="93" t="s">
        <v>151</v>
      </c>
      <c r="F50" s="93"/>
      <c r="G50" s="93"/>
      <c r="H50" s="93"/>
      <c r="I50" s="93"/>
      <c r="J50" s="92"/>
      <c r="K50" s="93"/>
      <c r="L50" s="93" t="s">
        <v>150</v>
      </c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36">
        <f>IF(D51+E51+F51+G51+H51+I51+J51+K51+L51+M51+N51+O51+P51+Q51+R51+S51&lt;=0,"",MAX(C$1:$C50)+1)</f>
        <v>62</v>
      </c>
      <c r="D51" s="93"/>
      <c r="E51" s="93"/>
      <c r="F51" s="93" t="s">
        <v>145</v>
      </c>
      <c r="G51" s="93"/>
      <c r="H51" s="93"/>
      <c r="I51" s="93"/>
      <c r="J51" s="92" t="s">
        <v>145</v>
      </c>
      <c r="K51" s="93"/>
      <c r="L51" s="93" t="s">
        <v>138</v>
      </c>
      <c r="M51" s="93"/>
      <c r="N51" s="93" t="s">
        <v>139</v>
      </c>
      <c r="O51" s="93"/>
      <c r="P51" s="93"/>
      <c r="Q51" s="93" t="s">
        <v>154</v>
      </c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36">
        <f>IF(D52+E52+F52+G52+H52+I52+J52+K52+L52+M52+N52+O52+P52+Q52+R52+S52&lt;=0,"",MAX(C$1:$C51)+1)</f>
        <v>63</v>
      </c>
      <c r="D52" s="93"/>
      <c r="E52" s="93" t="s">
        <v>151</v>
      </c>
      <c r="F52" s="93"/>
      <c r="G52" s="93"/>
      <c r="H52" s="93"/>
      <c r="I52" s="93"/>
      <c r="J52" s="92"/>
      <c r="K52" s="93"/>
      <c r="L52" s="93"/>
      <c r="M52" s="93"/>
      <c r="N52" s="93"/>
      <c r="O52" s="93" t="s">
        <v>150</v>
      </c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36">
        <f>IF(D53+E53+F53+G53+H53+I53+J53+K53+L53+M53+N53+O53+P53+Q53+R53+S53&lt;=0,"",MAX(C$1:$C52)+1)</f>
        <v>64</v>
      </c>
      <c r="D53" s="93"/>
      <c r="E53" s="93"/>
      <c r="F53" s="93" t="s">
        <v>145</v>
      </c>
      <c r="G53" s="93"/>
      <c r="H53" s="93"/>
      <c r="I53" s="93"/>
      <c r="J53" s="92"/>
      <c r="K53" s="93" t="s">
        <v>150</v>
      </c>
      <c r="L53" s="93"/>
      <c r="M53" s="93"/>
      <c r="N53" s="93"/>
      <c r="O53" s="93"/>
      <c r="P53" s="93"/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36">
        <f>IF(D54+E54+F54+G54+H54+I54+J54+K54+L54+M54+N54+O54+P54+Q54+R54+S54&lt;=0,"",MAX(C$1:$C53)+1)</f>
        <v>65</v>
      </c>
      <c r="D54" s="93"/>
      <c r="E54" s="93"/>
      <c r="F54" s="93"/>
      <c r="G54" s="93" t="s">
        <v>155</v>
      </c>
      <c r="H54" s="93"/>
      <c r="I54" s="93"/>
      <c r="J54" s="92"/>
      <c r="K54" s="93"/>
      <c r="L54" s="93"/>
      <c r="M54" s="93" t="s">
        <v>152</v>
      </c>
      <c r="N54" s="93"/>
      <c r="O54" s="93"/>
      <c r="P54" s="93" t="s">
        <v>153</v>
      </c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36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36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36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36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36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36" t="str">
        <f>IF(D60+E60+F60+G60+H60+I60+J60+K60+L60+M60+N60+O60+P60+Q60+R60+S60&lt;=0,"",MAX(C$1:$C59)+1)</f>
        <v/>
      </c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</row>
    <row r="61" spans="1:19" x14ac:dyDescent="0.95">
      <c r="A61" s="130"/>
      <c r="B61" s="130"/>
      <c r="C61" s="209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</row>
    <row r="62" spans="1:19" x14ac:dyDescent="0.95">
      <c r="A62" s="292" t="s">
        <v>40</v>
      </c>
      <c r="B62" s="299"/>
      <c r="C62" s="91">
        <f>COUNT(C31:C57)</f>
        <v>24</v>
      </c>
      <c r="D62" s="98">
        <f>D57+D54+D53+D52+D51+D50+D49+D48+D47+D46+D45+D44+D43+D42+D41+D40+D39+D38+D37+D36+D35+D34+D33+D32+D31</f>
        <v>0</v>
      </c>
      <c r="E62" s="97">
        <f t="shared" ref="E62:S62" si="1">E57+E54+E53+E52+E51+E50+E49+E48+E47+E46+E45+E44+E43+E42+E41+E40+E39+E38+E37+E36+E35+E34+E33+E32+E31</f>
        <v>304</v>
      </c>
      <c r="F62" s="97">
        <f t="shared" si="1"/>
        <v>16.8</v>
      </c>
      <c r="G62" s="97">
        <f t="shared" si="1"/>
        <v>16.5</v>
      </c>
      <c r="H62" s="97">
        <f t="shared" si="1"/>
        <v>11.2</v>
      </c>
      <c r="I62" s="97">
        <f t="shared" si="1"/>
        <v>24.4</v>
      </c>
      <c r="J62" s="97">
        <f t="shared" si="1"/>
        <v>9.6</v>
      </c>
      <c r="K62" s="97">
        <f t="shared" si="1"/>
        <v>21</v>
      </c>
      <c r="L62" s="97">
        <f t="shared" si="1"/>
        <v>35.200000000000003</v>
      </c>
      <c r="M62" s="97">
        <f t="shared" si="1"/>
        <v>18</v>
      </c>
      <c r="N62" s="97">
        <f t="shared" si="1"/>
        <v>8.8000000000000007</v>
      </c>
      <c r="O62" s="97">
        <f t="shared" si="1"/>
        <v>28</v>
      </c>
      <c r="P62" s="97">
        <f t="shared" si="1"/>
        <v>17</v>
      </c>
      <c r="Q62" s="97">
        <f t="shared" si="1"/>
        <v>2.4</v>
      </c>
      <c r="R62" s="97">
        <f t="shared" si="1"/>
        <v>0</v>
      </c>
      <c r="S62" s="97">
        <f t="shared" si="1"/>
        <v>0</v>
      </c>
    </row>
  </sheetData>
  <sheetProtection insertHyperlinks="0" sort="0" autoFilter="0" pivotTables="0"/>
  <autoFilter ref="A30:S57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1">
    <cfRule type="expression" dxfId="7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85" r:id="rId4" name="Button 21">
              <controlPr defaultSize="0" print="0" autoFill="0" autoPict="0" macro="[0]!Home">
                <anchor moveWithCells="1" sizeWithCells="1">
                  <from>
                    <xdr:col>19</xdr:col>
                    <xdr:colOff>184150</xdr:colOff>
                    <xdr:row>1</xdr:row>
                    <xdr:rowOff>196850</xdr:rowOff>
                  </from>
                  <to>
                    <xdr:col>20</xdr:col>
                    <xdr:colOff>425450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6" r:id="rId5" name="Button 22">
              <controlPr defaultSize="0" print="0" autoFill="0" autoPict="0" macro="[0]!R_sala">
                <anchor moveWithCells="1" sizeWithCells="1">
                  <from>
                    <xdr:col>19</xdr:col>
                    <xdr:colOff>139700</xdr:colOff>
                    <xdr:row>28</xdr:row>
                    <xdr:rowOff>355600</xdr:rowOff>
                  </from>
                  <to>
                    <xdr:col>20</xdr:col>
                    <xdr:colOff>508000</xdr:colOff>
                    <xdr:row>28</xdr:row>
                    <xdr:rowOff>660400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3F754-FCBA-4915-BE4F-B8BCFE9F3E03}">
  <sheetPr codeName="Sheet28">
    <tabColor rgb="FFFFC00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34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IFERROR(_xlfn.XLOOKUP(B11,Sala!$D$29:$S$29,Sala!$D$62:$S$62),"")</f>
        <v>0</v>
      </c>
      <c r="E11" s="63">
        <f>IFERROR(IF(B11="","",IF($E$7&lt;តម្លៃទំនិញ!$E$6,VLOOKUP(B11,តម្លៃទំនិញ!$B$8:$G$68,3,FALSE),VLOOKUP(B11,តម្លៃទំនិញ!$B$8:$G$68,4,FALSE))),"")</f>
        <v>1000</v>
      </c>
      <c r="F11" s="198"/>
      <c r="G11" s="199">
        <f>IFERROR(IF(B11="","",D11*E11),"")</f>
        <v>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IFERROR(_xlfn.XLOOKUP(B12,Sala!$D$29:$S$29,Sala!$D$62:$S$62),"")</f>
        <v>304</v>
      </c>
      <c r="E12" s="63">
        <f>IFERROR(IF(B12="","",IF($E$7&lt;តម្លៃទំនិញ!$E$6,VLOOKUP(B12,តម្លៃទំនិញ!$B$8:$G$68,3,FALSE),VLOOKUP(B12,តម្លៃទំនិញ!$B$8:$G$68,4,FALSE))),"")</f>
        <v>15950</v>
      </c>
      <c r="F12" s="198"/>
      <c r="G12" s="199">
        <f t="shared" ref="G12:G26" si="0">IFERROR(IF(B12="","",D12*E12),"")</f>
        <v>4848800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IFERROR(_xlfn.XLOOKUP(B13,Sala!$D$29:$S$29,Sala!$D$62:$S$62),"")</f>
        <v>16.8</v>
      </c>
      <c r="E13" s="63">
        <f>IFERROR(IF(B13="","",IF($E$7&lt;តម្លៃទំនិញ!$E$6,VLOOKUP(B13,តម្លៃទំនិញ!$B$8:$G$68,3,FALSE),VLOOKUP(B13,តម្លៃទំនិញ!$B$8:$G$68,4,FALSE))),"")</f>
        <v>580</v>
      </c>
      <c r="F13" s="198"/>
      <c r="G13" s="199">
        <f t="shared" si="0"/>
        <v>9744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IFERROR(_xlfn.XLOOKUP(B14,Sala!$D$29:$S$29,Sala!$D$62:$S$62),"")</f>
        <v>16.5</v>
      </c>
      <c r="E14" s="63">
        <f>IFERROR(IF(B14="","",IF($E$7&lt;តម្លៃទំនិញ!$E$6,VLOOKUP(B14,តម្លៃទំនិញ!$B$8:$G$68,3,FALSE),VLOOKUP(B14,តម្លៃទំនិញ!$B$8:$G$68,4,FALSE))),"")</f>
        <v>7290</v>
      </c>
      <c r="F14" s="198"/>
      <c r="G14" s="199">
        <f t="shared" si="0"/>
        <v>120285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IFERROR(_xlfn.XLOOKUP(B15,Sala!$D$29:$S$29,Sala!$D$62:$S$62),"")</f>
        <v>11.2</v>
      </c>
      <c r="E15" s="63">
        <f>IFERROR(IF(B15="","",IF($E$7&lt;តម្លៃទំនិញ!$E$6,VLOOKUP(B15,តម្លៃទំនិញ!$B$8:$G$68,3,FALSE),VLOOKUP(B15,តម្លៃទំនិញ!$B$8:$G$68,4,FALSE))),"")</f>
        <v>10000</v>
      </c>
      <c r="F15" s="198"/>
      <c r="G15" s="199">
        <f t="shared" si="0"/>
        <v>112000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IFERROR(_xlfn.XLOOKUP(B16,Sala!$D$29:$S$29,Sala!$D$62:$S$62),"")</f>
        <v>24.4</v>
      </c>
      <c r="E16" s="63">
        <f>IFERROR(IF(B16="","",IF($E$7&lt;តម្លៃទំនិញ!$E$6,VLOOKUP(B16,តម្លៃទំនិញ!$B$8:$G$68,3,FALSE),VLOOKUP(B16,តម្លៃទំនិញ!$B$8:$G$68,4,FALSE))),"")</f>
        <v>2495</v>
      </c>
      <c r="F16" s="198"/>
      <c r="G16" s="199">
        <f t="shared" si="0"/>
        <v>60878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IFERROR(_xlfn.XLOOKUP(B17,Sala!$D$29:$S$29,Sala!$D$62:$S$62),"")</f>
        <v>9.6</v>
      </c>
      <c r="E17" s="63">
        <f>IFERROR(IF(B17="","",IF($E$7&lt;តម្លៃទំនិញ!$E$6,VLOOKUP(B17,តម្លៃទំនិញ!$B$8:$G$68,3,FALSE),VLOOKUP(B17,តម្លៃទំនិញ!$B$8:$G$68,4,FALSE))),"")</f>
        <v>3999</v>
      </c>
      <c r="F17" s="198"/>
      <c r="G17" s="199">
        <f t="shared" si="0"/>
        <v>38390.400000000001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IFERROR(_xlfn.XLOOKUP(B18,Sala!$D$29:$S$29,Sala!$D$62:$S$62),"")</f>
        <v>21</v>
      </c>
      <c r="E18" s="63">
        <f>IFERROR(IF(B18="","",IF($E$7&lt;តម្លៃទំនិញ!$E$6,VLOOKUP(B18,តម្លៃទំនិញ!$B$8:$G$68,3,FALSE),VLOOKUP(B18,តម្លៃទំនិញ!$B$8:$G$68,4,FALSE))),"")</f>
        <v>3999</v>
      </c>
      <c r="F18" s="198"/>
      <c r="G18" s="199">
        <f t="shared" si="0"/>
        <v>83979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IFERROR(_xlfn.XLOOKUP(B19,Sala!$D$29:$S$29,Sala!$D$62:$S$62),"")</f>
        <v>35.200000000000003</v>
      </c>
      <c r="E19" s="63">
        <f>IFERROR(IF(B19="","",IF($E$7&lt;តម្លៃទំនិញ!$E$6,VLOOKUP(B19,តម្លៃទំនិញ!$B$8:$G$68,3,FALSE),VLOOKUP(B19,តម្លៃទំនិញ!$B$8:$G$68,4,FALSE))),"")</f>
        <v>2590</v>
      </c>
      <c r="F19" s="198"/>
      <c r="G19" s="199">
        <f t="shared" si="0"/>
        <v>91168.000000000015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IFERROR(_xlfn.XLOOKUP(B20,Sala!$D$29:$S$29,Sala!$D$62:$S$62),"")</f>
        <v>18</v>
      </c>
      <c r="E20" s="63">
        <f>IFERROR(IF(B20="","",IF($E$7&lt;តម្លៃទំនិញ!$E$6,VLOOKUP(B20,តម្លៃទំនិញ!$B$8:$G$68,3,FALSE),VLOOKUP(B20,តម្លៃទំនិញ!$B$8:$G$68,4,FALSE))),"")</f>
        <v>2790</v>
      </c>
      <c r="F20" s="198"/>
      <c r="G20" s="199">
        <f t="shared" si="0"/>
        <v>50220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IFERROR(_xlfn.XLOOKUP(B21,Sala!$D$29:$S$29,Sala!$D$62:$S$62),"")</f>
        <v>8.8000000000000007</v>
      </c>
      <c r="E21" s="63">
        <f>IFERROR(IF(B21="","",IF($E$7&lt;តម្លៃទំនិញ!$E$6,VLOOKUP(B21,តម្លៃទំនិញ!$B$8:$G$68,3,FALSE),VLOOKUP(B21,តម្លៃទំនិញ!$B$8:$G$68,4,FALSE))),"")</f>
        <v>2499</v>
      </c>
      <c r="F21" s="198"/>
      <c r="G21" s="199">
        <f t="shared" si="0"/>
        <v>21991.200000000001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IFERROR(_xlfn.XLOOKUP(B22,Sala!$D$29:$S$29,Sala!$D$62:$S$62),"")</f>
        <v>28</v>
      </c>
      <c r="E22" s="63">
        <f>IFERROR(IF(B22="","",IF($E$7&lt;តម្លៃទំនិញ!$E$6,VLOOKUP(B22,តម្លៃទំនិញ!$B$8:$G$68,3,FALSE),VLOOKUP(B22,តម្លៃទំនិញ!$B$8:$G$68,4,FALSE))),"")</f>
        <v>1495</v>
      </c>
      <c r="F22" s="198"/>
      <c r="G22" s="199">
        <f t="shared" si="0"/>
        <v>41860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IFERROR(_xlfn.XLOOKUP(B23,Sala!$D$29:$S$29,Sala!$D$62:$S$62),"")</f>
        <v>17</v>
      </c>
      <c r="E23" s="63">
        <f>IFERROR(IF(B23="","",IF($E$7&lt;តម្លៃទំនិញ!$E$6,VLOOKUP(B23,តម្លៃទំនិញ!$B$8:$G$68,3,FALSE),VLOOKUP(B23,តម្លៃទំនិញ!$B$8:$G$68,4,FALSE))),"")</f>
        <v>3999</v>
      </c>
      <c r="F23" s="198"/>
      <c r="G23" s="199">
        <f t="shared" si="0"/>
        <v>67983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IFERROR(_xlfn.XLOOKUP(B24,Sala!$D$29:$S$29,Sala!$D$62:$S$62),"")</f>
        <v/>
      </c>
      <c r="E24" s="63" t="str">
        <f>IFERROR(IF(B24="","",IF($E$7&lt;តម្លៃទំនិញ!$E$6,VLOOKUP(B24,តម្លៃទំនិញ!$B$8:$G$68,3,FALSE),VLOOKUP(B24,តម្លៃទំនិញ!$B$8:$G$68,4,FALSE))),"")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IFERROR(_xlfn.XLOOKUP(B25,Sala!$D$29:$S$29,Sala!$D$62:$S$62),"")</f>
        <v/>
      </c>
      <c r="E25" s="63" t="str">
        <f>IFERROR(IF(B25="","",IF($E$7&lt;តម្លៃទំនិញ!$E$6,VLOOKUP(B25,តម្លៃទំនិញ!$B$8:$G$68,3,FALSE),VLOOKUP(B25,តម្លៃទំនិញ!$B$8:$G$68,4,FALSE))),"")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IFERROR(_xlfn.XLOOKUP(B26,Sala!$D$29:$S$29,Sala!$D$62:$S$62),"")</f>
        <v/>
      </c>
      <c r="E26" s="63" t="str">
        <f>IFERROR(IF(B26="","",IF($E$7&lt;តម្លៃទំនិញ!$E$6,VLOOKUP(B26,តម្លៃទំនិញ!$B$8:$G$68,3,FALSE),VLOOKUP(B26,តម្លៃទំនិញ!$B$8:$G$68,4,FALSE))),"")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5547298.6000000006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5547300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F9:G9"/>
    <mergeCell ref="C1:F1"/>
    <mergeCell ref="C2:F2"/>
    <mergeCell ref="A27:E27"/>
    <mergeCell ref="A28:D28"/>
    <mergeCell ref="E28:G28"/>
    <mergeCell ref="A6:G6"/>
    <mergeCell ref="A7:D7"/>
    <mergeCell ref="E7:G7"/>
    <mergeCell ref="A8:B8"/>
    <mergeCell ref="A9:A10"/>
    <mergeCell ref="B9:B10"/>
    <mergeCell ref="C9:C10"/>
    <mergeCell ref="D9:E9"/>
    <mergeCell ref="A33:C33"/>
    <mergeCell ref="D33:E33"/>
    <mergeCell ref="F33:G33"/>
    <mergeCell ref="A35:G35"/>
    <mergeCell ref="A34:C34"/>
    <mergeCell ref="D34:E34"/>
    <mergeCell ref="F34:G34"/>
    <mergeCell ref="A30:C30"/>
    <mergeCell ref="D30:E30"/>
    <mergeCell ref="F30:G30"/>
    <mergeCell ref="A31:C31"/>
    <mergeCell ref="D31:E31"/>
    <mergeCell ref="F31:G31"/>
  </mergeCells>
  <dataValidations count="3">
    <dataValidation type="list" allowBlank="1" showInputMessage="1" showErrorMessage="1" sqref="B11:B26" xr:uid="{8722A284-E350-4E98-BE64-0482521DDFAA}">
      <formula1>មុខ</formula1>
    </dataValidation>
    <dataValidation type="list" allowBlank="1" showInputMessage="1" showErrorMessage="1" sqref="C4" xr:uid="{D2F6D265-E0C6-4195-8F12-70FA2A2CA01C}">
      <formula1>ស្រីស្នំ</formula1>
    </dataValidation>
    <dataValidation type="list" allowBlank="1" showInputMessage="1" showErrorMessage="1" sqref="C3" xr:uid="{7B3CAB1C-23DC-423C-8D9F-D678325BCB1E}">
      <formula1>សៀមរាប</formula1>
    </dataValidation>
  </dataValidations>
  <printOptions horizontalCentered="1" verticalCentered="1"/>
  <pageMargins left="0" right="0" top="0.25" bottom="0" header="0" footer="0"/>
  <pageSetup paperSize="9" scale="99" orientation="portrait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22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3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4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5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6" r:id="rId8" name="Button 18">
              <controlPr defaultSize="0" print="0" autoFill="0" autoPict="0" macro="[0]!Reques_Eating.Sala">
                <anchor moveWithCells="1" sizeWithCells="1">
                  <from>
                    <xdr:col>13</xdr:col>
                    <xdr:colOff>171450</xdr:colOff>
                    <xdr:row>6</xdr:row>
                    <xdr:rowOff>57150</xdr:rowOff>
                  </from>
                  <to>
                    <xdr:col>14</xdr:col>
                    <xdr:colOff>501650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7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28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177800</xdr:colOff>
                    <xdr:row>7</xdr:row>
                    <xdr:rowOff>95250</xdr:rowOff>
                  </from>
                  <to>
                    <xdr:col>14</xdr:col>
                    <xdr:colOff>419100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30" r:id="rId11" name="Button 22">
              <controlPr defaultSize="0" print="0" autoFill="0" autoPict="0" macro="[0]!Dasboard.Sala">
                <anchor moveWithCells="1" sizeWithCells="1">
                  <from>
                    <xdr:col>13</xdr:col>
                    <xdr:colOff>171450</xdr:colOff>
                    <xdr:row>8</xdr:row>
                    <xdr:rowOff>266700</xdr:rowOff>
                  </from>
                  <to>
                    <xdr:col>14</xdr:col>
                    <xdr:colOff>444500</xdr:colOff>
                    <xdr:row>9</xdr:row>
                    <xdr:rowOff>279400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7FADA2-0D6D-4D7F-AB30-48FFF5B8BB7E}">
          <x14:formula1>
            <xm:f>Seting!$C$3:$C$8</xm:f>
          </x14:formula1>
          <xm:sqref>H9:M9</xm:sqref>
        </x14:dataValidation>
        <x14:dataValidation type="list" allowBlank="1" showInputMessage="1" showErrorMessage="1" xr:uid="{219EC440-A628-4D5F-AE16-3ACE8B26BD89}">
          <x14:formula1>
            <xm:f>Seting!$C$9:$C$13</xm:f>
          </x14:formula1>
          <xm:sqref>C5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E0E24-B607-4275-BFE6-7F8D4F39E885}">
  <sheetPr codeName="Sheet18">
    <tabColor rgb="FF7030A0"/>
  </sheetPr>
  <dimension ref="A1:T62"/>
  <sheetViews>
    <sheetView view="pageBreakPreview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2.90625" style="85" customWidth="1"/>
    <col min="2" max="2" width="23.26953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58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58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58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58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58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58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58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58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58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58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58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58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58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58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58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58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58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58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58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58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58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58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58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58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58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58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58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58"/>
      <c r="B29" s="300"/>
      <c r="C29" s="357"/>
      <c r="D29" s="99" t="str">
        <f>'R-Dunsok'!B11</f>
        <v>អំបិលអ៊ីយូត</v>
      </c>
      <c r="E29" s="100" t="str">
        <f>'R-Dunsok'!B12</f>
        <v>សាច់ជ្រូក៣ជាន់</v>
      </c>
      <c r="F29" s="100" t="str">
        <f>'R-Dunsok'!B13</f>
        <v>ស៊ុតទា</v>
      </c>
      <c r="G29" s="100" t="str">
        <f>'R-Dunsok'!B14</f>
        <v>ត្រីប្រា</v>
      </c>
      <c r="H29" s="100" t="str">
        <f>'R-Dunsok'!B15</f>
        <v>ត្រីផ្ទក់</v>
      </c>
      <c r="I29" s="100" t="str">
        <f>'R-Dunsok'!B16</f>
        <v>ត្រកួន</v>
      </c>
      <c r="J29" s="100" t="str">
        <f>'R-Dunsok'!B17</f>
        <v>ស្លឹកបាស</v>
      </c>
      <c r="K29" s="100" t="str">
        <f>'R-Dunsok'!B18</f>
        <v>ស្ពៃក្រញាញ់</v>
      </c>
      <c r="L29" s="100" t="str">
        <f>'R-Dunsok'!B19</f>
        <v>ត្រួយល្ពៅ</v>
      </c>
      <c r="M29" s="100" t="str">
        <f>'R-Dunsok'!B20</f>
        <v>ផ្លែល្ពៅ</v>
      </c>
      <c r="N29" s="100" t="str">
        <f>'R-Dunsok'!B21</f>
        <v>ននោងមូល</v>
      </c>
      <c r="O29" s="100" t="str">
        <f>'R-Dunsok'!B22</f>
        <v>ល្ហុងខ្ចី</v>
      </c>
      <c r="P29" s="100" t="str">
        <f>'R-Dunsok'!B23</f>
        <v>សណ្តែកគួរ</v>
      </c>
      <c r="Q29" s="100">
        <f>'R-Dunsok'!B24</f>
        <v>0</v>
      </c>
      <c r="R29" s="100">
        <f>'R-Dunsok'!B25</f>
        <v>0</v>
      </c>
      <c r="S29" s="100">
        <f>'R-Dunsok'!B26</f>
        <v>0</v>
      </c>
    </row>
    <row r="30" spans="1:19" s="80" customFormat="1" ht="28.5" customHeight="1" x14ac:dyDescent="0.35">
      <c r="A30" s="302" t="s">
        <v>125</v>
      </c>
      <c r="B30" s="303"/>
      <c r="C30" s="88">
        <v>0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</row>
    <row r="31" spans="1:19" x14ac:dyDescent="0.95">
      <c r="A31" s="125">
        <v>45292</v>
      </c>
      <c r="B31" s="130">
        <f>IF(A31="","",A31+1)</f>
        <v>45293</v>
      </c>
      <c r="C31" s="136">
        <f>IF(D31+E31+F31+G31+H31+I31+J31+K31+L31+M31+N31+O31+P31+Q31+R31+S31&lt;=0,"",MAX(C$1:$C30)+1)</f>
        <v>1</v>
      </c>
      <c r="D31" s="93" t="s">
        <v>137</v>
      </c>
      <c r="E31" s="93"/>
      <c r="F31" s="93"/>
      <c r="G31" s="93"/>
      <c r="H31" s="93" t="s">
        <v>163</v>
      </c>
      <c r="I31" s="93" t="s">
        <v>157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36">
        <f>IF(D32+E32+F32+G32+H32+I32+J32+K32+L32+M32+N32+O32+P32+Q32+R32+S32&lt;=0,"",MAX(C$1:$C31)+1)</f>
        <v>2</v>
      </c>
      <c r="D32" s="93"/>
      <c r="E32" s="93"/>
      <c r="F32" s="93"/>
      <c r="G32" s="93" t="s">
        <v>163</v>
      </c>
      <c r="H32" s="93"/>
      <c r="I32" s="93"/>
      <c r="J32" s="92"/>
      <c r="K32" s="93"/>
      <c r="L32" s="93"/>
      <c r="M32" s="93" t="s">
        <v>138</v>
      </c>
      <c r="N32" s="93"/>
      <c r="O32" s="93"/>
      <c r="P32" s="93" t="s">
        <v>162</v>
      </c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36">
        <f>IF(D33+E33+F33+G33+H33+I33+J33+K33+L33+M33+N33+O33+P33+Q33+R33+S33&lt;=0,"",MAX(C$1:$C32)+1)</f>
        <v>3</v>
      </c>
      <c r="D33" s="93"/>
      <c r="E33" s="93" t="s">
        <v>117</v>
      </c>
      <c r="F33" s="93"/>
      <c r="G33" s="93"/>
      <c r="H33" s="93"/>
      <c r="I33" s="93"/>
      <c r="J33" s="92"/>
      <c r="K33" s="93"/>
      <c r="L33" s="93" t="s">
        <v>157</v>
      </c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36">
        <f>IF(D34+E34+F34+G34+H34+I34+J34+K34+L34+M34+N34+O34+P34+Q34+R34+S34&lt;=0,"",MAX(C$1:$C33)+1)</f>
        <v>4</v>
      </c>
      <c r="D34" s="93"/>
      <c r="E34" s="93"/>
      <c r="F34" s="93" t="s">
        <v>164</v>
      </c>
      <c r="G34" s="93"/>
      <c r="H34" s="93"/>
      <c r="I34" s="93"/>
      <c r="J34" s="92" t="s">
        <v>164</v>
      </c>
      <c r="K34" s="93"/>
      <c r="L34" s="93" t="s">
        <v>165</v>
      </c>
      <c r="M34" s="93"/>
      <c r="N34" s="93" t="s">
        <v>166</v>
      </c>
      <c r="O34" s="93"/>
      <c r="P34" s="93"/>
      <c r="Q34" s="93" t="s">
        <v>158</v>
      </c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36">
        <f>IF(D35+E35+F35+G35+H35+I35+J35+K35+L35+M35+N35+O35+P35+Q35+R35+S35&lt;=0,"",MAX(C$1:$C34)+1)</f>
        <v>5</v>
      </c>
      <c r="D35" s="93"/>
      <c r="E35" s="93" t="s">
        <v>117</v>
      </c>
      <c r="F35" s="93"/>
      <c r="G35" s="93"/>
      <c r="H35" s="93"/>
      <c r="I35" s="93"/>
      <c r="J35" s="92"/>
      <c r="K35" s="93"/>
      <c r="L35" s="93"/>
      <c r="M35" s="93"/>
      <c r="N35" s="93"/>
      <c r="O35" s="93" t="s">
        <v>157</v>
      </c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36">
        <f>IF(D36+E36+F36+G36+H36+I36+J36+K36+L36+M36+N36+O36+P36+Q36+R36+S36&lt;=0,"",MAX(C$1:$C35)+1)</f>
        <v>6</v>
      </c>
      <c r="D36" s="93"/>
      <c r="E36" s="93"/>
      <c r="F36" s="93"/>
      <c r="G36" s="93"/>
      <c r="H36" s="93" t="s">
        <v>163</v>
      </c>
      <c r="I36" s="93" t="s">
        <v>157</v>
      </c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36">
        <f>IF(D37+E37+F37+G37+H37+I37+J37+K37+L37+M37+N37+O37+P37+Q37+R37+S37&lt;=0,"",MAX(C$1:$C36)+1)</f>
        <v>7</v>
      </c>
      <c r="D37" s="93"/>
      <c r="E37" s="93"/>
      <c r="F37" s="93"/>
      <c r="G37" s="93" t="s">
        <v>163</v>
      </c>
      <c r="H37" s="93"/>
      <c r="I37" s="93"/>
      <c r="J37" s="92"/>
      <c r="K37" s="93"/>
      <c r="L37" s="93"/>
      <c r="M37" s="93" t="s">
        <v>138</v>
      </c>
      <c r="N37" s="93"/>
      <c r="O37" s="93"/>
      <c r="P37" s="93" t="s">
        <v>162</v>
      </c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36">
        <f>IF(D38+E38+F38+G38+H38+I38+J38+K38+L38+M38+N38+O38+P38+Q38+R38+S38&lt;=0,"",MAX(C$1:$C37)+1)</f>
        <v>8</v>
      </c>
      <c r="D38" s="93"/>
      <c r="E38" s="93" t="s">
        <v>117</v>
      </c>
      <c r="F38" s="93"/>
      <c r="G38" s="93"/>
      <c r="H38" s="93"/>
      <c r="I38" s="93"/>
      <c r="J38" s="92"/>
      <c r="K38" s="93"/>
      <c r="L38" s="93" t="s">
        <v>157</v>
      </c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36">
        <f>IF(D39+E39+F39+G39+H39+I39+J39+K39+L39+M39+N39+O39+P39+Q39+R39+S39&lt;=0,"",MAX(C$1:$C38)+1)</f>
        <v>9</v>
      </c>
      <c r="D39" s="93"/>
      <c r="E39" s="93"/>
      <c r="F39" s="93" t="s">
        <v>164</v>
      </c>
      <c r="G39" s="93"/>
      <c r="H39" s="93"/>
      <c r="I39" s="93"/>
      <c r="J39" s="92" t="s">
        <v>164</v>
      </c>
      <c r="K39" s="93"/>
      <c r="L39" s="93" t="s">
        <v>165</v>
      </c>
      <c r="M39" s="93"/>
      <c r="N39" s="93" t="s">
        <v>166</v>
      </c>
      <c r="O39" s="93"/>
      <c r="P39" s="93"/>
      <c r="Q39" s="93" t="s">
        <v>158</v>
      </c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36">
        <f>IF(D40+E40+F40+G40+H40+I40+J40+K40+L40+M40+N40+O40+P40+Q40+R40+S40&lt;=0,"",MAX(C$1:$C39)+1)</f>
        <v>10</v>
      </c>
      <c r="D40" s="93"/>
      <c r="E40" s="93" t="s">
        <v>117</v>
      </c>
      <c r="F40" s="93"/>
      <c r="G40" s="93"/>
      <c r="H40" s="93"/>
      <c r="I40" s="93"/>
      <c r="J40" s="92"/>
      <c r="K40" s="93"/>
      <c r="L40" s="93"/>
      <c r="M40" s="93"/>
      <c r="N40" s="93"/>
      <c r="O40" s="93" t="s">
        <v>157</v>
      </c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36">
        <f>IF(D41+E41+F41+G41+H41+I41+J41+K41+L41+M41+N41+O41+P41+Q41+R41+S41&lt;=0,"",MAX(C$1:$C40)+1)</f>
        <v>11</v>
      </c>
      <c r="D41" s="93"/>
      <c r="E41" s="93"/>
      <c r="F41" s="93" t="s">
        <v>164</v>
      </c>
      <c r="G41" s="93"/>
      <c r="H41" s="93"/>
      <c r="I41" s="93"/>
      <c r="J41" s="92"/>
      <c r="K41" s="93" t="s">
        <v>157</v>
      </c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36">
        <f>IF(D42+E42+F42+G42+H42+I42+J42+K42+L42+M42+N42+O42+P42+Q42+R42+S42&lt;=0,"",MAX(C$1:$C41)+1)</f>
        <v>12</v>
      </c>
      <c r="D42" s="93"/>
      <c r="E42" s="93"/>
      <c r="F42" s="93"/>
      <c r="G42" s="93"/>
      <c r="H42" s="93" t="s">
        <v>163</v>
      </c>
      <c r="I42" s="93" t="s">
        <v>157</v>
      </c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36">
        <f>IF(D43+E43+F43+G43+H43+I43+J43+K43+L43+M43+N43+O43+P43+Q43+R43+S43&lt;=0,"",MAX(C$1:$C42)+1)</f>
        <v>13</v>
      </c>
      <c r="D43" s="93"/>
      <c r="E43" s="93"/>
      <c r="F43" s="93"/>
      <c r="G43" s="93" t="s">
        <v>163</v>
      </c>
      <c r="H43" s="93"/>
      <c r="I43" s="93"/>
      <c r="J43" s="92"/>
      <c r="K43" s="93"/>
      <c r="L43" s="93"/>
      <c r="M43" s="93" t="s">
        <v>138</v>
      </c>
      <c r="N43" s="93"/>
      <c r="O43" s="93"/>
      <c r="P43" s="93" t="s">
        <v>162</v>
      </c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36">
        <f>IF(D44+E44+F44+G44+H44+I44+J44+K44+L44+M44+N44+O44+P44+Q44+R44+S44&lt;=0,"",MAX(C$1:$C43)+1)</f>
        <v>14</v>
      </c>
      <c r="D44" s="93"/>
      <c r="E44" s="93" t="s">
        <v>117</v>
      </c>
      <c r="F44" s="93"/>
      <c r="G44" s="93"/>
      <c r="H44" s="93"/>
      <c r="I44" s="93"/>
      <c r="J44" s="92"/>
      <c r="K44" s="93"/>
      <c r="L44" s="93" t="s">
        <v>157</v>
      </c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36">
        <f>IF(D45+E45+F45+G45+H45+I45+J45+K45+L45+M45+N45+O45+P45+Q45+R45+S45&lt;=0,"",MAX(C$1:$C44)+1)</f>
        <v>15</v>
      </c>
      <c r="D45" s="93"/>
      <c r="E45" s="93"/>
      <c r="F45" s="93" t="s">
        <v>164</v>
      </c>
      <c r="G45" s="93"/>
      <c r="H45" s="93"/>
      <c r="I45" s="93"/>
      <c r="J45" s="92" t="s">
        <v>164</v>
      </c>
      <c r="K45" s="93"/>
      <c r="L45" s="93" t="s">
        <v>165</v>
      </c>
      <c r="M45" s="93"/>
      <c r="N45" s="93" t="s">
        <v>166</v>
      </c>
      <c r="O45" s="93"/>
      <c r="P45" s="93"/>
      <c r="Q45" s="93" t="s">
        <v>158</v>
      </c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36">
        <f>IF(D46+E46+F46+G46+H46+I46+J46+K46+L46+M46+N46+O46+P46+Q46+R46+S46&lt;=0,"",MAX(C$1:$C45)+1)</f>
        <v>16</v>
      </c>
      <c r="D46" s="93"/>
      <c r="E46" s="93" t="s">
        <v>117</v>
      </c>
      <c r="F46" s="93"/>
      <c r="G46" s="93"/>
      <c r="H46" s="93"/>
      <c r="I46" s="93"/>
      <c r="J46" s="92"/>
      <c r="K46" s="93"/>
      <c r="L46" s="93"/>
      <c r="M46" s="93"/>
      <c r="N46" s="93"/>
      <c r="O46" s="93" t="s">
        <v>157</v>
      </c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36">
        <f>IF(D47+E47+F47+G47+H47+I47+J47+K47+L47+M47+N47+O47+P47+Q47+R47+S47&lt;=0,"",MAX(C$1:$C46)+1)</f>
        <v>17</v>
      </c>
      <c r="D47" s="93"/>
      <c r="E47" s="93"/>
      <c r="F47" s="93" t="s">
        <v>164</v>
      </c>
      <c r="G47" s="93"/>
      <c r="H47" s="93"/>
      <c r="I47" s="93"/>
      <c r="J47" s="92"/>
      <c r="K47" s="93" t="s">
        <v>157</v>
      </c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36">
        <f>IF(D48+E48+F48+G48+H48+I48+J48+K48+L48+M48+N48+O48+P48+Q48+R48+S48&lt;=0,"",MAX(C$1:$C47)+1)</f>
        <v>18</v>
      </c>
      <c r="D48" s="93"/>
      <c r="E48" s="93"/>
      <c r="F48" s="93"/>
      <c r="G48" s="93"/>
      <c r="H48" s="93" t="s">
        <v>163</v>
      </c>
      <c r="I48" s="93" t="s">
        <v>157</v>
      </c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36">
        <f>IF(D49+E49+F49+G49+H49+I49+J49+K49+L49+M49+N49+O49+P49+Q49+R49+S49&lt;=0,"",MAX(C$1:$C48)+1)</f>
        <v>19</v>
      </c>
      <c r="D49" s="93"/>
      <c r="E49" s="93"/>
      <c r="F49" s="93"/>
      <c r="G49" s="93" t="s">
        <v>163</v>
      </c>
      <c r="H49" s="93"/>
      <c r="I49" s="93"/>
      <c r="J49" s="92"/>
      <c r="K49" s="93"/>
      <c r="L49" s="93"/>
      <c r="M49" s="93" t="s">
        <v>138</v>
      </c>
      <c r="N49" s="93"/>
      <c r="O49" s="93"/>
      <c r="P49" s="93" t="s">
        <v>162</v>
      </c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36">
        <f>IF(D50+E50+F50+G50+H50+I50+J50+K50+L50+M50+N50+O50+P50+Q50+R50+S50&lt;=0,"",MAX(C$1:$C49)+1)</f>
        <v>20</v>
      </c>
      <c r="D50" s="93"/>
      <c r="E50" s="93" t="s">
        <v>117</v>
      </c>
      <c r="F50" s="93"/>
      <c r="G50" s="93"/>
      <c r="H50" s="93"/>
      <c r="I50" s="93"/>
      <c r="J50" s="92"/>
      <c r="K50" s="93"/>
      <c r="L50" s="93" t="s">
        <v>157</v>
      </c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36">
        <f>IF(D51+E51+F51+G51+H51+I51+J51+K51+L51+M51+N51+O51+P51+Q51+R51+S51&lt;=0,"",MAX(C$1:$C50)+1)</f>
        <v>21</v>
      </c>
      <c r="D51" s="93"/>
      <c r="E51" s="93"/>
      <c r="F51" s="93" t="s">
        <v>164</v>
      </c>
      <c r="G51" s="93"/>
      <c r="H51" s="93"/>
      <c r="I51" s="93"/>
      <c r="J51" s="92" t="s">
        <v>164</v>
      </c>
      <c r="K51" s="93"/>
      <c r="L51" s="93" t="s">
        <v>165</v>
      </c>
      <c r="M51" s="93"/>
      <c r="N51" s="93" t="s">
        <v>166</v>
      </c>
      <c r="O51" s="93"/>
      <c r="P51" s="93"/>
      <c r="Q51" s="93" t="s">
        <v>158</v>
      </c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36">
        <f>IF(D52+E52+F52+G52+H52+I52+J52+K52+L52+M52+N52+O52+P52+Q52+R52+S52&lt;=0,"",MAX(C$1:$C51)+1)</f>
        <v>22</v>
      </c>
      <c r="D52" s="93"/>
      <c r="E52" s="93" t="s">
        <v>117</v>
      </c>
      <c r="F52" s="93"/>
      <c r="G52" s="93"/>
      <c r="H52" s="93"/>
      <c r="I52" s="93"/>
      <c r="J52" s="92"/>
      <c r="K52" s="93"/>
      <c r="L52" s="93"/>
      <c r="M52" s="93"/>
      <c r="N52" s="93"/>
      <c r="O52" s="93" t="s">
        <v>157</v>
      </c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36">
        <f>IF(D53+E53+F53+G53+H53+I53+J53+K53+L53+M53+N53+O53+P53+Q53+R53+S53&lt;=0,"",MAX(C$1:$C52)+1)</f>
        <v>23</v>
      </c>
      <c r="D53" s="93"/>
      <c r="E53" s="93"/>
      <c r="F53" s="93" t="s">
        <v>164</v>
      </c>
      <c r="G53" s="93"/>
      <c r="H53" s="93"/>
      <c r="I53" s="93"/>
      <c r="J53" s="92"/>
      <c r="K53" s="93" t="s">
        <v>157</v>
      </c>
      <c r="L53" s="93"/>
      <c r="M53" s="93"/>
      <c r="N53" s="93"/>
      <c r="O53" s="93"/>
      <c r="P53" s="93"/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36">
        <f>IF(D54+E54+F54+G54+H54+I54+J54+K54+L54+M54+N54+O54+P54+Q54+R54+S54&lt;=0,"",MAX(C$1:$C53)+1)</f>
        <v>24</v>
      </c>
      <c r="D54" s="93"/>
      <c r="E54" s="93"/>
      <c r="F54" s="93"/>
      <c r="G54" s="93" t="s">
        <v>163</v>
      </c>
      <c r="H54" s="93"/>
      <c r="I54" s="93"/>
      <c r="J54" s="92"/>
      <c r="K54" s="93"/>
      <c r="L54" s="93"/>
      <c r="M54" s="93" t="s">
        <v>138</v>
      </c>
      <c r="N54" s="93"/>
      <c r="O54" s="93"/>
      <c r="P54" s="93" t="s">
        <v>162</v>
      </c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36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36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36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36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36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36" t="str">
        <f>IF(D60+E60+F60+G60+H60+I60+J60+K60+L60+M60+N60+O60+P60+Q60+R60+S60&lt;=0,"",MAX(C$1:$C59)+1)</f>
        <v/>
      </c>
      <c r="D60" s="81"/>
      <c r="E60" s="81"/>
      <c r="F60" s="81"/>
      <c r="G60" s="81"/>
      <c r="H60" s="81"/>
      <c r="I60" s="81"/>
      <c r="J60" s="81"/>
      <c r="K60" s="81"/>
      <c r="L60" s="81"/>
      <c r="M60" s="81"/>
      <c r="N60" s="81"/>
      <c r="O60" s="81"/>
      <c r="P60" s="81"/>
      <c r="Q60" s="81"/>
      <c r="R60" s="81"/>
      <c r="S60" s="81"/>
    </row>
    <row r="61" spans="1:19" x14ac:dyDescent="0.95">
      <c r="A61" s="208"/>
      <c r="B61" s="208"/>
      <c r="C61" s="209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</row>
    <row r="62" spans="1:19" x14ac:dyDescent="0.95">
      <c r="A62" s="292" t="s">
        <v>40</v>
      </c>
      <c r="B62" s="299"/>
      <c r="C62" s="91">
        <f>COUNT(C31:C57)</f>
        <v>24</v>
      </c>
      <c r="D62" s="97">
        <f>D57+D54+D53+D52+D51+D50+D49+D48+D47+D46+D45+D44+D43+D42+D41+D40+D39+D38+D37+D36+D35+D34+D33+D32+D31</f>
        <v>2</v>
      </c>
      <c r="E62" s="97">
        <f t="shared" ref="E62:S62" si="1">E57+E54+E53+E52+E51+E50+E49+E48+E47+E46+E45+E44+E43+E42+E41+E40+E39+E38+E37+E36+E35+E34+E33+E32+E31</f>
        <v>152</v>
      </c>
      <c r="F62" s="97">
        <f t="shared" si="1"/>
        <v>8.4</v>
      </c>
      <c r="G62" s="97">
        <f t="shared" si="1"/>
        <v>8</v>
      </c>
      <c r="H62" s="97">
        <f t="shared" si="1"/>
        <v>6.4</v>
      </c>
      <c r="I62" s="97">
        <f t="shared" si="1"/>
        <v>14</v>
      </c>
      <c r="J62" s="97">
        <f t="shared" si="1"/>
        <v>4.8</v>
      </c>
      <c r="K62" s="97">
        <f t="shared" si="1"/>
        <v>10.5</v>
      </c>
      <c r="L62" s="97">
        <f t="shared" si="1"/>
        <v>17.600000000000001</v>
      </c>
      <c r="M62" s="97">
        <f t="shared" si="1"/>
        <v>9</v>
      </c>
      <c r="N62" s="97">
        <f t="shared" si="1"/>
        <v>4.4000000000000004</v>
      </c>
      <c r="O62" s="97">
        <f t="shared" si="1"/>
        <v>14</v>
      </c>
      <c r="P62" s="97">
        <f t="shared" si="1"/>
        <v>8.5</v>
      </c>
      <c r="Q62" s="97">
        <f t="shared" si="1"/>
        <v>1.2</v>
      </c>
      <c r="R62" s="97">
        <f t="shared" si="1"/>
        <v>0</v>
      </c>
      <c r="S62" s="97">
        <f t="shared" si="1"/>
        <v>0</v>
      </c>
    </row>
  </sheetData>
  <sheetProtection insertHyperlinks="0" sort="0" autoFilter="0" pivotTables="0"/>
  <autoFilter ref="A30:S60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0">
    <cfRule type="expression" dxfId="6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309" r:id="rId4" name="Button 21">
              <controlPr defaultSize="0" print="0" autoFill="0" autoPict="0" macro="[0]!Home">
                <anchor moveWithCells="1" sizeWithCells="1">
                  <from>
                    <xdr:col>19</xdr:col>
                    <xdr:colOff>184150</xdr:colOff>
                    <xdr:row>1</xdr:row>
                    <xdr:rowOff>196850</xdr:rowOff>
                  </from>
                  <to>
                    <xdr:col>20</xdr:col>
                    <xdr:colOff>425450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0" r:id="rId5" name="Button 22">
              <controlPr defaultSize="0" print="0" autoFill="0" autoPict="0" macro="[0]!R_don">
                <anchor moveWithCells="1" sizeWithCells="1">
                  <from>
                    <xdr:col>19</xdr:col>
                    <xdr:colOff>152400</xdr:colOff>
                    <xdr:row>28</xdr:row>
                    <xdr:rowOff>361950</xdr:rowOff>
                  </from>
                  <to>
                    <xdr:col>20</xdr:col>
                    <xdr:colOff>488950</xdr:colOff>
                    <xdr:row>28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AE72-978D-45F2-8283-F61DAD510870}">
  <sheetPr codeName="Sheet29">
    <tabColor rgb="FF7030A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36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IFERROR(_xlfn.XLOOKUP(B11,Dunsok!$D$29:$S$29,Dunsok!$D$62:$S$62),"")</f>
        <v>2</v>
      </c>
      <c r="E11" s="63">
        <f>IFERROR(IF(B11="","",IF($E$7&lt;តម្លៃទំនិញ!$E$6,VLOOKUP(B11,តម្លៃទំនិញ!$B$8:$G$68,3,FALSE),VLOOKUP(B11,តម្លៃទំនិញ!$B$8:$G$68,4,FALSE))),"")</f>
        <v>1000</v>
      </c>
      <c r="F11" s="198"/>
      <c r="G11" s="199">
        <f>IFERROR(IF(B11="","",D11*E11),"")</f>
        <v>2000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IFERROR(_xlfn.XLOOKUP(B12,Dunsok!$D$29:$S$29,Dunsok!$D$62:$S$62),"")</f>
        <v>152</v>
      </c>
      <c r="E12" s="63">
        <f>IFERROR(IF(B12="","",IF($E$7&lt;តម្លៃទំនិញ!$E$6,VLOOKUP(B12,តម្លៃទំនិញ!$B$8:$G$68,3,FALSE),VLOOKUP(B12,តម្លៃទំនិញ!$B$8:$G$68,4,FALSE))),"")</f>
        <v>15950</v>
      </c>
      <c r="F12" s="198"/>
      <c r="G12" s="199">
        <f t="shared" ref="G12:G26" si="0">IFERROR(IF(B12="","",D12*E12),"")</f>
        <v>2424400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IFERROR(_xlfn.XLOOKUP(B13,Dunsok!$D$29:$S$29,Dunsok!$D$62:$S$62),"")</f>
        <v>8.4</v>
      </c>
      <c r="E13" s="63">
        <f>IFERROR(IF(B13="","",IF($E$7&lt;តម្លៃទំនិញ!$E$6,VLOOKUP(B13,តម្លៃទំនិញ!$B$8:$G$68,3,FALSE),VLOOKUP(B13,តម្លៃទំនិញ!$B$8:$G$68,4,FALSE))),"")</f>
        <v>580</v>
      </c>
      <c r="F13" s="198"/>
      <c r="G13" s="199">
        <f t="shared" si="0"/>
        <v>4872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IFERROR(_xlfn.XLOOKUP(B14,Dunsok!$D$29:$S$29,Dunsok!$D$62:$S$62),"")</f>
        <v>8</v>
      </c>
      <c r="E14" s="63">
        <f>IFERROR(IF(B14="","",IF($E$7&lt;តម្លៃទំនិញ!$E$6,VLOOKUP(B14,តម្លៃទំនិញ!$B$8:$G$68,3,FALSE),VLOOKUP(B14,តម្លៃទំនិញ!$B$8:$G$68,4,FALSE))),"")</f>
        <v>7290</v>
      </c>
      <c r="F14" s="198"/>
      <c r="G14" s="199">
        <f t="shared" si="0"/>
        <v>58320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IFERROR(_xlfn.XLOOKUP(B15,Dunsok!$D$29:$S$29,Dunsok!$D$62:$S$62),"")</f>
        <v>6.4</v>
      </c>
      <c r="E15" s="63">
        <f>IFERROR(IF(B15="","",IF($E$7&lt;តម្លៃទំនិញ!$E$6,VLOOKUP(B15,តម្លៃទំនិញ!$B$8:$G$68,3,FALSE),VLOOKUP(B15,តម្លៃទំនិញ!$B$8:$G$68,4,FALSE))),"")</f>
        <v>10000</v>
      </c>
      <c r="F15" s="198"/>
      <c r="G15" s="199">
        <f t="shared" si="0"/>
        <v>64000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IFERROR(_xlfn.XLOOKUP(B16,Dunsok!$D$29:$S$29,Dunsok!$D$62:$S$62),"")</f>
        <v>14</v>
      </c>
      <c r="E16" s="63">
        <f>IFERROR(IF(B16="","",IF($E$7&lt;តម្លៃទំនិញ!$E$6,VLOOKUP(B16,តម្លៃទំនិញ!$B$8:$G$68,3,FALSE),VLOOKUP(B16,តម្លៃទំនិញ!$B$8:$G$68,4,FALSE))),"")</f>
        <v>2495</v>
      </c>
      <c r="F16" s="198"/>
      <c r="G16" s="199">
        <f t="shared" si="0"/>
        <v>34930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IFERROR(_xlfn.XLOOKUP(B17,Dunsok!$D$29:$S$29,Dunsok!$D$62:$S$62),"")</f>
        <v>4.8</v>
      </c>
      <c r="E17" s="63">
        <f>IFERROR(IF(B17="","",IF($E$7&lt;តម្លៃទំនិញ!$E$6,VLOOKUP(B17,តម្លៃទំនិញ!$B$8:$G$68,3,FALSE),VLOOKUP(B17,តម្លៃទំនិញ!$B$8:$G$68,4,FALSE))),"")</f>
        <v>3999</v>
      </c>
      <c r="F17" s="198"/>
      <c r="G17" s="199">
        <f t="shared" si="0"/>
        <v>19195.2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IFERROR(_xlfn.XLOOKUP(B18,Dunsok!$D$29:$S$29,Dunsok!$D$62:$S$62),"")</f>
        <v>10.5</v>
      </c>
      <c r="E18" s="63">
        <f>IFERROR(IF(B18="","",IF($E$7&lt;តម្លៃទំនិញ!$E$6,VLOOKUP(B18,តម្លៃទំនិញ!$B$8:$G$68,3,FALSE),VLOOKUP(B18,តម្លៃទំនិញ!$B$8:$G$68,4,FALSE))),"")</f>
        <v>3999</v>
      </c>
      <c r="F18" s="198"/>
      <c r="G18" s="199">
        <f t="shared" si="0"/>
        <v>41989.5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IFERROR(_xlfn.XLOOKUP(B19,Dunsok!$D$29:$S$29,Dunsok!$D$62:$S$62),"")</f>
        <v>17.600000000000001</v>
      </c>
      <c r="E19" s="63">
        <f>IFERROR(IF(B19="","",IF($E$7&lt;តម្លៃទំនិញ!$E$6,VLOOKUP(B19,តម្លៃទំនិញ!$B$8:$G$68,3,FALSE),VLOOKUP(B19,តម្លៃទំនិញ!$B$8:$G$68,4,FALSE))),"")</f>
        <v>2590</v>
      </c>
      <c r="F19" s="198"/>
      <c r="G19" s="199">
        <f t="shared" si="0"/>
        <v>45584.000000000007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IFERROR(_xlfn.XLOOKUP(B20,Dunsok!$D$29:$S$29,Dunsok!$D$62:$S$62),"")</f>
        <v>9</v>
      </c>
      <c r="E20" s="63">
        <f>IFERROR(IF(B20="","",IF($E$7&lt;តម្លៃទំនិញ!$E$6,VLOOKUP(B20,តម្លៃទំនិញ!$B$8:$G$68,3,FALSE),VLOOKUP(B20,តម្លៃទំនិញ!$B$8:$G$68,4,FALSE))),"")</f>
        <v>2790</v>
      </c>
      <c r="F20" s="198"/>
      <c r="G20" s="199">
        <f t="shared" si="0"/>
        <v>25110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IFERROR(_xlfn.XLOOKUP(B21,Dunsok!$D$29:$S$29,Dunsok!$D$62:$S$62),"")</f>
        <v>4.4000000000000004</v>
      </c>
      <c r="E21" s="63">
        <f>IFERROR(IF(B21="","",IF($E$7&lt;តម្លៃទំនិញ!$E$6,VLOOKUP(B21,តម្លៃទំនិញ!$B$8:$G$68,3,FALSE),VLOOKUP(B21,តម្លៃទំនិញ!$B$8:$G$68,4,FALSE))),"")</f>
        <v>2499</v>
      </c>
      <c r="F21" s="198"/>
      <c r="G21" s="199">
        <f t="shared" si="0"/>
        <v>10995.6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IFERROR(_xlfn.XLOOKUP(B22,Dunsok!$D$29:$S$29,Dunsok!$D$62:$S$62),"")</f>
        <v>14</v>
      </c>
      <c r="E22" s="63">
        <f>IFERROR(IF(B22="","",IF($E$7&lt;តម្លៃទំនិញ!$E$6,VLOOKUP(B22,តម្លៃទំនិញ!$B$8:$G$68,3,FALSE),VLOOKUP(B22,តម្លៃទំនិញ!$B$8:$G$68,4,FALSE))),"")</f>
        <v>1495</v>
      </c>
      <c r="F22" s="198"/>
      <c r="G22" s="199">
        <f t="shared" si="0"/>
        <v>20930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IFERROR(_xlfn.XLOOKUP(B23,Dunsok!$D$29:$S$29,Dunsok!$D$62:$S$62),"")</f>
        <v>8.5</v>
      </c>
      <c r="E23" s="63">
        <f>IFERROR(IF(B23="","",IF($E$7&lt;តម្លៃទំនិញ!$E$6,VLOOKUP(B23,តម្លៃទំនិញ!$B$8:$G$68,3,FALSE),VLOOKUP(B23,តម្លៃទំនិញ!$B$8:$G$68,4,FALSE))),"")</f>
        <v>3999</v>
      </c>
      <c r="F23" s="198"/>
      <c r="G23" s="199">
        <f t="shared" si="0"/>
        <v>33991.5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IFERROR(_xlfn.XLOOKUP(B24,Dunsok!$D$29:$S$29,Dunsok!$D$62:$S$62),"")</f>
        <v/>
      </c>
      <c r="E24" s="63" t="str">
        <f>IFERROR(IF(B24="","",IF($E$7&lt;តម្លៃទំនិញ!$E$6,VLOOKUP(B24,តម្លៃទំនិញ!$B$8:$G$68,3,FALSE),VLOOKUP(B24,តម្លៃទំនិញ!$B$8:$G$68,4,FALSE))),"")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IFERROR(_xlfn.XLOOKUP(B25,Dunsok!$D$29:$S$29,Dunsok!$D$62:$S$62),"")</f>
        <v/>
      </c>
      <c r="E25" s="63" t="str">
        <f>IFERROR(IF(B25="","",IF($E$7&lt;តម្លៃទំនិញ!$E$6,VLOOKUP(B25,តម្លៃទំនិញ!$B$8:$G$68,3,FALSE),VLOOKUP(B25,តម្លៃទំនិញ!$B$8:$G$68,4,FALSE))),"")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IFERROR(_xlfn.XLOOKUP(B26,Dunsok!$D$29:$S$29,Dunsok!$D$62:$S$62),"")</f>
        <v/>
      </c>
      <c r="E26" s="63" t="str">
        <f>IFERROR(IF(B26="","",IF($E$7&lt;តម្លៃទំនិញ!$E$6,VLOOKUP(B26,តម្លៃទំនិញ!$B$8:$G$68,3,FALSE),VLOOKUP(B26,តម្លៃទំនិញ!$B$8:$G$68,4,FALSE))),"")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2786317.8000000003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2786300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F9:G9"/>
    <mergeCell ref="C1:F1"/>
    <mergeCell ref="C2:F2"/>
    <mergeCell ref="A27:E27"/>
    <mergeCell ref="A28:D28"/>
    <mergeCell ref="E28:G28"/>
    <mergeCell ref="A6:G6"/>
    <mergeCell ref="A7:D7"/>
    <mergeCell ref="E7:G7"/>
    <mergeCell ref="A8:B8"/>
    <mergeCell ref="A9:A10"/>
    <mergeCell ref="B9:B10"/>
    <mergeCell ref="C9:C10"/>
    <mergeCell ref="D9:E9"/>
    <mergeCell ref="A33:C33"/>
    <mergeCell ref="D33:E33"/>
    <mergeCell ref="F33:G33"/>
    <mergeCell ref="A35:G35"/>
    <mergeCell ref="A34:C34"/>
    <mergeCell ref="D34:E34"/>
    <mergeCell ref="F34:G34"/>
    <mergeCell ref="A30:C30"/>
    <mergeCell ref="D30:E30"/>
    <mergeCell ref="F30:G30"/>
    <mergeCell ref="A31:C31"/>
    <mergeCell ref="D31:E31"/>
    <mergeCell ref="F31:G31"/>
  </mergeCells>
  <dataValidations count="3">
    <dataValidation type="list" allowBlank="1" showInputMessage="1" showErrorMessage="1" sqref="B11:B26" xr:uid="{28781FA3-FFD8-4C17-8A0A-C266AF56F5E3}">
      <formula1>មុខ</formula1>
    </dataValidation>
    <dataValidation type="list" allowBlank="1" showInputMessage="1" showErrorMessage="1" sqref="C4" xr:uid="{B1B6E802-D7C7-4BB2-9FB8-EA47EF43A811}">
      <formula1>ស្រីស្នំ</formula1>
    </dataValidation>
    <dataValidation type="list" allowBlank="1" showInputMessage="1" showErrorMessage="1" sqref="C3" xr:uid="{81E8AEF0-AD77-4339-8F01-F0A59B4D0593}">
      <formula1>សៀមរាប</formula1>
    </dataValidation>
  </dataValidations>
  <printOptions horizontalCentered="1" verticalCentered="1"/>
  <pageMargins left="0" right="0" top="0.25" bottom="0" header="0" footer="0"/>
  <pageSetup paperSize="9" scale="99" orientation="portrait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46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9</xdr:row>
                    <xdr:rowOff>501650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7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8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9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9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50" r:id="rId8" name="Button 18">
              <controlPr defaultSize="0" print="0" autoFill="0" autoPict="0" macro="[0]!Dunsok">
                <anchor moveWithCells="1" sizeWithCells="1">
                  <from>
                    <xdr:col>13</xdr:col>
                    <xdr:colOff>171450</xdr:colOff>
                    <xdr:row>6</xdr:row>
                    <xdr:rowOff>57150</xdr:rowOff>
                  </from>
                  <to>
                    <xdr:col>14</xdr:col>
                    <xdr:colOff>501650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51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52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177800</xdr:colOff>
                    <xdr:row>7</xdr:row>
                    <xdr:rowOff>95250</xdr:rowOff>
                  </from>
                  <to>
                    <xdr:col>14</xdr:col>
                    <xdr:colOff>419100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55" r:id="rId11" name="Button 23">
              <controlPr defaultSize="0" print="0" autoFill="0" autoPict="0" macro="[0]!don">
                <anchor moveWithCells="1" sizeWithCells="1">
                  <from>
                    <xdr:col>13</xdr:col>
                    <xdr:colOff>171450</xdr:colOff>
                    <xdr:row>9</xdr:row>
                    <xdr:rowOff>31750</xdr:rowOff>
                  </from>
                  <to>
                    <xdr:col>14</xdr:col>
                    <xdr:colOff>419100</xdr:colOff>
                    <xdr:row>9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3D4F96-BA60-4F32-B4B3-DDBFE83E8D65}">
          <x14:formula1>
            <xm:f>Seting!$C$3:$C$8</xm:f>
          </x14:formula1>
          <xm:sqref>H9:M9</xm:sqref>
        </x14:dataValidation>
        <x14:dataValidation type="list" allowBlank="1" showInputMessage="1" showErrorMessage="1" xr:uid="{39185A0C-FFB7-4F1B-874C-2D8B9E838123}">
          <x14:formula1>
            <xm:f>Seting!$C$9:$C$13</xm:f>
          </x14:formula1>
          <xm:sqref>C5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B612A-4B8C-4292-827C-D6B955DAFDED}">
  <sheetPr codeName="Sheet19">
    <tabColor rgb="FFFFC000"/>
  </sheetPr>
  <dimension ref="A1:T62"/>
  <sheetViews>
    <sheetView view="pageBreakPreview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2.90625" style="85" customWidth="1"/>
    <col min="2" max="2" width="23.26953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58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58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58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58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58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58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58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58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58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58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58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58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58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58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58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58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58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58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58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58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58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58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58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58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58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58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58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58"/>
      <c r="B29" s="300"/>
      <c r="C29" s="357"/>
      <c r="D29" s="99" t="str">
        <f>'R-RMeat'!B11</f>
        <v>អំបិលអ៊ីយូត</v>
      </c>
      <c r="E29" s="100" t="str">
        <f>'R-RMeat'!B12</f>
        <v>សាច់ជ្រូក៣ជាន់</v>
      </c>
      <c r="F29" s="100" t="str">
        <f>'R-RMeat'!B13</f>
        <v>ស៊ុតទា</v>
      </c>
      <c r="G29" s="100" t="str">
        <f>'R-RMeat'!B14</f>
        <v>ត្រីប្រា</v>
      </c>
      <c r="H29" s="100" t="str">
        <f>'R-RMeat'!B15</f>
        <v>ត្រីផ្ទក់</v>
      </c>
      <c r="I29" s="100" t="str">
        <f>'R-RMeat'!B16</f>
        <v>ត្រកួន</v>
      </c>
      <c r="J29" s="100" t="str">
        <f>'R-RMeat'!B17</f>
        <v>ស្លឹកបាស</v>
      </c>
      <c r="K29" s="100" t="str">
        <f>'R-RMeat'!B18</f>
        <v>ស្ពៃក្រញាញ់</v>
      </c>
      <c r="L29" s="100" t="str">
        <f>'R-RMeat'!B19</f>
        <v>ត្រួយល្ពៅ</v>
      </c>
      <c r="M29" s="100" t="str">
        <f>'R-RMeat'!B20</f>
        <v>ផ្លែល្ពៅ</v>
      </c>
      <c r="N29" s="100" t="str">
        <f>'R-RMeat'!B21</f>
        <v>ននោងមូល</v>
      </c>
      <c r="O29" s="100" t="str">
        <f>'R-RMeat'!B22</f>
        <v>ល្ហុងខ្ចី</v>
      </c>
      <c r="P29" s="100" t="str">
        <f>'R-RMeat'!B23</f>
        <v>សណ្តែកគួរ</v>
      </c>
      <c r="Q29" s="100">
        <f>'R-RMeat'!B24</f>
        <v>0</v>
      </c>
      <c r="R29" s="100">
        <f>'R-RMeat'!B25</f>
        <v>0</v>
      </c>
      <c r="S29" s="100">
        <f>'R-RMeat'!B26</f>
        <v>0</v>
      </c>
    </row>
    <row r="30" spans="1:19" s="80" customFormat="1" ht="28.5" customHeight="1" x14ac:dyDescent="0.35">
      <c r="A30" s="302" t="s">
        <v>125</v>
      </c>
      <c r="B30" s="303"/>
      <c r="C30" s="88">
        <v>0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</row>
    <row r="31" spans="1:19" x14ac:dyDescent="0.95">
      <c r="A31" s="125">
        <v>45292</v>
      </c>
      <c r="B31" s="130">
        <f>IF(A31="","",A31+1)</f>
        <v>45293</v>
      </c>
      <c r="C31" s="136">
        <f>IF(D31+E31+F31+G31+H31+I31+J31+K31+L31+M31+N31+O31+P31+Q31+R31+S31&lt;=0,"",MAX(C$1:$C30)+1)</f>
        <v>1</v>
      </c>
      <c r="D31" s="93" t="s">
        <v>181</v>
      </c>
      <c r="E31" s="93"/>
      <c r="F31" s="93"/>
      <c r="G31" s="93"/>
      <c r="H31" s="93" t="s">
        <v>141</v>
      </c>
      <c r="I31" s="93" t="s">
        <v>156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36">
        <f>IF(D32+E32+F32+G32+H32+I32+J32+K32+L32+M32+N32+O32+P32+Q32+R32+S32&lt;=0,"",MAX(C$1:$C31)+1)</f>
        <v>2</v>
      </c>
      <c r="D32" s="93"/>
      <c r="E32" s="93"/>
      <c r="F32" s="93"/>
      <c r="G32" s="93" t="s">
        <v>155</v>
      </c>
      <c r="H32" s="93"/>
      <c r="I32" s="93"/>
      <c r="J32" s="92"/>
      <c r="K32" s="93"/>
      <c r="L32" s="93"/>
      <c r="M32" s="93" t="s">
        <v>152</v>
      </c>
      <c r="N32" s="93"/>
      <c r="O32" s="93"/>
      <c r="P32" s="93" t="s">
        <v>153</v>
      </c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36">
        <f>IF(D33+E33+F33+G33+H33+I33+J33+K33+L33+M33+N33+O33+P33+Q33+R33+S33&lt;=0,"",MAX(C$1:$C32)+1)</f>
        <v>3</v>
      </c>
      <c r="D33" s="93"/>
      <c r="E33" s="93" t="s">
        <v>151</v>
      </c>
      <c r="F33" s="93"/>
      <c r="G33" s="93"/>
      <c r="H33" s="93"/>
      <c r="I33" s="93"/>
      <c r="J33" s="92"/>
      <c r="K33" s="93"/>
      <c r="L33" s="93" t="s">
        <v>150</v>
      </c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36">
        <f>IF(D34+E34+F34+G34+H34+I34+J34+K34+L34+M34+N34+O34+P34+Q34+R34+S34&lt;=0,"",MAX(C$1:$C33)+1)</f>
        <v>4</v>
      </c>
      <c r="D34" s="93"/>
      <c r="E34" s="93"/>
      <c r="F34" s="93" t="s">
        <v>145</v>
      </c>
      <c r="G34" s="93"/>
      <c r="H34" s="93"/>
      <c r="I34" s="93"/>
      <c r="J34" s="92" t="s">
        <v>145</v>
      </c>
      <c r="K34" s="93"/>
      <c r="L34" s="93" t="s">
        <v>138</v>
      </c>
      <c r="M34" s="93"/>
      <c r="N34" s="93" t="s">
        <v>139</v>
      </c>
      <c r="O34" s="93"/>
      <c r="P34" s="93"/>
      <c r="Q34" s="93" t="s">
        <v>154</v>
      </c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36">
        <f>IF(D35+E35+F35+G35+H35+I35+J35+K35+L35+M35+N35+O35+P35+Q35+R35+S35&lt;=0,"",MAX(C$1:$C34)+1)</f>
        <v>5</v>
      </c>
      <c r="D35" s="93"/>
      <c r="E35" s="93" t="s">
        <v>151</v>
      </c>
      <c r="F35" s="93"/>
      <c r="G35" s="93"/>
      <c r="H35" s="93"/>
      <c r="I35" s="93"/>
      <c r="J35" s="92"/>
      <c r="K35" s="93"/>
      <c r="L35" s="93"/>
      <c r="M35" s="93"/>
      <c r="N35" s="93"/>
      <c r="O35" s="93" t="s">
        <v>150</v>
      </c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36">
        <f>IF(D36+E36+F36+G36+H36+I36+J36+K36+L36+M36+N36+O36+P36+Q36+R36+S36&lt;=0,"",MAX(C$1:$C35)+1)</f>
        <v>6</v>
      </c>
      <c r="D36" s="93"/>
      <c r="E36" s="93"/>
      <c r="F36" s="93"/>
      <c r="G36" s="93"/>
      <c r="H36" s="93" t="s">
        <v>141</v>
      </c>
      <c r="I36" s="93" t="s">
        <v>156</v>
      </c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36">
        <f>IF(D37+E37+F37+G37+H37+I37+J37+K37+L37+M37+N37+O37+P37+Q37+R37+S37&lt;=0,"",MAX(C$1:$C36)+1)</f>
        <v>7</v>
      </c>
      <c r="D37" s="93"/>
      <c r="E37" s="93"/>
      <c r="F37" s="93"/>
      <c r="G37" s="93" t="s">
        <v>155</v>
      </c>
      <c r="H37" s="93"/>
      <c r="I37" s="93"/>
      <c r="J37" s="92"/>
      <c r="K37" s="93"/>
      <c r="L37" s="93"/>
      <c r="M37" s="93" t="s">
        <v>152</v>
      </c>
      <c r="N37" s="93"/>
      <c r="O37" s="93"/>
      <c r="P37" s="93" t="s">
        <v>153</v>
      </c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36">
        <f>IF(D38+E38+F38+G38+H38+I38+J38+K38+L38+M38+N38+O38+P38+Q38+R38+S38&lt;=0,"",MAX(C$1:$C37)+1)</f>
        <v>8</v>
      </c>
      <c r="D38" s="93"/>
      <c r="E38" s="93" t="s">
        <v>151</v>
      </c>
      <c r="F38" s="93"/>
      <c r="G38" s="93"/>
      <c r="H38" s="93"/>
      <c r="I38" s="93"/>
      <c r="J38" s="92"/>
      <c r="K38" s="93"/>
      <c r="L38" s="93" t="s">
        <v>150</v>
      </c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36">
        <f>IF(D39+E39+F39+G39+H39+I39+J39+K39+L39+M39+N39+O39+P39+Q39+R39+S39&lt;=0,"",MAX(C$1:$C38)+1)</f>
        <v>9</v>
      </c>
      <c r="D39" s="93"/>
      <c r="E39" s="93"/>
      <c r="F39" s="93" t="s">
        <v>145</v>
      </c>
      <c r="G39" s="93"/>
      <c r="H39" s="93"/>
      <c r="I39" s="93"/>
      <c r="J39" s="92" t="s">
        <v>145</v>
      </c>
      <c r="K39" s="93"/>
      <c r="L39" s="93" t="s">
        <v>138</v>
      </c>
      <c r="M39" s="93"/>
      <c r="N39" s="93" t="s">
        <v>139</v>
      </c>
      <c r="O39" s="93"/>
      <c r="P39" s="93"/>
      <c r="Q39" s="93" t="s">
        <v>154</v>
      </c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36">
        <f>IF(D40+E40+F40+G40+H40+I40+J40+K40+L40+M40+N40+O40+P40+Q40+R40+S40&lt;=0,"",MAX(C$1:$C39)+1)</f>
        <v>10</v>
      </c>
      <c r="D40" s="93"/>
      <c r="E40" s="93" t="s">
        <v>151</v>
      </c>
      <c r="F40" s="93"/>
      <c r="G40" s="93"/>
      <c r="H40" s="93"/>
      <c r="I40" s="93"/>
      <c r="J40" s="92"/>
      <c r="K40" s="93"/>
      <c r="L40" s="93"/>
      <c r="M40" s="93"/>
      <c r="N40" s="93"/>
      <c r="O40" s="93" t="s">
        <v>150</v>
      </c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36">
        <f>IF(D41+E41+F41+G41+H41+I41+J41+K41+L41+M41+N41+O41+P41+Q41+R41+S41&lt;=0,"",MAX(C$1:$C40)+1)</f>
        <v>11</v>
      </c>
      <c r="D41" s="93"/>
      <c r="E41" s="93"/>
      <c r="F41" s="93" t="s">
        <v>145</v>
      </c>
      <c r="G41" s="93"/>
      <c r="H41" s="93"/>
      <c r="I41" s="93"/>
      <c r="J41" s="92"/>
      <c r="K41" s="93" t="s">
        <v>150</v>
      </c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36">
        <f>IF(D42+E42+F42+G42+H42+I42+J42+K42+L42+M42+N42+O42+P42+Q42+R42+S42&lt;=0,"",MAX(C$1:$C41)+1)</f>
        <v>12</v>
      </c>
      <c r="D42" s="93"/>
      <c r="E42" s="93"/>
      <c r="F42" s="93"/>
      <c r="G42" s="93"/>
      <c r="H42" s="93" t="s">
        <v>141</v>
      </c>
      <c r="I42" s="93" t="s">
        <v>156</v>
      </c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36">
        <f>IF(D43+E43+F43+G43+H43+I43+J43+K43+L43+M43+N43+O43+P43+Q43+R43+S43&lt;=0,"",MAX(C$1:$C42)+1)</f>
        <v>13</v>
      </c>
      <c r="D43" s="93"/>
      <c r="E43" s="93"/>
      <c r="F43" s="93"/>
      <c r="G43" s="93" t="s">
        <v>155</v>
      </c>
      <c r="H43" s="93"/>
      <c r="I43" s="93"/>
      <c r="J43" s="92"/>
      <c r="K43" s="93"/>
      <c r="L43" s="93"/>
      <c r="M43" s="93" t="s">
        <v>152</v>
      </c>
      <c r="N43" s="93"/>
      <c r="O43" s="93"/>
      <c r="P43" s="93" t="s">
        <v>153</v>
      </c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36">
        <f>IF(D44+E44+F44+G44+H44+I44+J44+K44+L44+M44+N44+O44+P44+Q44+R44+S44&lt;=0,"",MAX(C$1:$C43)+1)</f>
        <v>14</v>
      </c>
      <c r="D44" s="93"/>
      <c r="E44" s="93" t="s">
        <v>151</v>
      </c>
      <c r="F44" s="93"/>
      <c r="G44" s="93"/>
      <c r="H44" s="93"/>
      <c r="I44" s="93"/>
      <c r="J44" s="92"/>
      <c r="K44" s="93"/>
      <c r="L44" s="93" t="s">
        <v>150</v>
      </c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36">
        <f>IF(D45+E45+F45+G45+H45+I45+J45+K45+L45+M45+N45+O45+P45+Q45+R45+S45&lt;=0,"",MAX(C$1:$C44)+1)</f>
        <v>15</v>
      </c>
      <c r="D45" s="93"/>
      <c r="E45" s="93"/>
      <c r="F45" s="93" t="s">
        <v>145</v>
      </c>
      <c r="G45" s="93"/>
      <c r="H45" s="93"/>
      <c r="I45" s="93"/>
      <c r="J45" s="92" t="s">
        <v>145</v>
      </c>
      <c r="K45" s="93"/>
      <c r="L45" s="93" t="s">
        <v>138</v>
      </c>
      <c r="M45" s="93"/>
      <c r="N45" s="93" t="s">
        <v>139</v>
      </c>
      <c r="O45" s="93"/>
      <c r="P45" s="93"/>
      <c r="Q45" s="93" t="s">
        <v>154</v>
      </c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36">
        <f>IF(D46+E46+F46+G46+H46+I46+J46+K46+L46+M46+N46+O46+P46+Q46+R46+S46&lt;=0,"",MAX(C$1:$C45)+1)</f>
        <v>16</v>
      </c>
      <c r="D46" s="93"/>
      <c r="E46" s="93" t="s">
        <v>151</v>
      </c>
      <c r="F46" s="93"/>
      <c r="G46" s="93"/>
      <c r="H46" s="93"/>
      <c r="I46" s="93"/>
      <c r="J46" s="92"/>
      <c r="K46" s="93"/>
      <c r="L46" s="93"/>
      <c r="M46" s="93"/>
      <c r="N46" s="93"/>
      <c r="O46" s="93" t="s">
        <v>150</v>
      </c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36">
        <f>IF(D47+E47+F47+G47+H47+I47+J47+K47+L47+M47+N47+O47+P47+Q47+R47+S47&lt;=0,"",MAX(C$1:$C46)+1)</f>
        <v>17</v>
      </c>
      <c r="D47" s="93"/>
      <c r="E47" s="93"/>
      <c r="F47" s="93" t="s">
        <v>145</v>
      </c>
      <c r="G47" s="93"/>
      <c r="H47" s="93"/>
      <c r="I47" s="93"/>
      <c r="J47" s="92"/>
      <c r="K47" s="93" t="s">
        <v>150</v>
      </c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36" t="str">
        <f>IF(D48+E48+F48+G48+H48+I48+J48+K48+L48+M48+N48+O48+P48+Q48+R48+S48&lt;=0,"",MAX(C$1:$C47)+1)</f>
        <v/>
      </c>
      <c r="D48" s="93"/>
      <c r="E48" s="93"/>
      <c r="F48" s="93"/>
      <c r="G48" s="93"/>
      <c r="H48" s="93"/>
      <c r="I48" s="93"/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36">
        <f>IF(D49+E49+F49+G49+H49+I49+J49+K49+L49+M49+N49+O49+P49+Q49+R49+S49&lt;=0,"",MAX(C$1:$C48)+1)</f>
        <v>18</v>
      </c>
      <c r="D49" s="93"/>
      <c r="E49" s="93"/>
      <c r="F49" s="93"/>
      <c r="G49" s="93" t="s">
        <v>155</v>
      </c>
      <c r="H49" s="93"/>
      <c r="I49" s="93"/>
      <c r="J49" s="92"/>
      <c r="K49" s="93"/>
      <c r="L49" s="93"/>
      <c r="M49" s="93" t="s">
        <v>152</v>
      </c>
      <c r="N49" s="93"/>
      <c r="O49" s="93"/>
      <c r="P49" s="93" t="s">
        <v>153</v>
      </c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36">
        <f>IF(D50+E50+F50+G50+H50+I50+J50+K50+L50+M50+N50+O50+P50+Q50+R50+S50&lt;=0,"",MAX(C$1:$C49)+1)</f>
        <v>19</v>
      </c>
      <c r="D50" s="93"/>
      <c r="E50" s="93" t="s">
        <v>151</v>
      </c>
      <c r="F50" s="93"/>
      <c r="G50" s="93"/>
      <c r="H50" s="93"/>
      <c r="I50" s="93"/>
      <c r="J50" s="92"/>
      <c r="K50" s="93"/>
      <c r="L50" s="93" t="s">
        <v>150</v>
      </c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36">
        <f>IF(D51+E51+F51+G51+H51+I51+J51+K51+L51+M51+N51+O51+P51+Q51+R51+S51&lt;=0,"",MAX(C$1:$C50)+1)</f>
        <v>20</v>
      </c>
      <c r="D51" s="93"/>
      <c r="E51" s="93"/>
      <c r="F51" s="93" t="s">
        <v>145</v>
      </c>
      <c r="G51" s="93"/>
      <c r="H51" s="93"/>
      <c r="I51" s="93"/>
      <c r="J51" s="92" t="s">
        <v>145</v>
      </c>
      <c r="K51" s="93"/>
      <c r="L51" s="93" t="s">
        <v>138</v>
      </c>
      <c r="M51" s="93"/>
      <c r="N51" s="93" t="s">
        <v>139</v>
      </c>
      <c r="O51" s="93"/>
      <c r="P51" s="93"/>
      <c r="Q51" s="93" t="s">
        <v>154</v>
      </c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36">
        <f>IF(D52+E52+F52+G52+H52+I52+J52+K52+L52+M52+N52+O52+P52+Q52+R52+S52&lt;=0,"",MAX(C$1:$C51)+1)</f>
        <v>21</v>
      </c>
      <c r="D52" s="93"/>
      <c r="E52" s="93" t="s">
        <v>151</v>
      </c>
      <c r="F52" s="93"/>
      <c r="G52" s="93"/>
      <c r="H52" s="93"/>
      <c r="I52" s="93"/>
      <c r="J52" s="92"/>
      <c r="K52" s="93"/>
      <c r="L52" s="93"/>
      <c r="M52" s="93"/>
      <c r="N52" s="93"/>
      <c r="O52" s="93" t="s">
        <v>150</v>
      </c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36">
        <f>IF(D53+E53+F53+G53+H53+I53+J53+K53+L53+M53+N53+O53+P53+Q53+R53+S53&lt;=0,"",MAX(C$1:$C52)+1)</f>
        <v>22</v>
      </c>
      <c r="D53" s="93"/>
      <c r="E53" s="93"/>
      <c r="F53" s="93" t="s">
        <v>145</v>
      </c>
      <c r="G53" s="93"/>
      <c r="H53" s="93"/>
      <c r="I53" s="93"/>
      <c r="J53" s="92"/>
      <c r="K53" s="93" t="s">
        <v>150</v>
      </c>
      <c r="L53" s="93"/>
      <c r="M53" s="93"/>
      <c r="N53" s="93"/>
      <c r="O53" s="93"/>
      <c r="P53" s="93"/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36">
        <f>IF(D54+E54+F54+G54+H54+I54+J54+K54+L54+M54+N54+O54+P54+Q54+R54+S54&lt;=0,"",MAX(C$1:$C53)+1)</f>
        <v>23</v>
      </c>
      <c r="D54" s="93"/>
      <c r="E54" s="93"/>
      <c r="F54" s="93"/>
      <c r="G54" s="93" t="s">
        <v>155</v>
      </c>
      <c r="H54" s="93"/>
      <c r="I54" s="93"/>
      <c r="J54" s="92"/>
      <c r="K54" s="93"/>
      <c r="L54" s="93"/>
      <c r="M54" s="93" t="s">
        <v>152</v>
      </c>
      <c r="N54" s="93"/>
      <c r="O54" s="93"/>
      <c r="P54" s="93" t="s">
        <v>153</v>
      </c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36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36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36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36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36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36" t="str">
        <f>IF(D60+E60+F60+G60+H60+I60+J60+K60+L60+M60+N60+O60+P60+Q60+R60+S60&lt;=0,"",MAX(C$1:$C59)+1)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</row>
    <row r="61" spans="1:19" x14ac:dyDescent="0.95">
      <c r="A61" s="84"/>
      <c r="B61" s="86"/>
      <c r="C61" s="89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</row>
    <row r="62" spans="1:19" x14ac:dyDescent="0.95">
      <c r="A62" s="292" t="s">
        <v>40</v>
      </c>
      <c r="B62" s="299"/>
      <c r="C62" s="123">
        <f>COUNT(C31:C60)</f>
        <v>23</v>
      </c>
      <c r="D62" s="98">
        <f>D60+D59+D58+D57+D56+D55+D54+D53+D52+D51+D50+D49+D48+D47+D46+D45+D44+D43+D42+D41+D40+D39+D38+D37+D36+D35+D34+D33+D32+D31</f>
        <v>3</v>
      </c>
      <c r="E62" s="97">
        <f t="shared" ref="E62:S62" si="1">E60+E59+E58+E57+E56+E55+E54+E53+E52+E51+E50+E49+E48+E47+E46+E45+E44+E43+E42+E41+E40+E39+E38+E37+E36+E35+E34+E33+E32+E31</f>
        <v>304</v>
      </c>
      <c r="F62" s="97">
        <f t="shared" si="1"/>
        <v>16.8</v>
      </c>
      <c r="G62" s="97">
        <f t="shared" si="1"/>
        <v>16.5</v>
      </c>
      <c r="H62" s="97">
        <f t="shared" si="1"/>
        <v>8.3999999999999986</v>
      </c>
      <c r="I62" s="97">
        <f t="shared" si="1"/>
        <v>18.299999999999997</v>
      </c>
      <c r="J62" s="97">
        <f t="shared" si="1"/>
        <v>9.6</v>
      </c>
      <c r="K62" s="97">
        <f t="shared" si="1"/>
        <v>21</v>
      </c>
      <c r="L62" s="97">
        <f t="shared" si="1"/>
        <v>35.200000000000003</v>
      </c>
      <c r="M62" s="97">
        <f t="shared" si="1"/>
        <v>18</v>
      </c>
      <c r="N62" s="97">
        <f t="shared" si="1"/>
        <v>8.8000000000000007</v>
      </c>
      <c r="O62" s="97">
        <f t="shared" si="1"/>
        <v>28</v>
      </c>
      <c r="P62" s="97">
        <f t="shared" si="1"/>
        <v>17</v>
      </c>
      <c r="Q62" s="97">
        <f t="shared" si="1"/>
        <v>2.4</v>
      </c>
      <c r="R62" s="97">
        <f t="shared" si="1"/>
        <v>0</v>
      </c>
      <c r="S62" s="97">
        <f t="shared" si="1"/>
        <v>0</v>
      </c>
    </row>
  </sheetData>
  <sheetProtection insertHyperlinks="0" sort="0" autoFilter="0" pivotTables="0"/>
  <autoFilter ref="A30:S60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0">
    <cfRule type="expression" dxfId="5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4" r:id="rId4" name="Button 2">
              <controlPr defaultSize="0" print="0" autoFill="0" autoPict="0" macro="[0]!Home">
                <anchor moveWithCells="1" sizeWithCells="1">
                  <from>
                    <xdr:col>19</xdr:col>
                    <xdr:colOff>184150</xdr:colOff>
                    <xdr:row>1</xdr:row>
                    <xdr:rowOff>196850</xdr:rowOff>
                  </from>
                  <to>
                    <xdr:col>20</xdr:col>
                    <xdr:colOff>425450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5" r:id="rId5" name="Button 3">
              <controlPr defaultSize="0" print="0" autoFill="0" autoPict="0" macro="[0]!R_romeat">
                <anchor moveWithCells="1" sizeWithCells="1">
                  <from>
                    <xdr:col>19</xdr:col>
                    <xdr:colOff>146050</xdr:colOff>
                    <xdr:row>28</xdr:row>
                    <xdr:rowOff>425450</xdr:rowOff>
                  </from>
                  <to>
                    <xdr:col>20</xdr:col>
                    <xdr:colOff>508000</xdr:colOff>
                    <xdr:row>29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84A4-C596-43CE-AB81-3A18FE249CC8}">
  <sheetPr codeName="Sheet30">
    <tabColor rgb="FFFFC00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35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IFERROR(_xlfn.XLOOKUP(B11,RMeat!$D$29:$S$29,RMeat!$D$62:$S$62),"")</f>
        <v>3</v>
      </c>
      <c r="E11" s="63">
        <f>IFERROR(IF(B11="","",IF($E$7&lt;តម្លៃទំនិញ!$E$6,VLOOKUP(B11,តម្លៃទំនិញ!$B$8:$G$68,3,FALSE),VLOOKUP(B11,តម្លៃទំនិញ!$B$8:$G$68,4,FALSE))),"")</f>
        <v>1000</v>
      </c>
      <c r="F11" s="198"/>
      <c r="G11" s="199">
        <f>IFERROR(IF(B11="","",D11*E11),"")</f>
        <v>3000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IFERROR(_xlfn.XLOOKUP(B12,RMeat!$D$29:$S$29,RMeat!$D$62:$S$62),"")</f>
        <v>304</v>
      </c>
      <c r="E12" s="63">
        <f>IFERROR(IF(B12="","",IF($E$7&lt;តម្លៃទំនិញ!$E$6,VLOOKUP(B12,តម្លៃទំនិញ!$B$8:$G$68,3,FALSE),VLOOKUP(B12,តម្លៃទំនិញ!$B$8:$G$68,4,FALSE))),"")</f>
        <v>15950</v>
      </c>
      <c r="F12" s="198"/>
      <c r="G12" s="199">
        <f t="shared" ref="G12:G26" si="0">IFERROR(IF(B12="","",D12*E12),"")</f>
        <v>4848800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IFERROR(_xlfn.XLOOKUP(B13,RMeat!$D$29:$S$29,RMeat!$D$62:$S$62),"")</f>
        <v>16.8</v>
      </c>
      <c r="E13" s="63">
        <f>IFERROR(IF(B13="","",IF($E$7&lt;តម្លៃទំនិញ!$E$6,VLOOKUP(B13,តម្លៃទំនិញ!$B$8:$G$68,3,FALSE),VLOOKUP(B13,តម្លៃទំនិញ!$B$8:$G$68,4,FALSE))),"")</f>
        <v>580</v>
      </c>
      <c r="F13" s="198"/>
      <c r="G13" s="199">
        <f t="shared" si="0"/>
        <v>9744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IFERROR(_xlfn.XLOOKUP(B14,RMeat!$D$29:$S$29,RMeat!$D$62:$S$62),"")</f>
        <v>16.5</v>
      </c>
      <c r="E14" s="63">
        <f>IFERROR(IF(B14="","",IF($E$7&lt;តម្លៃទំនិញ!$E$6,VLOOKUP(B14,តម្លៃទំនិញ!$B$8:$G$68,3,FALSE),VLOOKUP(B14,តម្លៃទំនិញ!$B$8:$G$68,4,FALSE))),"")</f>
        <v>7290</v>
      </c>
      <c r="F14" s="198"/>
      <c r="G14" s="199">
        <f t="shared" si="0"/>
        <v>120285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IFERROR(_xlfn.XLOOKUP(B15,RMeat!$D$29:$S$29,RMeat!$D$62:$S$62),"")</f>
        <v>8.3999999999999986</v>
      </c>
      <c r="E15" s="63">
        <f>IFERROR(IF(B15="","",IF($E$7&lt;តម្លៃទំនិញ!$E$6,VLOOKUP(B15,តម្លៃទំនិញ!$B$8:$G$68,3,FALSE),VLOOKUP(B15,តម្លៃទំនិញ!$B$8:$G$68,4,FALSE))),"")</f>
        <v>10000</v>
      </c>
      <c r="F15" s="198"/>
      <c r="G15" s="199">
        <f t="shared" si="0"/>
        <v>83999.999999999985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IFERROR(_xlfn.XLOOKUP(B16,RMeat!$D$29:$S$29,RMeat!$D$62:$S$62),"")</f>
        <v>18.299999999999997</v>
      </c>
      <c r="E16" s="63">
        <f>IFERROR(IF(B16="","",IF($E$7&lt;តម្លៃទំនិញ!$E$6,VLOOKUP(B16,តម្លៃទំនិញ!$B$8:$G$68,3,FALSE),VLOOKUP(B16,តម្លៃទំនិញ!$B$8:$G$68,4,FALSE))),"")</f>
        <v>2495</v>
      </c>
      <c r="F16" s="198"/>
      <c r="G16" s="199">
        <f t="shared" si="0"/>
        <v>45658.499999999993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IFERROR(_xlfn.XLOOKUP(B17,RMeat!$D$29:$S$29,RMeat!$D$62:$S$62),"")</f>
        <v>9.6</v>
      </c>
      <c r="E17" s="63">
        <f>IFERROR(IF(B17="","",IF($E$7&lt;តម្លៃទំនិញ!$E$6,VLOOKUP(B17,តម្លៃទំនិញ!$B$8:$G$68,3,FALSE),VLOOKUP(B17,តម្លៃទំនិញ!$B$8:$G$68,4,FALSE))),"")</f>
        <v>3999</v>
      </c>
      <c r="F17" s="198"/>
      <c r="G17" s="199">
        <f t="shared" si="0"/>
        <v>38390.400000000001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IFERROR(_xlfn.XLOOKUP(B18,RMeat!$D$29:$S$29,RMeat!$D$62:$S$62),"")</f>
        <v>21</v>
      </c>
      <c r="E18" s="63">
        <f>IFERROR(IF(B18="","",IF($E$7&lt;តម្លៃទំនិញ!$E$6,VLOOKUP(B18,តម្លៃទំនិញ!$B$8:$G$68,3,FALSE),VLOOKUP(B18,តម្លៃទំនិញ!$B$8:$G$68,4,FALSE))),"")</f>
        <v>3999</v>
      </c>
      <c r="F18" s="198"/>
      <c r="G18" s="199">
        <f t="shared" si="0"/>
        <v>83979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IFERROR(_xlfn.XLOOKUP(B19,RMeat!$D$29:$S$29,RMeat!$D$62:$S$62),"")</f>
        <v>35.200000000000003</v>
      </c>
      <c r="E19" s="63">
        <f>IFERROR(IF(B19="","",IF($E$7&lt;តម្លៃទំនិញ!$E$6,VLOOKUP(B19,តម្លៃទំនិញ!$B$8:$G$68,3,FALSE),VLOOKUP(B19,តម្លៃទំនិញ!$B$8:$G$68,4,FALSE))),"")</f>
        <v>2590</v>
      </c>
      <c r="F19" s="198"/>
      <c r="G19" s="199">
        <f t="shared" si="0"/>
        <v>91168.000000000015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IFERROR(_xlfn.XLOOKUP(B20,RMeat!$D$29:$S$29,RMeat!$D$62:$S$62),"")</f>
        <v>18</v>
      </c>
      <c r="E20" s="63">
        <f>IFERROR(IF(B20="","",IF($E$7&lt;តម្លៃទំនិញ!$E$6,VLOOKUP(B20,តម្លៃទំនិញ!$B$8:$G$68,3,FALSE),VLOOKUP(B20,តម្លៃទំនិញ!$B$8:$G$68,4,FALSE))),"")</f>
        <v>2790</v>
      </c>
      <c r="F20" s="198"/>
      <c r="G20" s="199">
        <f t="shared" si="0"/>
        <v>50220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IFERROR(_xlfn.XLOOKUP(B21,RMeat!$D$29:$S$29,RMeat!$D$62:$S$62),"")</f>
        <v>8.8000000000000007</v>
      </c>
      <c r="E21" s="63">
        <f>IFERROR(IF(B21="","",IF($E$7&lt;តម្លៃទំនិញ!$E$6,VLOOKUP(B21,តម្លៃទំនិញ!$B$8:$G$68,3,FALSE),VLOOKUP(B21,តម្លៃទំនិញ!$B$8:$G$68,4,FALSE))),"")</f>
        <v>2499</v>
      </c>
      <c r="F21" s="198"/>
      <c r="G21" s="199">
        <f t="shared" si="0"/>
        <v>21991.200000000001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IFERROR(_xlfn.XLOOKUP(B22,RMeat!$D$29:$S$29,RMeat!$D$62:$S$62),"")</f>
        <v>28</v>
      </c>
      <c r="E22" s="63">
        <f>IFERROR(IF(B22="","",IF($E$7&lt;តម្លៃទំនិញ!$E$6,VLOOKUP(B22,តម្លៃទំនិញ!$B$8:$G$68,3,FALSE),VLOOKUP(B22,តម្លៃទំនិញ!$B$8:$G$68,4,FALSE))),"")</f>
        <v>1495</v>
      </c>
      <c r="F22" s="198"/>
      <c r="G22" s="199">
        <f t="shared" si="0"/>
        <v>41860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IFERROR(_xlfn.XLOOKUP(B23,RMeat!$D$29:$S$29,RMeat!$D$62:$S$62),"")</f>
        <v>17</v>
      </c>
      <c r="E23" s="63">
        <f>IFERROR(IF(B23="","",IF($E$7&lt;តម្លៃទំនិញ!$E$6,VLOOKUP(B23,តម្លៃទំនិញ!$B$8:$G$68,3,FALSE),VLOOKUP(B23,តម្លៃទំនិញ!$B$8:$G$68,4,FALSE))),"")</f>
        <v>3999</v>
      </c>
      <c r="F23" s="198"/>
      <c r="G23" s="199">
        <f t="shared" si="0"/>
        <v>67983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IFERROR(_xlfn.XLOOKUP(B24,RMeat!$D$29:$S$29,RMeat!$D$62:$S$62),"")</f>
        <v/>
      </c>
      <c r="E24" s="63" t="str">
        <f>IFERROR(IF(B24="","",IF($E$7&lt;តម្លៃទំនិញ!$E$6,VLOOKUP(B24,តម្លៃទំនិញ!$B$8:$G$68,3,FALSE),VLOOKUP(B24,តម្លៃទំនិញ!$B$8:$G$68,4,FALSE))),"")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IFERROR(_xlfn.XLOOKUP(B25,RMeat!$D$29:$S$29,RMeat!$D$62:$S$62),"")</f>
        <v/>
      </c>
      <c r="E25" s="63" t="str">
        <f>IFERROR(IF(B25="","",IF($E$7&lt;តម្លៃទំនិញ!$E$6,VLOOKUP(B25,តម្លៃទំនិញ!$B$8:$G$68,3,FALSE),VLOOKUP(B25,តម្លៃទំនិញ!$B$8:$G$68,4,FALSE))),"")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IFERROR(_xlfn.XLOOKUP(B26,RMeat!$D$29:$S$29,RMeat!$D$62:$S$62),"")</f>
        <v/>
      </c>
      <c r="E26" s="63" t="str">
        <f>IFERROR(IF(B26="","",IF($E$7&lt;តម្លៃទំនិញ!$E$6,VLOOKUP(B26,តម្លៃទំនិញ!$B$8:$G$68,3,FALSE),VLOOKUP(B26,តម្លៃទំនិញ!$B$8:$G$68,4,FALSE))),"")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5507079.1000000006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5507100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F9:G9"/>
    <mergeCell ref="C1:F1"/>
    <mergeCell ref="C2:F2"/>
    <mergeCell ref="A27:E27"/>
    <mergeCell ref="A28:D28"/>
    <mergeCell ref="E28:G28"/>
    <mergeCell ref="A6:G6"/>
    <mergeCell ref="A7:D7"/>
    <mergeCell ref="E7:G7"/>
    <mergeCell ref="A8:B8"/>
    <mergeCell ref="A9:A10"/>
    <mergeCell ref="B9:B10"/>
    <mergeCell ref="C9:C10"/>
    <mergeCell ref="D9:E9"/>
    <mergeCell ref="A33:C33"/>
    <mergeCell ref="D33:E33"/>
    <mergeCell ref="F33:G33"/>
    <mergeCell ref="A35:G35"/>
    <mergeCell ref="A34:C34"/>
    <mergeCell ref="D34:E34"/>
    <mergeCell ref="F34:G34"/>
    <mergeCell ref="A30:C30"/>
    <mergeCell ref="D30:E30"/>
    <mergeCell ref="F30:G30"/>
    <mergeCell ref="A31:C31"/>
    <mergeCell ref="D31:E31"/>
    <mergeCell ref="F31:G31"/>
  </mergeCells>
  <dataValidations count="3">
    <dataValidation type="list" allowBlank="1" showInputMessage="1" showErrorMessage="1" sqref="B11:B26" xr:uid="{57DAE0BD-F6AE-454E-9BE3-D3BDC29440A8}">
      <formula1>មុខ</formula1>
    </dataValidation>
    <dataValidation type="list" allowBlank="1" showInputMessage="1" showErrorMessage="1" sqref="C4" xr:uid="{D0F128AF-9295-4F6F-B9C5-38C33444C5C3}">
      <formula1>ស្រីស្នំ</formula1>
    </dataValidation>
    <dataValidation type="list" allowBlank="1" showInputMessage="1" showErrorMessage="1" sqref="C3" xr:uid="{58BE94A7-D6D7-44F4-B037-64939B5ACE2A}">
      <formula1>សៀមរាប</formula1>
    </dataValidation>
  </dataValidations>
  <printOptions horizontalCentered="1" verticalCentered="1"/>
  <pageMargins left="0" right="0" top="0.25" bottom="0" header="0" footer="0"/>
  <pageSetup paperSize="9" scale="99" orientation="portrait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70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1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2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9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3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4" r:id="rId8" name="Button 18">
              <controlPr defaultSize="0" print="0" autoFill="0" autoPict="0" macro="[0]!RMeat">
                <anchor moveWithCells="1" sizeWithCells="1">
                  <from>
                    <xdr:col>13</xdr:col>
                    <xdr:colOff>171450</xdr:colOff>
                    <xdr:row>6</xdr:row>
                    <xdr:rowOff>57150</xdr:rowOff>
                  </from>
                  <to>
                    <xdr:col>14</xdr:col>
                    <xdr:colOff>501650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5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6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171450</xdr:colOff>
                    <xdr:row>7</xdr:row>
                    <xdr:rowOff>95250</xdr:rowOff>
                  </from>
                  <to>
                    <xdr:col>14</xdr:col>
                    <xdr:colOff>412750</xdr:colOff>
                    <xdr:row>8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79" r:id="rId11" name="Button 23">
              <controlPr defaultSize="0" print="0" autoFill="0" autoPict="0" macro="[0]!rumea4">
                <anchor moveWithCells="1" sizeWithCells="1">
                  <from>
                    <xdr:col>13</xdr:col>
                    <xdr:colOff>152400</xdr:colOff>
                    <xdr:row>9</xdr:row>
                    <xdr:rowOff>19050</xdr:rowOff>
                  </from>
                  <to>
                    <xdr:col>14</xdr:col>
                    <xdr:colOff>419100</xdr:colOff>
                    <xdr:row>9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DA663D-394B-4453-B6D9-FA74EC7992D1}">
          <x14:formula1>
            <xm:f>Seting!$C$3:$C$8</xm:f>
          </x14:formula1>
          <xm:sqref>H9:M9</xm:sqref>
        </x14:dataValidation>
        <x14:dataValidation type="list" allowBlank="1" showInputMessage="1" showErrorMessage="1" xr:uid="{E2B98A48-FCCA-492C-B5F3-368309E8C3AF}">
          <x14:formula1>
            <xm:f>Seting!$C$9:$C$13</xm:f>
          </x14:formula1>
          <xm:sqref>C5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897B7-56F0-490F-B0F3-9A0C2C2D38DE}">
  <sheetPr codeName="Sheet20">
    <tabColor rgb="FF7030A0"/>
  </sheetPr>
  <dimension ref="A1:T62"/>
  <sheetViews>
    <sheetView view="pageBreakPreview" zoomScaleNormal="100" zoomScaleSheetLayoutView="100" workbookViewId="0">
      <pane xSplit="19" ySplit="30" topLeftCell="T31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23" x14ac:dyDescent="0.95"/>
  <cols>
    <col min="1" max="1" width="12.90625" style="85" customWidth="1"/>
    <col min="2" max="2" width="23.26953125" style="87" customWidth="1"/>
    <col min="3" max="3" width="7.453125" style="90" customWidth="1"/>
    <col min="4" max="5" width="6.453125" style="32" customWidth="1"/>
    <col min="6" max="6" width="6.90625" style="32" customWidth="1"/>
    <col min="7" max="19" width="6.453125" style="32" customWidth="1"/>
    <col min="20" max="16384" width="8.7265625" style="32"/>
  </cols>
  <sheetData>
    <row r="1" spans="1:19" x14ac:dyDescent="0.95">
      <c r="A1" s="294" t="s">
        <v>238</v>
      </c>
      <c r="B1" s="294"/>
      <c r="C1" s="294"/>
      <c r="D1" s="294"/>
      <c r="E1" s="294"/>
      <c r="F1" s="294"/>
      <c r="G1" s="294"/>
      <c r="H1" s="294"/>
      <c r="I1" s="294"/>
      <c r="J1" s="294"/>
      <c r="K1" s="294"/>
      <c r="L1" s="294"/>
      <c r="M1" s="294"/>
      <c r="N1" s="294"/>
      <c r="O1" s="294"/>
      <c r="P1" s="294"/>
      <c r="Q1" s="294"/>
      <c r="R1" s="294"/>
      <c r="S1" s="294"/>
    </row>
    <row r="2" spans="1:19" s="78" customFormat="1" ht="23" customHeight="1" x14ac:dyDescent="0.35">
      <c r="A2" s="358" t="s">
        <v>126</v>
      </c>
      <c r="B2" s="300" t="s">
        <v>127</v>
      </c>
      <c r="C2" s="357" t="s">
        <v>124</v>
      </c>
      <c r="D2" s="296" t="s">
        <v>119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</row>
    <row r="3" spans="1:19" s="78" customFormat="1" ht="23" hidden="1" customHeight="1" x14ac:dyDescent="0.35">
      <c r="A3" s="358"/>
      <c r="B3" s="300"/>
      <c r="C3" s="357"/>
      <c r="D3" s="161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</row>
    <row r="4" spans="1:19" s="78" customFormat="1" ht="23" hidden="1" customHeight="1" x14ac:dyDescent="0.35">
      <c r="A4" s="358"/>
      <c r="B4" s="300"/>
      <c r="C4" s="357"/>
      <c r="D4" s="161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</row>
    <row r="5" spans="1:19" s="78" customFormat="1" ht="23" hidden="1" customHeight="1" x14ac:dyDescent="0.35">
      <c r="A5" s="358"/>
      <c r="B5" s="300"/>
      <c r="C5" s="357"/>
      <c r="D5" s="161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</row>
    <row r="6" spans="1:19" s="78" customFormat="1" ht="23" hidden="1" customHeight="1" x14ac:dyDescent="0.35">
      <c r="A6" s="358"/>
      <c r="B6" s="300"/>
      <c r="C6" s="357"/>
      <c r="D6" s="161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19" s="78" customFormat="1" ht="23" hidden="1" customHeight="1" x14ac:dyDescent="0.35">
      <c r="A7" s="358"/>
      <c r="B7" s="300"/>
      <c r="C7" s="357"/>
      <c r="D7" s="161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</row>
    <row r="8" spans="1:19" s="78" customFormat="1" ht="23" hidden="1" customHeight="1" x14ac:dyDescent="0.35">
      <c r="A8" s="358"/>
      <c r="B8" s="300"/>
      <c r="C8" s="357"/>
      <c r="D8" s="161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</row>
    <row r="9" spans="1:19" s="78" customFormat="1" ht="23" hidden="1" customHeight="1" x14ac:dyDescent="0.35">
      <c r="A9" s="358"/>
      <c r="B9" s="300"/>
      <c r="C9" s="357"/>
      <c r="D9" s="161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</row>
    <row r="10" spans="1:19" s="78" customFormat="1" ht="23" hidden="1" customHeight="1" x14ac:dyDescent="0.35">
      <c r="A10" s="358"/>
      <c r="B10" s="300"/>
      <c r="C10" s="357"/>
      <c r="D10" s="161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</row>
    <row r="11" spans="1:19" s="78" customFormat="1" ht="23" hidden="1" customHeight="1" x14ac:dyDescent="0.35">
      <c r="A11" s="358"/>
      <c r="B11" s="300"/>
      <c r="C11" s="357"/>
      <c r="D11" s="161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</row>
    <row r="12" spans="1:19" s="78" customFormat="1" ht="23" hidden="1" customHeight="1" x14ac:dyDescent="0.35">
      <c r="A12" s="358"/>
      <c r="B12" s="300"/>
      <c r="C12" s="357"/>
      <c r="D12" s="161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</row>
    <row r="13" spans="1:19" s="78" customFormat="1" ht="23" hidden="1" customHeight="1" x14ac:dyDescent="0.35">
      <c r="A13" s="358"/>
      <c r="B13" s="300"/>
      <c r="C13" s="357"/>
      <c r="D13" s="161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</row>
    <row r="14" spans="1:19" s="78" customFormat="1" ht="23" hidden="1" customHeight="1" x14ac:dyDescent="0.35">
      <c r="A14" s="358"/>
      <c r="B14" s="300"/>
      <c r="C14" s="357"/>
      <c r="D14" s="161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</row>
    <row r="15" spans="1:19" s="78" customFormat="1" ht="23" hidden="1" customHeight="1" x14ac:dyDescent="0.35">
      <c r="A15" s="358"/>
      <c r="B15" s="300"/>
      <c r="C15" s="357"/>
      <c r="D15" s="161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</row>
    <row r="16" spans="1:19" s="78" customFormat="1" ht="23" hidden="1" customHeight="1" x14ac:dyDescent="0.35">
      <c r="A16" s="358"/>
      <c r="B16" s="300"/>
      <c r="C16" s="357"/>
      <c r="D16" s="161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</row>
    <row r="17" spans="1:19" s="78" customFormat="1" ht="23" hidden="1" customHeight="1" x14ac:dyDescent="0.35">
      <c r="A17" s="358"/>
      <c r="B17" s="300"/>
      <c r="C17" s="357"/>
      <c r="D17" s="161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</row>
    <row r="18" spans="1:19" s="78" customFormat="1" ht="23" hidden="1" customHeight="1" x14ac:dyDescent="0.35">
      <c r="A18" s="358"/>
      <c r="B18" s="300"/>
      <c r="C18" s="357"/>
      <c r="D18" s="161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</row>
    <row r="19" spans="1:19" s="78" customFormat="1" ht="23" hidden="1" customHeight="1" x14ac:dyDescent="0.35">
      <c r="A19" s="358"/>
      <c r="B19" s="300"/>
      <c r="C19" s="357"/>
      <c r="D19" s="161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</row>
    <row r="20" spans="1:19" s="78" customFormat="1" ht="23" hidden="1" customHeight="1" x14ac:dyDescent="0.35">
      <c r="A20" s="358"/>
      <c r="B20" s="300"/>
      <c r="C20" s="357"/>
      <c r="D20" s="161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</row>
    <row r="21" spans="1:19" s="78" customFormat="1" ht="23" hidden="1" customHeight="1" x14ac:dyDescent="0.35">
      <c r="A21" s="358"/>
      <c r="B21" s="300"/>
      <c r="C21" s="357"/>
      <c r="D21" s="161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</row>
    <row r="22" spans="1:19" s="78" customFormat="1" ht="23" hidden="1" customHeight="1" x14ac:dyDescent="0.35">
      <c r="A22" s="358"/>
      <c r="B22" s="300"/>
      <c r="C22" s="357"/>
      <c r="D22" s="161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</row>
    <row r="23" spans="1:19" s="78" customFormat="1" ht="23" hidden="1" customHeight="1" x14ac:dyDescent="0.35">
      <c r="A23" s="358"/>
      <c r="B23" s="300"/>
      <c r="C23" s="357"/>
      <c r="D23" s="161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</row>
    <row r="24" spans="1:19" s="78" customFormat="1" ht="23" hidden="1" customHeight="1" x14ac:dyDescent="0.35">
      <c r="A24" s="358"/>
      <c r="B24" s="300"/>
      <c r="C24" s="357"/>
      <c r="D24" s="161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</row>
    <row r="25" spans="1:19" s="78" customFormat="1" ht="23" hidden="1" customHeight="1" x14ac:dyDescent="0.35">
      <c r="A25" s="358"/>
      <c r="B25" s="300"/>
      <c r="C25" s="357"/>
      <c r="D25" s="161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</row>
    <row r="26" spans="1:19" s="78" customFormat="1" ht="23" hidden="1" customHeight="1" x14ac:dyDescent="0.35">
      <c r="A26" s="358"/>
      <c r="B26" s="300"/>
      <c r="C26" s="357"/>
      <c r="D26" s="161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</row>
    <row r="27" spans="1:19" s="78" customFormat="1" ht="23" hidden="1" customHeight="1" x14ac:dyDescent="0.35">
      <c r="A27" s="358"/>
      <c r="B27" s="300"/>
      <c r="C27" s="357"/>
      <c r="D27" s="161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</row>
    <row r="28" spans="1:19" s="78" customFormat="1" ht="23" hidden="1" customHeight="1" x14ac:dyDescent="0.35">
      <c r="A28" s="358"/>
      <c r="B28" s="300"/>
      <c r="C28" s="357"/>
      <c r="D28" s="161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</row>
    <row r="29" spans="1:19" s="80" customFormat="1" ht="55" customHeight="1" x14ac:dyDescent="0.35">
      <c r="A29" s="358"/>
      <c r="B29" s="300"/>
      <c r="C29" s="357"/>
      <c r="D29" s="99" t="str">
        <f>'R-Char'!B11</f>
        <v>អំបិលអ៊ីយូត</v>
      </c>
      <c r="E29" s="100" t="str">
        <f>'R-Char'!B12</f>
        <v>សាច់ជ្រូក៣ជាន់</v>
      </c>
      <c r="F29" s="100" t="str">
        <f>'R-Char'!B13</f>
        <v>ស៊ុតទា</v>
      </c>
      <c r="G29" s="100" t="str">
        <f>'R-Char'!B14</f>
        <v>ត្រីប្រា</v>
      </c>
      <c r="H29" s="100" t="str">
        <f>'R-Char'!B15</f>
        <v>ត្រីផ្ទក់</v>
      </c>
      <c r="I29" s="100" t="str">
        <f>'R-Char'!B16</f>
        <v>ត្រកួន</v>
      </c>
      <c r="J29" s="100" t="str">
        <f>'R-Char'!B17</f>
        <v>ស្លឹកបាស</v>
      </c>
      <c r="K29" s="100" t="str">
        <f>'R-Char'!B18</f>
        <v>ស្ពៃក្រញាញ់</v>
      </c>
      <c r="L29" s="100" t="str">
        <f>'R-Char'!B19</f>
        <v>ត្រួយល្ពៅ</v>
      </c>
      <c r="M29" s="100" t="str">
        <f>'R-Char'!B20</f>
        <v>ផ្លែល្ពៅ</v>
      </c>
      <c r="N29" s="100" t="str">
        <f>'R-Char'!B21</f>
        <v>ននោងមូល</v>
      </c>
      <c r="O29" s="100" t="str">
        <f>'R-Char'!B22</f>
        <v>ល្ហុងខ្ចី</v>
      </c>
      <c r="P29" s="100" t="str">
        <f>'R-Char'!B23</f>
        <v>សណ្តែកគួរ</v>
      </c>
      <c r="Q29" s="100">
        <f>'R-Char'!B24</f>
        <v>0</v>
      </c>
      <c r="R29" s="100">
        <f>'R-Char'!B25</f>
        <v>0</v>
      </c>
      <c r="S29" s="100">
        <f>'R-Char'!B26</f>
        <v>0</v>
      </c>
    </row>
    <row r="30" spans="1:19" s="80" customFormat="1" ht="28.5" customHeight="1" x14ac:dyDescent="0.35">
      <c r="A30" s="302" t="s">
        <v>125</v>
      </c>
      <c r="B30" s="303"/>
      <c r="C30" s="88">
        <v>0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</row>
    <row r="31" spans="1:19" x14ac:dyDescent="0.95">
      <c r="A31" s="125">
        <v>45292</v>
      </c>
      <c r="B31" s="130">
        <f>IF(A31="","",A31+1)</f>
        <v>45293</v>
      </c>
      <c r="C31" s="136">
        <f>IF(D31+E31+F31+G31+H31+I31+J31+K31+L31+M31+N31+O31+P31+Q31+R31+S31&lt;=0,"",MAX(C$1:$C30)+1)</f>
        <v>1</v>
      </c>
      <c r="D31" s="93" t="s">
        <v>137</v>
      </c>
      <c r="E31" s="93"/>
      <c r="F31" s="93"/>
      <c r="G31" s="93"/>
      <c r="H31" s="93" t="s">
        <v>147</v>
      </c>
      <c r="I31" s="93" t="s">
        <v>128</v>
      </c>
      <c r="J31" s="92"/>
      <c r="K31" s="93"/>
      <c r="L31" s="93"/>
      <c r="M31" s="93"/>
      <c r="N31" s="93"/>
      <c r="O31" s="93"/>
      <c r="P31" s="93"/>
      <c r="Q31" s="93"/>
      <c r="R31" s="93"/>
      <c r="S31" s="93"/>
    </row>
    <row r="32" spans="1:19" x14ac:dyDescent="0.95">
      <c r="A32" s="125">
        <v>45293</v>
      </c>
      <c r="B32" s="130">
        <f t="shared" ref="B32:B60" si="0">IF(A32="","",A32+1)</f>
        <v>45294</v>
      </c>
      <c r="C32" s="136">
        <f>IF(D32+E32+F32+G32+H32+I32+J32+K32+L32+M32+N32+O32+P32+Q32+R32+S32&lt;=0,"",MAX(C$1:$C31)+1)</f>
        <v>2</v>
      </c>
      <c r="D32" s="93"/>
      <c r="E32" s="93"/>
      <c r="F32" s="93"/>
      <c r="G32" s="93" t="s">
        <v>147</v>
      </c>
      <c r="H32" s="93"/>
      <c r="I32" s="93"/>
      <c r="J32" s="92"/>
      <c r="K32" s="93"/>
      <c r="L32" s="93"/>
      <c r="M32" s="93" t="s">
        <v>162</v>
      </c>
      <c r="N32" s="93"/>
      <c r="O32" s="93"/>
      <c r="P32" s="93" t="s">
        <v>147</v>
      </c>
      <c r="Q32" s="93"/>
      <c r="R32" s="93"/>
      <c r="S32" s="93"/>
    </row>
    <row r="33" spans="1:20" x14ac:dyDescent="0.95">
      <c r="A33" s="125">
        <v>45294</v>
      </c>
      <c r="B33" s="130">
        <f t="shared" si="0"/>
        <v>45295</v>
      </c>
      <c r="C33" s="136">
        <f>IF(D33+E33+F33+G33+H33+I33+J33+K33+L33+M33+N33+O33+P33+Q33+R33+S33&lt;=0,"",MAX(C$1:$C32)+1)</f>
        <v>3</v>
      </c>
      <c r="D33" s="93"/>
      <c r="E33" s="93" t="s">
        <v>146</v>
      </c>
      <c r="F33" s="93"/>
      <c r="G33" s="93"/>
      <c r="H33" s="93"/>
      <c r="I33" s="93"/>
      <c r="J33" s="92"/>
      <c r="K33" s="93"/>
      <c r="L33" s="93" t="s">
        <v>128</v>
      </c>
      <c r="M33" s="93"/>
      <c r="N33" s="93"/>
      <c r="O33" s="93"/>
      <c r="P33" s="93"/>
      <c r="Q33" s="93"/>
      <c r="R33" s="93"/>
      <c r="S33" s="93"/>
      <c r="T33" s="96"/>
    </row>
    <row r="34" spans="1:20" x14ac:dyDescent="0.95">
      <c r="A34" s="125">
        <v>45295</v>
      </c>
      <c r="B34" s="130">
        <f t="shared" si="0"/>
        <v>45296</v>
      </c>
      <c r="C34" s="136">
        <f>IF(D34+E34+F34+G34+H34+I34+J34+K34+L34+M34+N34+O34+P34+Q34+R34+S34&lt;=0,"",MAX(C$1:$C33)+1)</f>
        <v>4</v>
      </c>
      <c r="D34" s="93"/>
      <c r="E34" s="93"/>
      <c r="F34" s="93" t="s">
        <v>166</v>
      </c>
      <c r="G34" s="93"/>
      <c r="H34" s="93"/>
      <c r="I34" s="93"/>
      <c r="J34" s="92" t="s">
        <v>166</v>
      </c>
      <c r="K34" s="93"/>
      <c r="L34" s="93" t="s">
        <v>167</v>
      </c>
      <c r="M34" s="93"/>
      <c r="N34" s="93" t="s">
        <v>86</v>
      </c>
      <c r="O34" s="93"/>
      <c r="P34" s="93"/>
      <c r="Q34" s="93" t="s">
        <v>158</v>
      </c>
      <c r="R34" s="93"/>
      <c r="S34" s="93"/>
    </row>
    <row r="35" spans="1:20" x14ac:dyDescent="0.95">
      <c r="A35" s="125">
        <v>45296</v>
      </c>
      <c r="B35" s="130">
        <f t="shared" si="0"/>
        <v>45297</v>
      </c>
      <c r="C35" s="136">
        <f>IF(D35+E35+F35+G35+H35+I35+J35+K35+L35+M35+N35+O35+P35+Q35+R35+S35&lt;=0,"",MAX(C$1:$C34)+1)</f>
        <v>5</v>
      </c>
      <c r="D35" s="93"/>
      <c r="E35" s="93" t="s">
        <v>146</v>
      </c>
      <c r="F35" s="93"/>
      <c r="G35" s="93"/>
      <c r="H35" s="93"/>
      <c r="I35" s="93"/>
      <c r="J35" s="92"/>
      <c r="K35" s="93"/>
      <c r="L35" s="93"/>
      <c r="M35" s="93"/>
      <c r="N35" s="93"/>
      <c r="O35" s="93" t="s">
        <v>128</v>
      </c>
      <c r="P35" s="93"/>
      <c r="Q35" s="93"/>
      <c r="R35" s="93"/>
      <c r="S35" s="93"/>
    </row>
    <row r="36" spans="1:20" x14ac:dyDescent="0.95">
      <c r="A36" s="125">
        <v>45297</v>
      </c>
      <c r="B36" s="130">
        <f t="shared" si="0"/>
        <v>45298</v>
      </c>
      <c r="C36" s="136">
        <f>IF(D36+E36+F36+G36+H36+I36+J36+K36+L36+M36+N36+O36+P36+Q36+R36+S36&lt;=0,"",MAX(C$1:$C35)+1)</f>
        <v>6</v>
      </c>
      <c r="D36" s="93"/>
      <c r="E36" s="93"/>
      <c r="F36" s="93"/>
      <c r="G36" s="93"/>
      <c r="H36" s="93" t="s">
        <v>147</v>
      </c>
      <c r="I36" s="93" t="s">
        <v>128</v>
      </c>
      <c r="J36" s="92"/>
      <c r="K36" s="93"/>
      <c r="L36" s="93"/>
      <c r="M36" s="93"/>
      <c r="N36" s="93"/>
      <c r="O36" s="93"/>
      <c r="P36" s="93"/>
      <c r="Q36" s="93"/>
      <c r="R36" s="93"/>
      <c r="S36" s="93"/>
    </row>
    <row r="37" spans="1:20" x14ac:dyDescent="0.95">
      <c r="A37" s="125">
        <v>45298</v>
      </c>
      <c r="B37" s="130">
        <f t="shared" si="0"/>
        <v>45299</v>
      </c>
      <c r="C37" s="136">
        <f>IF(D37+E37+F37+G37+H37+I37+J37+K37+L37+M37+N37+O37+P37+Q37+R37+S37&lt;=0,"",MAX(C$1:$C36)+1)</f>
        <v>7</v>
      </c>
      <c r="D37" s="93"/>
      <c r="E37" s="93"/>
      <c r="F37" s="93"/>
      <c r="G37" s="93" t="s">
        <v>147</v>
      </c>
      <c r="H37" s="93"/>
      <c r="I37" s="93"/>
      <c r="J37" s="92"/>
      <c r="K37" s="93"/>
      <c r="L37" s="93"/>
      <c r="M37" s="93" t="s">
        <v>162</v>
      </c>
      <c r="N37" s="93"/>
      <c r="O37" s="93"/>
      <c r="P37" s="93" t="s">
        <v>147</v>
      </c>
      <c r="Q37" s="93"/>
      <c r="R37" s="93"/>
      <c r="S37" s="93"/>
    </row>
    <row r="38" spans="1:20" x14ac:dyDescent="0.95">
      <c r="A38" s="125">
        <v>45299</v>
      </c>
      <c r="B38" s="130">
        <f t="shared" si="0"/>
        <v>45300</v>
      </c>
      <c r="C38" s="136">
        <f>IF(D38+E38+F38+G38+H38+I38+J38+K38+L38+M38+N38+O38+P38+Q38+R38+S38&lt;=0,"",MAX(C$1:$C37)+1)</f>
        <v>8</v>
      </c>
      <c r="D38" s="93"/>
      <c r="E38" s="93" t="s">
        <v>146</v>
      </c>
      <c r="F38" s="93"/>
      <c r="G38" s="93"/>
      <c r="H38" s="93"/>
      <c r="I38" s="93"/>
      <c r="J38" s="92"/>
      <c r="K38" s="93"/>
      <c r="L38" s="93" t="s">
        <v>128</v>
      </c>
      <c r="M38" s="93"/>
      <c r="N38" s="93"/>
      <c r="O38" s="93"/>
      <c r="P38" s="93"/>
      <c r="Q38" s="93"/>
      <c r="R38" s="93"/>
      <c r="S38" s="93"/>
    </row>
    <row r="39" spans="1:20" x14ac:dyDescent="0.95">
      <c r="A39" s="125">
        <v>45300</v>
      </c>
      <c r="B39" s="130">
        <f t="shared" si="0"/>
        <v>45301</v>
      </c>
      <c r="C39" s="136">
        <f>IF(D39+E39+F39+G39+H39+I39+J39+K39+L39+M39+N39+O39+P39+Q39+R39+S39&lt;=0,"",MAX(C$1:$C38)+1)</f>
        <v>9</v>
      </c>
      <c r="D39" s="93"/>
      <c r="E39" s="93"/>
      <c r="F39" s="93" t="s">
        <v>166</v>
      </c>
      <c r="G39" s="93"/>
      <c r="H39" s="93"/>
      <c r="I39" s="93"/>
      <c r="J39" s="92" t="s">
        <v>166</v>
      </c>
      <c r="K39" s="93"/>
      <c r="L39" s="93" t="s">
        <v>167</v>
      </c>
      <c r="M39" s="93"/>
      <c r="N39" s="93" t="s">
        <v>86</v>
      </c>
      <c r="O39" s="93"/>
      <c r="P39" s="93"/>
      <c r="Q39" s="93" t="s">
        <v>158</v>
      </c>
      <c r="R39" s="93"/>
      <c r="S39" s="93"/>
    </row>
    <row r="40" spans="1:20" x14ac:dyDescent="0.95">
      <c r="A40" s="125">
        <v>45301</v>
      </c>
      <c r="B40" s="130">
        <f t="shared" si="0"/>
        <v>45302</v>
      </c>
      <c r="C40" s="136">
        <f>IF(D40+E40+F40+G40+H40+I40+J40+K40+L40+M40+N40+O40+P40+Q40+R40+S40&lt;=0,"",MAX(C$1:$C39)+1)</f>
        <v>10</v>
      </c>
      <c r="D40" s="93"/>
      <c r="E40" s="93" t="s">
        <v>146</v>
      </c>
      <c r="F40" s="93"/>
      <c r="G40" s="93"/>
      <c r="H40" s="93"/>
      <c r="I40" s="93"/>
      <c r="J40" s="92"/>
      <c r="K40" s="93"/>
      <c r="L40" s="93"/>
      <c r="M40" s="93"/>
      <c r="N40" s="93"/>
      <c r="O40" s="93" t="s">
        <v>128</v>
      </c>
      <c r="P40" s="93"/>
      <c r="Q40" s="93"/>
      <c r="R40" s="93"/>
      <c r="S40" s="93"/>
    </row>
    <row r="41" spans="1:20" x14ac:dyDescent="0.95">
      <c r="A41" s="125">
        <v>45302</v>
      </c>
      <c r="B41" s="130">
        <f t="shared" si="0"/>
        <v>45303</v>
      </c>
      <c r="C41" s="136">
        <f>IF(D41+E41+F41+G41+H41+I41+J41+K41+L41+M41+N41+O41+P41+Q41+R41+S41&lt;=0,"",MAX(C$1:$C40)+1)</f>
        <v>11</v>
      </c>
      <c r="D41" s="93"/>
      <c r="E41" s="93"/>
      <c r="F41" s="93" t="s">
        <v>166</v>
      </c>
      <c r="G41" s="93"/>
      <c r="H41" s="93"/>
      <c r="I41" s="93"/>
      <c r="J41" s="92"/>
      <c r="K41" s="93" t="s">
        <v>128</v>
      </c>
      <c r="L41" s="93"/>
      <c r="M41" s="93"/>
      <c r="N41" s="93"/>
      <c r="O41" s="93"/>
      <c r="P41" s="93"/>
      <c r="Q41" s="93"/>
      <c r="R41" s="93"/>
      <c r="S41" s="93"/>
    </row>
    <row r="42" spans="1:20" x14ac:dyDescent="0.95">
      <c r="A42" s="125">
        <v>45303</v>
      </c>
      <c r="B42" s="130">
        <f t="shared" si="0"/>
        <v>45304</v>
      </c>
      <c r="C42" s="136">
        <f>IF(D42+E42+F42+G42+H42+I42+J42+K42+L42+M42+N42+O42+P42+Q42+R42+S42&lt;=0,"",MAX(C$1:$C41)+1)</f>
        <v>12</v>
      </c>
      <c r="D42" s="93"/>
      <c r="E42" s="93"/>
      <c r="F42" s="93"/>
      <c r="G42" s="93"/>
      <c r="H42" s="93" t="s">
        <v>147</v>
      </c>
      <c r="I42" s="93" t="s">
        <v>128</v>
      </c>
      <c r="J42" s="92"/>
      <c r="K42" s="93"/>
      <c r="L42" s="93"/>
      <c r="M42" s="93"/>
      <c r="N42" s="93"/>
      <c r="O42" s="93"/>
      <c r="P42" s="93"/>
      <c r="Q42" s="93"/>
      <c r="R42" s="93"/>
      <c r="S42" s="93"/>
    </row>
    <row r="43" spans="1:20" x14ac:dyDescent="0.95">
      <c r="A43" s="125">
        <v>45304</v>
      </c>
      <c r="B43" s="130">
        <f t="shared" si="0"/>
        <v>45305</v>
      </c>
      <c r="C43" s="136">
        <f>IF(D43+E43+F43+G43+H43+I43+J43+K43+L43+M43+N43+O43+P43+Q43+R43+S43&lt;=0,"",MAX(C$1:$C42)+1)</f>
        <v>13</v>
      </c>
      <c r="D43" s="93"/>
      <c r="E43" s="93"/>
      <c r="F43" s="93"/>
      <c r="G43" s="93" t="s">
        <v>147</v>
      </c>
      <c r="H43" s="93"/>
      <c r="I43" s="93"/>
      <c r="J43" s="92"/>
      <c r="K43" s="93"/>
      <c r="L43" s="93"/>
      <c r="M43" s="93" t="s">
        <v>162</v>
      </c>
      <c r="N43" s="93"/>
      <c r="O43" s="93"/>
      <c r="P43" s="93" t="s">
        <v>147</v>
      </c>
      <c r="Q43" s="93"/>
      <c r="R43" s="93"/>
      <c r="S43" s="93"/>
    </row>
    <row r="44" spans="1:20" x14ac:dyDescent="0.95">
      <c r="A44" s="125">
        <v>45305</v>
      </c>
      <c r="B44" s="130">
        <f t="shared" si="0"/>
        <v>45306</v>
      </c>
      <c r="C44" s="136">
        <f>IF(D44+E44+F44+G44+H44+I44+J44+K44+L44+M44+N44+O44+P44+Q44+R44+S44&lt;=0,"",MAX(C$1:$C43)+1)</f>
        <v>14</v>
      </c>
      <c r="D44" s="93"/>
      <c r="E44" s="93" t="s">
        <v>146</v>
      </c>
      <c r="F44" s="93"/>
      <c r="G44" s="93"/>
      <c r="H44" s="93"/>
      <c r="I44" s="93"/>
      <c r="J44" s="92"/>
      <c r="K44" s="93"/>
      <c r="L44" s="93" t="s">
        <v>128</v>
      </c>
      <c r="M44" s="93"/>
      <c r="N44" s="93"/>
      <c r="O44" s="93"/>
      <c r="P44" s="93"/>
      <c r="Q44" s="93"/>
      <c r="R44" s="93"/>
      <c r="S44" s="93"/>
    </row>
    <row r="45" spans="1:20" x14ac:dyDescent="0.95">
      <c r="A45" s="125">
        <v>45306</v>
      </c>
      <c r="B45" s="130">
        <f t="shared" si="0"/>
        <v>45307</v>
      </c>
      <c r="C45" s="136">
        <f>IF(D45+E45+F45+G45+H45+I45+J45+K45+L45+M45+N45+O45+P45+Q45+R45+S45&lt;=0,"",MAX(C$1:$C44)+1)</f>
        <v>15</v>
      </c>
      <c r="D45" s="93"/>
      <c r="E45" s="93"/>
      <c r="F45" s="93" t="s">
        <v>166</v>
      </c>
      <c r="G45" s="93"/>
      <c r="H45" s="93"/>
      <c r="I45" s="93"/>
      <c r="J45" s="92" t="s">
        <v>166</v>
      </c>
      <c r="K45" s="93"/>
      <c r="L45" s="93" t="s">
        <v>167</v>
      </c>
      <c r="M45" s="93"/>
      <c r="N45" s="93" t="s">
        <v>86</v>
      </c>
      <c r="O45" s="93"/>
      <c r="P45" s="93"/>
      <c r="Q45" s="93" t="s">
        <v>158</v>
      </c>
      <c r="R45" s="93"/>
      <c r="S45" s="93"/>
    </row>
    <row r="46" spans="1:20" x14ac:dyDescent="0.95">
      <c r="A46" s="125">
        <v>45307</v>
      </c>
      <c r="B46" s="130">
        <f t="shared" si="0"/>
        <v>45308</v>
      </c>
      <c r="C46" s="136">
        <f>IF(D46+E46+F46+G46+H46+I46+J46+K46+L46+M46+N46+O46+P46+Q46+R46+S46&lt;=0,"",MAX(C$1:$C45)+1)</f>
        <v>16</v>
      </c>
      <c r="D46" s="93"/>
      <c r="E46" s="93" t="s">
        <v>146</v>
      </c>
      <c r="F46" s="93"/>
      <c r="G46" s="93"/>
      <c r="H46" s="93"/>
      <c r="I46" s="93"/>
      <c r="J46" s="92"/>
      <c r="K46" s="93"/>
      <c r="L46" s="93"/>
      <c r="M46" s="93"/>
      <c r="N46" s="93"/>
      <c r="O46" s="93" t="s">
        <v>128</v>
      </c>
      <c r="P46" s="93"/>
      <c r="Q46" s="93"/>
      <c r="R46" s="93"/>
      <c r="S46" s="93"/>
    </row>
    <row r="47" spans="1:20" x14ac:dyDescent="0.95">
      <c r="A47" s="125">
        <v>45308</v>
      </c>
      <c r="B47" s="130">
        <f t="shared" si="0"/>
        <v>45309</v>
      </c>
      <c r="C47" s="136">
        <f>IF(D47+E47+F47+G47+H47+I47+J47+K47+L47+M47+N47+O47+P47+Q47+R47+S47&lt;=0,"",MAX(C$1:$C46)+1)</f>
        <v>17</v>
      </c>
      <c r="D47" s="93"/>
      <c r="E47" s="93"/>
      <c r="F47" s="93" t="s">
        <v>166</v>
      </c>
      <c r="G47" s="93"/>
      <c r="H47" s="93"/>
      <c r="I47" s="93"/>
      <c r="J47" s="92"/>
      <c r="K47" s="93" t="s">
        <v>128</v>
      </c>
      <c r="L47" s="93"/>
      <c r="M47" s="93"/>
      <c r="N47" s="93"/>
      <c r="O47" s="93"/>
      <c r="P47" s="93"/>
      <c r="Q47" s="93"/>
      <c r="R47" s="93"/>
      <c r="S47" s="93"/>
    </row>
    <row r="48" spans="1:20" x14ac:dyDescent="0.95">
      <c r="A48" s="125">
        <v>45309</v>
      </c>
      <c r="B48" s="130">
        <f t="shared" si="0"/>
        <v>45310</v>
      </c>
      <c r="C48" s="136">
        <f>IF(D48+E48+F48+G48+H48+I48+J48+K48+L48+M48+N48+O48+P48+Q48+R48+S48&lt;=0,"",MAX(C$1:$C47)+1)</f>
        <v>18</v>
      </c>
      <c r="D48" s="93"/>
      <c r="E48" s="93"/>
      <c r="F48" s="93"/>
      <c r="G48" s="93"/>
      <c r="H48" s="93" t="s">
        <v>147</v>
      </c>
      <c r="I48" s="93" t="s">
        <v>128</v>
      </c>
      <c r="J48" s="92"/>
      <c r="K48" s="93"/>
      <c r="L48" s="93"/>
      <c r="M48" s="93"/>
      <c r="N48" s="93"/>
      <c r="O48" s="93"/>
      <c r="P48" s="93"/>
      <c r="Q48" s="93"/>
      <c r="R48" s="93"/>
      <c r="S48" s="93"/>
    </row>
    <row r="49" spans="1:19" x14ac:dyDescent="0.95">
      <c r="A49" s="125">
        <v>45310</v>
      </c>
      <c r="B49" s="130">
        <f t="shared" si="0"/>
        <v>45311</v>
      </c>
      <c r="C49" s="136">
        <f>IF(D49+E49+F49+G49+H49+I49+J49+K49+L49+M49+N49+O49+P49+Q49+R49+S49&lt;=0,"",MAX(C$1:$C48)+1)</f>
        <v>19</v>
      </c>
      <c r="D49" s="93"/>
      <c r="E49" s="93"/>
      <c r="F49" s="93"/>
      <c r="G49" s="93" t="s">
        <v>147</v>
      </c>
      <c r="H49" s="93"/>
      <c r="I49" s="93"/>
      <c r="J49" s="92"/>
      <c r="K49" s="93"/>
      <c r="L49" s="93"/>
      <c r="M49" s="93" t="s">
        <v>162</v>
      </c>
      <c r="N49" s="93"/>
      <c r="O49" s="93"/>
      <c r="P49" s="93" t="s">
        <v>147</v>
      </c>
      <c r="Q49" s="93"/>
      <c r="R49" s="93"/>
      <c r="S49" s="93"/>
    </row>
    <row r="50" spans="1:19" x14ac:dyDescent="0.95">
      <c r="A50" s="125">
        <v>45311</v>
      </c>
      <c r="B50" s="130">
        <f t="shared" si="0"/>
        <v>45312</v>
      </c>
      <c r="C50" s="136">
        <f>IF(D50+E50+F50+G50+H50+I50+J50+K50+L50+M50+N50+O50+P50+Q50+R50+S50&lt;=0,"",MAX(C$1:$C49)+1)</f>
        <v>20</v>
      </c>
      <c r="D50" s="93"/>
      <c r="E50" s="93" t="s">
        <v>146</v>
      </c>
      <c r="F50" s="93"/>
      <c r="G50" s="93"/>
      <c r="H50" s="93"/>
      <c r="I50" s="93"/>
      <c r="J50" s="92"/>
      <c r="K50" s="93"/>
      <c r="L50" s="93" t="s">
        <v>128</v>
      </c>
      <c r="M50" s="93"/>
      <c r="N50" s="93"/>
      <c r="O50" s="93"/>
      <c r="P50" s="93"/>
      <c r="Q50" s="93"/>
      <c r="R50" s="93"/>
      <c r="S50" s="93"/>
    </row>
    <row r="51" spans="1:19" x14ac:dyDescent="0.95">
      <c r="A51" s="125">
        <v>45312</v>
      </c>
      <c r="B51" s="130">
        <f t="shared" si="0"/>
        <v>45313</v>
      </c>
      <c r="C51" s="136">
        <f>IF(D51+E51+F51+G51+H51+I51+J51+K51+L51+M51+N51+O51+P51+Q51+R51+S51&lt;=0,"",MAX(C$1:$C50)+1)</f>
        <v>21</v>
      </c>
      <c r="D51" s="93"/>
      <c r="E51" s="93"/>
      <c r="F51" s="93" t="s">
        <v>166</v>
      </c>
      <c r="G51" s="93"/>
      <c r="H51" s="93"/>
      <c r="I51" s="93"/>
      <c r="J51" s="92" t="s">
        <v>166</v>
      </c>
      <c r="K51" s="93"/>
      <c r="L51" s="93" t="s">
        <v>167</v>
      </c>
      <c r="M51" s="93"/>
      <c r="N51" s="93" t="s">
        <v>86</v>
      </c>
      <c r="O51" s="93"/>
      <c r="P51" s="93"/>
      <c r="Q51" s="93" t="s">
        <v>158</v>
      </c>
      <c r="R51" s="93"/>
      <c r="S51" s="93"/>
    </row>
    <row r="52" spans="1:19" x14ac:dyDescent="0.95">
      <c r="A52" s="125">
        <v>45313</v>
      </c>
      <c r="B52" s="130">
        <f t="shared" si="0"/>
        <v>45314</v>
      </c>
      <c r="C52" s="136">
        <f>IF(D52+E52+F52+G52+H52+I52+J52+K52+L52+M52+N52+O52+P52+Q52+R52+S52&lt;=0,"",MAX(C$1:$C51)+1)</f>
        <v>22</v>
      </c>
      <c r="D52" s="93"/>
      <c r="E52" s="93" t="s">
        <v>146</v>
      </c>
      <c r="F52" s="93"/>
      <c r="G52" s="93"/>
      <c r="H52" s="93"/>
      <c r="I52" s="93"/>
      <c r="J52" s="92"/>
      <c r="K52" s="93"/>
      <c r="L52" s="93"/>
      <c r="M52" s="93"/>
      <c r="N52" s="93"/>
      <c r="O52" s="93" t="s">
        <v>128</v>
      </c>
      <c r="P52" s="93"/>
      <c r="Q52" s="93"/>
      <c r="R52" s="93"/>
      <c r="S52" s="93"/>
    </row>
    <row r="53" spans="1:19" x14ac:dyDescent="0.95">
      <c r="A53" s="125">
        <v>45314</v>
      </c>
      <c r="B53" s="130">
        <f t="shared" si="0"/>
        <v>45315</v>
      </c>
      <c r="C53" s="136">
        <f>IF(D53+E53+F53+G53+H53+I53+J53+K53+L53+M53+N53+O53+P53+Q53+R53+S53&lt;=0,"",MAX(C$1:$C52)+1)</f>
        <v>23</v>
      </c>
      <c r="D53" s="93"/>
      <c r="E53" s="93"/>
      <c r="F53" s="93" t="s">
        <v>166</v>
      </c>
      <c r="G53" s="93"/>
      <c r="H53" s="93"/>
      <c r="I53" s="93"/>
      <c r="J53" s="92"/>
      <c r="K53" s="93" t="s">
        <v>128</v>
      </c>
      <c r="L53" s="93"/>
      <c r="M53" s="93"/>
      <c r="N53" s="93"/>
      <c r="O53" s="93"/>
      <c r="P53" s="93"/>
      <c r="Q53" s="93"/>
      <c r="R53" s="93"/>
      <c r="S53" s="93"/>
    </row>
    <row r="54" spans="1:19" x14ac:dyDescent="0.95">
      <c r="A54" s="125">
        <v>45315</v>
      </c>
      <c r="B54" s="130">
        <f t="shared" si="0"/>
        <v>45316</v>
      </c>
      <c r="C54" s="136">
        <f>IF(D54+E54+F54+G54+H54+I54+J54+K54+L54+M54+N54+O54+P54+Q54+R54+S54&lt;=0,"",MAX(C$1:$C53)+1)</f>
        <v>24</v>
      </c>
      <c r="D54" s="93"/>
      <c r="E54" s="93"/>
      <c r="F54" s="93"/>
      <c r="G54" s="93" t="s">
        <v>147</v>
      </c>
      <c r="H54" s="93"/>
      <c r="I54" s="93"/>
      <c r="J54" s="92"/>
      <c r="K54" s="93"/>
      <c r="L54" s="93"/>
      <c r="M54" s="93" t="s">
        <v>162</v>
      </c>
      <c r="N54" s="93"/>
      <c r="O54" s="93"/>
      <c r="P54" s="93" t="s">
        <v>147</v>
      </c>
      <c r="Q54" s="93"/>
      <c r="R54" s="93"/>
      <c r="S54" s="93"/>
    </row>
    <row r="55" spans="1:19" x14ac:dyDescent="0.95">
      <c r="A55" s="125">
        <v>45316</v>
      </c>
      <c r="B55" s="130">
        <f t="shared" si="0"/>
        <v>45317</v>
      </c>
      <c r="C55" s="136" t="str">
        <f>IF(D55+E55+F55+G55+H55+I55+J55+K55+L55+M55+N55+O55+P55+Q55+R55+S55&lt;=0,"",MAX(C$1:$C54)+1)</f>
        <v/>
      </c>
      <c r="D55" s="93"/>
      <c r="E55" s="93"/>
      <c r="F55" s="93"/>
      <c r="G55" s="93"/>
      <c r="H55" s="93"/>
      <c r="I55" s="93"/>
      <c r="J55" s="92"/>
      <c r="K55" s="93"/>
      <c r="L55" s="93"/>
      <c r="M55" s="93"/>
      <c r="N55" s="93"/>
      <c r="O55" s="93"/>
      <c r="P55" s="93"/>
      <c r="Q55" s="93"/>
      <c r="R55" s="93"/>
      <c r="S55" s="93"/>
    </row>
    <row r="56" spans="1:19" x14ac:dyDescent="0.95">
      <c r="A56" s="125">
        <v>45317</v>
      </c>
      <c r="B56" s="130">
        <f t="shared" si="0"/>
        <v>45318</v>
      </c>
      <c r="C56" s="136" t="str">
        <f>IF(D56+E56+F56+G56+H56+I56+J56+K56+L56+M56+N56+O56+P56+Q56+R56+S56&lt;=0,"",MAX(C$1:$C55)+1)</f>
        <v/>
      </c>
      <c r="D56" s="93"/>
      <c r="E56" s="93"/>
      <c r="F56" s="93"/>
      <c r="G56" s="93"/>
      <c r="H56" s="93"/>
      <c r="I56" s="93"/>
      <c r="J56" s="92"/>
      <c r="K56" s="93"/>
      <c r="L56" s="93"/>
      <c r="M56" s="93"/>
      <c r="N56" s="93"/>
      <c r="O56" s="93"/>
      <c r="P56" s="93"/>
      <c r="Q56" s="93"/>
      <c r="R56" s="93"/>
      <c r="S56" s="93"/>
    </row>
    <row r="57" spans="1:19" x14ac:dyDescent="0.95">
      <c r="A57" s="125">
        <v>45318</v>
      </c>
      <c r="B57" s="130">
        <f t="shared" si="0"/>
        <v>45319</v>
      </c>
      <c r="C57" s="136" t="str">
        <f>IF(D57+E57+F57+G57+H57+I57+J57+K57+L57+M57+N57+O57+P57+Q57+R57+S57&lt;=0,"",MAX(C$1:$C56)+1)</f>
        <v/>
      </c>
      <c r="D57" s="93"/>
      <c r="E57" s="93"/>
      <c r="F57" s="93"/>
      <c r="G57" s="93"/>
      <c r="H57" s="93"/>
      <c r="I57" s="93"/>
      <c r="J57" s="92"/>
      <c r="K57" s="93"/>
      <c r="L57" s="93"/>
      <c r="M57" s="93"/>
      <c r="N57" s="93"/>
      <c r="O57" s="93"/>
      <c r="P57" s="93"/>
      <c r="Q57" s="93"/>
      <c r="R57" s="93"/>
      <c r="S57" s="93"/>
    </row>
    <row r="58" spans="1:19" x14ac:dyDescent="0.95">
      <c r="A58" s="125">
        <v>45319</v>
      </c>
      <c r="B58" s="130">
        <f t="shared" si="0"/>
        <v>45320</v>
      </c>
      <c r="C58" s="136" t="str">
        <f>IF(D58+E58+F58+G58+H58+I58+J58+K58+L58+M58+N58+O58+P58+Q58+R58+S58&lt;=0,"",MAX(C$1:$C57)+1)</f>
        <v/>
      </c>
      <c r="D58" s="93"/>
      <c r="E58" s="93"/>
      <c r="F58" s="93"/>
      <c r="G58" s="93"/>
      <c r="H58" s="93"/>
      <c r="I58" s="93"/>
      <c r="J58" s="92"/>
      <c r="K58" s="93"/>
      <c r="L58" s="93"/>
      <c r="M58" s="93"/>
      <c r="N58" s="93"/>
      <c r="O58" s="93"/>
      <c r="P58" s="93"/>
      <c r="Q58" s="93"/>
      <c r="R58" s="93"/>
      <c r="S58" s="93"/>
    </row>
    <row r="59" spans="1:19" x14ac:dyDescent="0.95">
      <c r="A59" s="125">
        <v>45320</v>
      </c>
      <c r="B59" s="130">
        <f t="shared" si="0"/>
        <v>45321</v>
      </c>
      <c r="C59" s="136" t="str">
        <f>IF(D59+E59+F59+G59+H59+I59+J59+K59+L59+M59+N59+O59+P59+Q59+R59+S59&lt;=0,"",MAX(C$1:$C58)+1)</f>
        <v/>
      </c>
      <c r="D59" s="93"/>
      <c r="E59" s="93"/>
      <c r="F59" s="93"/>
      <c r="G59" s="93"/>
      <c r="H59" s="93"/>
      <c r="I59" s="93"/>
      <c r="J59" s="92"/>
      <c r="K59" s="93"/>
      <c r="L59" s="93"/>
      <c r="M59" s="93"/>
      <c r="N59" s="93"/>
      <c r="O59" s="93"/>
      <c r="P59" s="93"/>
      <c r="Q59" s="93"/>
      <c r="R59" s="93"/>
      <c r="S59" s="93"/>
    </row>
    <row r="60" spans="1:19" x14ac:dyDescent="0.95">
      <c r="A60" s="125">
        <v>45321</v>
      </c>
      <c r="B60" s="130">
        <f t="shared" si="0"/>
        <v>45322</v>
      </c>
      <c r="C60" s="136" t="str">
        <f>IF(D60+E60+F60+G60+H60+I60+J60+K60+L60+M60+N60+O60+P60+Q60+R60+S60&lt;=0,"",MAX(C$1:$C59)+1)</f>
        <v/>
      </c>
      <c r="D60" s="93"/>
      <c r="E60" s="93"/>
      <c r="F60" s="93"/>
      <c r="G60" s="93"/>
      <c r="H60" s="93"/>
      <c r="I60" s="93"/>
      <c r="J60" s="92"/>
      <c r="K60" s="93"/>
      <c r="L60" s="93"/>
      <c r="M60" s="93"/>
      <c r="N60" s="93"/>
      <c r="O60" s="93"/>
      <c r="P60" s="93"/>
      <c r="Q60" s="93"/>
      <c r="R60" s="93"/>
      <c r="S60" s="93"/>
    </row>
    <row r="61" spans="1:19" x14ac:dyDescent="0.95">
      <c r="A61" s="84"/>
      <c r="B61" s="86"/>
      <c r="C61" s="89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1"/>
      <c r="P61" s="81"/>
      <c r="Q61" s="81"/>
      <c r="R61" s="81"/>
      <c r="S61" s="81"/>
    </row>
    <row r="62" spans="1:19" x14ac:dyDescent="0.95">
      <c r="A62" s="292" t="s">
        <v>40</v>
      </c>
      <c r="B62" s="299"/>
      <c r="C62" s="91">
        <f>COUNT(C31:C60)</f>
        <v>24</v>
      </c>
      <c r="D62" s="97">
        <f>D60+D59+D58+D57+D56+D55+D54+D53+D52+D51+D50+D49+D48+D47+D46+D45+D44+D43+D42+D41+D40+D39+D38+D37+D36+D35+D34+D33+D32+D31</f>
        <v>2</v>
      </c>
      <c r="E62" s="97">
        <f t="shared" ref="E62:S62" si="1">E60+E59+E58+E57+E56+E55+E54+E53+E52+E51+E50+E49+E48+E47+E46+E45+E44+E43+E42+E41+E40+E39+E38+E37+E36+E35+E34+E33+E32+E31</f>
        <v>144</v>
      </c>
      <c r="F62" s="97">
        <f t="shared" si="1"/>
        <v>7.6999999999999993</v>
      </c>
      <c r="G62" s="97">
        <f t="shared" si="1"/>
        <v>7.5</v>
      </c>
      <c r="H62" s="97">
        <f t="shared" si="1"/>
        <v>6</v>
      </c>
      <c r="I62" s="97">
        <f t="shared" si="1"/>
        <v>12.8</v>
      </c>
      <c r="J62" s="97">
        <f t="shared" si="1"/>
        <v>4.4000000000000004</v>
      </c>
      <c r="K62" s="97">
        <f t="shared" si="1"/>
        <v>9.6000000000000014</v>
      </c>
      <c r="L62" s="97">
        <f t="shared" si="1"/>
        <v>16</v>
      </c>
      <c r="M62" s="97">
        <f t="shared" si="1"/>
        <v>8.5</v>
      </c>
      <c r="N62" s="97">
        <f t="shared" si="1"/>
        <v>4</v>
      </c>
      <c r="O62" s="97">
        <f t="shared" si="1"/>
        <v>12.8</v>
      </c>
      <c r="P62" s="97">
        <f t="shared" si="1"/>
        <v>7.5</v>
      </c>
      <c r="Q62" s="97">
        <f t="shared" si="1"/>
        <v>1.2</v>
      </c>
      <c r="R62" s="97">
        <f t="shared" si="1"/>
        <v>0</v>
      </c>
      <c r="S62" s="97">
        <f t="shared" si="1"/>
        <v>0</v>
      </c>
    </row>
  </sheetData>
  <sheetProtection insertHyperlinks="0" sort="0" autoFilter="0" pivotTables="0"/>
  <autoFilter ref="A30:S60" xr:uid="{2F6513A1-BFF7-4B20-827E-17F6F38D0E7D}"/>
  <mergeCells count="7">
    <mergeCell ref="A62:B62"/>
    <mergeCell ref="A1:S1"/>
    <mergeCell ref="A2:A29"/>
    <mergeCell ref="B2:B29"/>
    <mergeCell ref="C2:C29"/>
    <mergeCell ref="D2:S2"/>
    <mergeCell ref="A30:B30"/>
  </mergeCells>
  <phoneticPr fontId="5" type="noConversion"/>
  <conditionalFormatting sqref="A31:S60">
    <cfRule type="expression" dxfId="4" priority="1">
      <formula>WEEKDAY($B31)=1</formula>
    </cfRule>
  </conditionalFormatting>
  <printOptions horizontalCentered="1"/>
  <pageMargins left="0.2" right="0.2" top="0.25" bottom="0.25" header="0.05" footer="0.05"/>
  <pageSetup paperSize="9" scale="68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9" r:id="rId4" name="Button 3">
              <controlPr defaultSize="0" print="0" autoFill="0" autoPict="0" macro="[0]!Home">
                <anchor moveWithCells="1" sizeWithCells="1">
                  <from>
                    <xdr:col>19</xdr:col>
                    <xdr:colOff>184150</xdr:colOff>
                    <xdr:row>1</xdr:row>
                    <xdr:rowOff>196850</xdr:rowOff>
                  </from>
                  <to>
                    <xdr:col>20</xdr:col>
                    <xdr:colOff>425450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0" r:id="rId5" name="Button 4">
              <controlPr defaultSize="0" print="0" autoFill="0" autoPict="0" macro="[0]!R_char">
                <anchor moveWithCells="1" sizeWithCells="1">
                  <from>
                    <xdr:col>19</xdr:col>
                    <xdr:colOff>158750</xdr:colOff>
                    <xdr:row>28</xdr:row>
                    <xdr:rowOff>431800</xdr:rowOff>
                  </from>
                  <to>
                    <xdr:col>20</xdr:col>
                    <xdr:colOff>495300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B7B77-975A-4E3E-B692-A14637132AF4}">
  <sheetPr codeName="Sheet31">
    <tabColor rgb="FF7030A0"/>
  </sheetPr>
  <dimension ref="A1:R35"/>
  <sheetViews>
    <sheetView showGridLines="0" view="pageBreakPreview" topLeftCell="A4" zoomScaleNormal="100" zoomScaleSheetLayoutView="100" workbookViewId="0">
      <pane xSplit="13" ySplit="7" topLeftCell="N25" activePane="bottomRight" state="frozen"/>
      <selection activeCell="Q9" sqref="Q9"/>
      <selection pane="topRight" activeCell="Q9" sqref="Q9"/>
      <selection pane="bottomLeft" activeCell="Q9" sqref="Q9"/>
      <selection pane="bottomRight" activeCell="Q9" sqref="Q9"/>
    </sheetView>
  </sheetViews>
  <sheetFormatPr defaultRowHeight="14.5" x14ac:dyDescent="0.35"/>
  <cols>
    <col min="1" max="1" width="6.6328125" customWidth="1"/>
    <col min="2" max="2" width="17.453125" customWidth="1"/>
    <col min="3" max="3" width="19.81640625" customWidth="1"/>
    <col min="4" max="4" width="9.81640625" style="71" customWidth="1"/>
    <col min="5" max="5" width="16.7265625" style="24" customWidth="1"/>
    <col min="6" max="6" width="14.453125" style="24" customWidth="1"/>
    <col min="7" max="7" width="17.36328125" style="24" customWidth="1"/>
    <col min="8" max="12" width="10.1796875" hidden="1" customWidth="1"/>
    <col min="13" max="13" width="3.1796875" hidden="1" customWidth="1"/>
  </cols>
  <sheetData>
    <row r="1" spans="1:18" ht="21" customHeight="1" x14ac:dyDescent="0.95">
      <c r="A1" s="41"/>
      <c r="B1" s="41"/>
      <c r="C1" s="261" t="s">
        <v>2</v>
      </c>
      <c r="D1" s="261"/>
      <c r="E1" s="261"/>
      <c r="F1" s="261"/>
      <c r="G1" s="45"/>
      <c r="H1" s="36"/>
      <c r="I1" s="4"/>
      <c r="J1" s="4"/>
      <c r="K1" s="3"/>
    </row>
    <row r="2" spans="1:18" ht="21" customHeight="1" x14ac:dyDescent="0.95">
      <c r="A2" s="41"/>
      <c r="B2" s="41"/>
      <c r="C2" s="261" t="s">
        <v>100</v>
      </c>
      <c r="D2" s="261"/>
      <c r="E2" s="261"/>
      <c r="F2" s="261"/>
      <c r="G2" s="41"/>
      <c r="H2" s="4"/>
      <c r="I2" s="4"/>
      <c r="J2" s="4"/>
      <c r="K2" s="3"/>
    </row>
    <row r="3" spans="1:18" ht="19" customHeight="1" x14ac:dyDescent="0.95">
      <c r="A3" s="44" t="s">
        <v>262</v>
      </c>
      <c r="B3" s="43"/>
      <c r="C3" s="44" t="s">
        <v>240</v>
      </c>
      <c r="D3" s="66"/>
      <c r="E3" s="42"/>
      <c r="F3" s="55"/>
      <c r="G3" s="40"/>
      <c r="H3" s="13"/>
      <c r="I3" s="12"/>
      <c r="J3" s="12"/>
      <c r="K3" s="13"/>
    </row>
    <row r="4" spans="1:18" ht="19" customHeight="1" x14ac:dyDescent="0.95">
      <c r="A4" s="44" t="s">
        <v>259</v>
      </c>
      <c r="B4" s="44"/>
      <c r="C4" s="44" t="s">
        <v>5</v>
      </c>
      <c r="D4" s="67"/>
      <c r="E4" s="52"/>
      <c r="F4" s="56"/>
      <c r="G4" s="40"/>
      <c r="H4" s="34"/>
      <c r="I4" s="152">
        <f>E7</f>
        <v>45322</v>
      </c>
      <c r="J4" s="152"/>
      <c r="K4" s="14"/>
      <c r="R4" t="s">
        <v>227</v>
      </c>
    </row>
    <row r="5" spans="1:18" ht="19" customHeight="1" x14ac:dyDescent="0.95">
      <c r="A5" s="44" t="s">
        <v>4</v>
      </c>
      <c r="B5" s="44"/>
      <c r="C5" s="44" t="s">
        <v>37</v>
      </c>
      <c r="D5" s="67"/>
      <c r="E5" s="52"/>
      <c r="F5" s="39" t="s">
        <v>230</v>
      </c>
      <c r="G5" s="57">
        <v>2</v>
      </c>
      <c r="H5" s="34"/>
      <c r="I5" s="152"/>
      <c r="J5" s="152"/>
      <c r="K5" s="14"/>
    </row>
    <row r="6" spans="1:18" ht="20" customHeight="1" x14ac:dyDescent="0.35">
      <c r="A6" s="262" t="s">
        <v>110</v>
      </c>
      <c r="B6" s="262"/>
      <c r="C6" s="262"/>
      <c r="D6" s="262"/>
      <c r="E6" s="262"/>
      <c r="F6" s="262"/>
      <c r="G6" s="262"/>
      <c r="H6" s="35"/>
      <c r="I6" s="73"/>
      <c r="J6" s="94"/>
      <c r="K6" s="94"/>
    </row>
    <row r="7" spans="1:18" ht="18.5" customHeight="1" x14ac:dyDescent="0.35">
      <c r="A7" s="330">
        <v>45292</v>
      </c>
      <c r="B7" s="330"/>
      <c r="C7" s="330"/>
      <c r="D7" s="330"/>
      <c r="E7" s="331">
        <v>45322</v>
      </c>
      <c r="F7" s="331"/>
      <c r="G7" s="331"/>
      <c r="H7" s="37"/>
      <c r="I7" s="37"/>
      <c r="J7" s="37"/>
      <c r="K7" s="37"/>
      <c r="L7" s="37"/>
      <c r="M7" s="37"/>
    </row>
    <row r="8" spans="1:18" ht="22" customHeight="1" thickBot="1" x14ac:dyDescent="0.4">
      <c r="A8" s="326" t="s">
        <v>101</v>
      </c>
      <c r="B8" s="326"/>
      <c r="C8" s="53" t="s">
        <v>46</v>
      </c>
      <c r="D8" s="68" t="s">
        <v>102</v>
      </c>
      <c r="E8" s="39" t="s">
        <v>105</v>
      </c>
      <c r="F8" s="39" t="s">
        <v>103</v>
      </c>
      <c r="G8" s="58" t="s">
        <v>104</v>
      </c>
      <c r="H8" s="37"/>
      <c r="I8" s="37"/>
      <c r="J8" s="37"/>
      <c r="K8" s="37"/>
      <c r="L8" s="37"/>
      <c r="M8" s="37"/>
    </row>
    <row r="9" spans="1:18" s="18" customFormat="1" ht="23.25" customHeight="1" x14ac:dyDescent="0.3">
      <c r="A9" s="327" t="s">
        <v>47</v>
      </c>
      <c r="B9" s="327" t="s">
        <v>48</v>
      </c>
      <c r="C9" s="327" t="s">
        <v>106</v>
      </c>
      <c r="D9" s="327" t="s">
        <v>108</v>
      </c>
      <c r="E9" s="327"/>
      <c r="F9" s="327" t="s">
        <v>109</v>
      </c>
      <c r="G9" s="327"/>
      <c r="H9" s="134" t="s">
        <v>5</v>
      </c>
      <c r="I9" s="122" t="s">
        <v>31</v>
      </c>
      <c r="J9" s="122" t="s">
        <v>30</v>
      </c>
      <c r="K9" s="122" t="s">
        <v>6</v>
      </c>
      <c r="L9" s="122" t="s">
        <v>29</v>
      </c>
      <c r="M9" s="122" t="s">
        <v>32</v>
      </c>
    </row>
    <row r="10" spans="1:18" s="18" customFormat="1" ht="40.5" customHeight="1" thickBot="1" x14ac:dyDescent="0.35">
      <c r="A10" s="328"/>
      <c r="B10" s="328"/>
      <c r="C10" s="328"/>
      <c r="D10" s="69" t="s">
        <v>107</v>
      </c>
      <c r="E10" s="59" t="s">
        <v>50</v>
      </c>
      <c r="F10" s="196"/>
      <c r="G10" s="197"/>
      <c r="H10" s="134" t="s">
        <v>129</v>
      </c>
      <c r="I10" s="122" t="s">
        <v>129</v>
      </c>
      <c r="J10" s="122" t="s">
        <v>129</v>
      </c>
      <c r="K10" s="122" t="s">
        <v>129</v>
      </c>
      <c r="L10" s="122" t="s">
        <v>129</v>
      </c>
      <c r="M10" s="122" t="s">
        <v>129</v>
      </c>
    </row>
    <row r="11" spans="1:18" s="47" customFormat="1" ht="23.5" customHeight="1" x14ac:dyDescent="0.35">
      <c r="A11" s="61">
        <v>1</v>
      </c>
      <c r="B11" s="62" t="s">
        <v>59</v>
      </c>
      <c r="C11" s="133"/>
      <c r="D11" s="60">
        <f>IFERROR(_xlfn.XLOOKUP(B11,Char!$D$29:$S$29,Char!$D$62:$S$62),"")</f>
        <v>2</v>
      </c>
      <c r="E11" s="63">
        <f>IFERROR(IF(B11="","",IF($E$7&lt;តម្លៃទំនិញ!$E$6,VLOOKUP(B11,តម្លៃទំនិញ!$B$8:$G$68,3,FALSE),VLOOKUP(B11,តម្លៃទំនិញ!$B$8:$G$68,4,FALSE))),"")</f>
        <v>1000</v>
      </c>
      <c r="F11" s="198"/>
      <c r="G11" s="199">
        <f>IFERROR(IF(B11="","",D11*E11),"")</f>
        <v>2000</v>
      </c>
      <c r="H11" s="135">
        <f>IFERROR(IF($B11="","",Sleng!D$63),"")</f>
        <v>20</v>
      </c>
      <c r="I11" s="101">
        <f>IFERROR(IF($B11="","",PhomDey!D$63),"")</f>
        <v>14.6</v>
      </c>
      <c r="J11" s="101">
        <f>IFERROR(IF($B11="","",Chronieng!D$63),"")</f>
        <v>23.7</v>
      </c>
      <c r="K11" s="101">
        <f>IFERROR(IF($B11="","",Chomkar!D$63),"")</f>
        <v>500</v>
      </c>
      <c r="L11" s="101">
        <f>IFERROR(IF($B11="","",Thlok!D$63),"")</f>
        <v>350</v>
      </c>
      <c r="M11" s="101">
        <f>IFERROR(IF($B11="","",PhomSrie!D$62),"")</f>
        <v>1</v>
      </c>
    </row>
    <row r="12" spans="1:18" s="47" customFormat="1" ht="23.5" customHeight="1" x14ac:dyDescent="0.35">
      <c r="A12" s="64">
        <v>2</v>
      </c>
      <c r="B12" s="65" t="s">
        <v>60</v>
      </c>
      <c r="C12" s="133"/>
      <c r="D12" s="60">
        <f>IFERROR(_xlfn.XLOOKUP(B12,Char!$D$29:$S$29,Char!$D$62:$S$62),"")</f>
        <v>144</v>
      </c>
      <c r="E12" s="63">
        <f>IFERROR(IF(B12="","",IF($E$7&lt;តម្លៃទំនិញ!$E$6,VLOOKUP(B12,តម្លៃទំនិញ!$B$8:$G$68,3,FALSE),VLOOKUP(B12,តម្លៃទំនិញ!$B$8:$G$68,4,FALSE))),"")</f>
        <v>15950</v>
      </c>
      <c r="F12" s="198"/>
      <c r="G12" s="199">
        <f t="shared" ref="G12:G26" si="0">IFERROR(IF(B12="","",D12*E12),"")</f>
        <v>2296800</v>
      </c>
      <c r="H12" s="135">
        <f>IFERROR(IF($B12="","",Sleng!E$63),"")</f>
        <v>4</v>
      </c>
      <c r="I12" s="101">
        <f>IFERROR(IF($B12="","",PhomDey!E$63),"")</f>
        <v>3</v>
      </c>
      <c r="J12" s="101">
        <f>IFERROR(IF($B12="","",Chronieng!E$63),"")</f>
        <v>5</v>
      </c>
      <c r="K12" s="101">
        <f>IFERROR(IF($B12="","",Chomkar!E$63),"")</f>
        <v>23.7</v>
      </c>
      <c r="L12" s="101">
        <f>IFERROR(IF($B12="","",Thlok!E$63),"")</f>
        <v>14.6</v>
      </c>
      <c r="M12" s="101">
        <f>IFERROR(IF($B12="","",PhomSrie!E$62),"")</f>
        <v>90</v>
      </c>
    </row>
    <row r="13" spans="1:18" s="47" customFormat="1" ht="23.5" customHeight="1" x14ac:dyDescent="0.35">
      <c r="A13" s="64">
        <v>3</v>
      </c>
      <c r="B13" s="65" t="s">
        <v>8</v>
      </c>
      <c r="C13" s="133"/>
      <c r="D13" s="60">
        <f>IFERROR(_xlfn.XLOOKUP(B13,Char!$D$29:$S$29,Char!$D$62:$S$62),"")</f>
        <v>7.6999999999999993</v>
      </c>
      <c r="E13" s="63">
        <f>IFERROR(IF(B13="","",IF($E$7&lt;តម្លៃទំនិញ!$E$6,VLOOKUP(B13,តម្លៃទំនិញ!$B$8:$G$68,3,FALSE),VLOOKUP(B13,តម្លៃទំនិញ!$B$8:$G$68,4,FALSE))),"")</f>
        <v>580</v>
      </c>
      <c r="F13" s="198"/>
      <c r="G13" s="199">
        <f t="shared" si="0"/>
        <v>4466</v>
      </c>
      <c r="H13" s="135">
        <f>IFERROR(IF(B13="","",Sleng!F$63),"")</f>
        <v>14.8</v>
      </c>
      <c r="I13" s="101">
        <f>IFERROR(IF($B13="","",PhomDey!F$63),"")</f>
        <v>10</v>
      </c>
      <c r="J13" s="101">
        <f>IFERROR(IF($B13="","",Chronieng!F$63),"")</f>
        <v>15.6</v>
      </c>
      <c r="K13" s="101">
        <f>IFERROR(IF($B13="","",Chomkar!F$63),"")</f>
        <v>5</v>
      </c>
      <c r="L13" s="101">
        <f>IFERROR(IF($B13="","",Thlok!F$63),"")</f>
        <v>3</v>
      </c>
      <c r="M13" s="101">
        <f>IFERROR(IF($B13="","",PhomSrie!F$62),"")</f>
        <v>3.8</v>
      </c>
    </row>
    <row r="14" spans="1:18" s="47" customFormat="1" ht="23.5" customHeight="1" x14ac:dyDescent="0.35">
      <c r="A14" s="64">
        <v>4</v>
      </c>
      <c r="B14" s="65" t="s">
        <v>61</v>
      </c>
      <c r="C14" s="133"/>
      <c r="D14" s="60">
        <f>IFERROR(_xlfn.XLOOKUP(B14,Char!$D$29:$S$29,Char!$D$62:$S$62),"")</f>
        <v>7.5</v>
      </c>
      <c r="E14" s="63">
        <f>IFERROR(IF(B14="","",IF($E$7&lt;តម្លៃទំនិញ!$E$6,VLOOKUP(B14,តម្លៃទំនិញ!$B$8:$G$68,3,FALSE),VLOOKUP(B14,តម្លៃទំនិញ!$B$8:$G$68,4,FALSE))),"")</f>
        <v>7290</v>
      </c>
      <c r="F14" s="198"/>
      <c r="G14" s="199">
        <f t="shared" si="0"/>
        <v>54675</v>
      </c>
      <c r="H14" s="135">
        <f>IFERROR(IF(B14="","",Sleng!G$63),"")</f>
        <v>720</v>
      </c>
      <c r="I14" s="101">
        <f>IFERROR(IF($B14="","",PhomDey!G$63),"")</f>
        <v>280</v>
      </c>
      <c r="J14" s="101">
        <f>IFERROR(IF($B14="","",Chronieng!G$63),"")</f>
        <v>756</v>
      </c>
      <c r="K14" s="101">
        <f>IFERROR(IF($B14="","",Chomkar!G$63),"")</f>
        <v>15.2</v>
      </c>
      <c r="L14" s="101">
        <f>IFERROR(IF($B14="","",Thlok!G$63),"")</f>
        <v>6.8999999999999995</v>
      </c>
      <c r="M14" s="101">
        <f>IFERROR(IF($B14="","",PhomSrie!G$62),"")</f>
        <v>3.8</v>
      </c>
    </row>
    <row r="15" spans="1:18" s="47" customFormat="1" ht="23.5" customHeight="1" x14ac:dyDescent="0.35">
      <c r="A15" s="64">
        <v>5</v>
      </c>
      <c r="B15" s="65" t="s">
        <v>18</v>
      </c>
      <c r="C15" s="133"/>
      <c r="D15" s="60">
        <f>IFERROR(_xlfn.XLOOKUP(B15,Char!$D$29:$S$29,Char!$D$62:$S$62),"")</f>
        <v>6</v>
      </c>
      <c r="E15" s="63">
        <f>IFERROR(IF(B15="","",IF($E$7&lt;តម្លៃទំនិញ!$E$6,VLOOKUP(B15,តម្លៃទំនិញ!$B$8:$G$68,3,FALSE),VLOOKUP(B15,តម្លៃទំនិញ!$B$8:$G$68,4,FALSE))),"")</f>
        <v>10000</v>
      </c>
      <c r="F15" s="198"/>
      <c r="G15" s="199">
        <f t="shared" si="0"/>
        <v>60000</v>
      </c>
      <c r="H15" s="135">
        <f>IFERROR(IF(B15="","",Sleng!H$63),"")</f>
        <v>31.699999999999996</v>
      </c>
      <c r="I15" s="101">
        <f>IFERROR(IF($B15="","",PhomDey!H$63),"")</f>
        <v>40.79999999999999</v>
      </c>
      <c r="J15" s="101">
        <f>IFERROR(IF($B15="","",Chronieng!I$63),"")</f>
        <v>38.799999999999997</v>
      </c>
      <c r="K15" s="101">
        <f>IFERROR(IF($B15="","",Chomkar!H$63),"")</f>
        <v>488</v>
      </c>
      <c r="L15" s="101">
        <f>IFERROR(IF($B15="","",Thlok!H$63),"")</f>
        <v>376</v>
      </c>
      <c r="M15" s="101">
        <f>IFERROR(IF($B15="","",PhomSrie!H$62),"")</f>
        <v>8.1</v>
      </c>
    </row>
    <row r="16" spans="1:18" s="47" customFormat="1" ht="23.5" customHeight="1" x14ac:dyDescent="0.35">
      <c r="A16" s="64">
        <v>6</v>
      </c>
      <c r="B16" s="65" t="s">
        <v>19</v>
      </c>
      <c r="C16" s="133"/>
      <c r="D16" s="60">
        <f>IFERROR(_xlfn.XLOOKUP(B16,Char!$D$29:$S$29,Char!$D$62:$S$62),"")</f>
        <v>12.8</v>
      </c>
      <c r="E16" s="63">
        <f>IFERROR(IF(B16="","",IF($E$7&lt;តម្លៃទំនិញ!$E$6,VLOOKUP(B16,តម្លៃទំនិញ!$B$8:$G$68,3,FALSE),VLOOKUP(B16,តម្លៃទំនិញ!$B$8:$G$68,4,FALSE))),"")</f>
        <v>2495</v>
      </c>
      <c r="F16" s="198"/>
      <c r="G16" s="199">
        <f t="shared" si="0"/>
        <v>31936</v>
      </c>
      <c r="H16" s="135">
        <f>IFERROR(IF(B16="","",Sleng!I$63),"")</f>
        <v>43.2</v>
      </c>
      <c r="I16" s="101">
        <f>IFERROR(IF($B16="","",PhomDey!I$63),"")</f>
        <v>29.6</v>
      </c>
      <c r="J16" s="101">
        <f>IFERROR(IF($B16="","",Chronieng!J$63),"")</f>
        <v>16.100000000000001</v>
      </c>
      <c r="K16" s="101">
        <f>IFERROR(IF($B16="","",Chomkar!I$63),"")</f>
        <v>34.599999999999994</v>
      </c>
      <c r="L16" s="101">
        <f>IFERROR(IF($B16="","",Thlok!I$63),"")</f>
        <v>31.199999999999996</v>
      </c>
      <c r="M16" s="101">
        <f>IFERROR(IF($B16="","",PhomSrie!I$62),"")</f>
        <v>16.2</v>
      </c>
    </row>
    <row r="17" spans="1:13" s="47" customFormat="1" ht="23.5" customHeight="1" x14ac:dyDescent="0.35">
      <c r="A17" s="64">
        <v>7</v>
      </c>
      <c r="B17" s="65" t="s">
        <v>14</v>
      </c>
      <c r="C17" s="133"/>
      <c r="D17" s="60">
        <f>IFERROR(_xlfn.XLOOKUP(B17,Char!$D$29:$S$29,Char!$D$62:$S$62),"")</f>
        <v>4.4000000000000004</v>
      </c>
      <c r="E17" s="63">
        <f>IFERROR(IF(B17="","",IF($E$7&lt;តម្លៃទំនិញ!$E$6,VLOOKUP(B17,តម្លៃទំនិញ!$B$8:$G$68,3,FALSE),VLOOKUP(B17,តម្លៃទំនិញ!$B$8:$G$68,4,FALSE))),"")</f>
        <v>3999</v>
      </c>
      <c r="F17" s="198"/>
      <c r="G17" s="199">
        <f t="shared" si="0"/>
        <v>17595.600000000002</v>
      </c>
      <c r="H17" s="135">
        <f>IFERROR(IF(B17="","",Sleng!J$63),"")</f>
        <v>13.899999999999999</v>
      </c>
      <c r="I17" s="101">
        <f>IFERROR(IF($B17="","",PhomDey!J$63),"")</f>
        <v>12</v>
      </c>
      <c r="J17" s="101">
        <f>IFERROR(IF($B17="","",Chronieng!K$63),"")</f>
        <v>9.1999999999999993</v>
      </c>
      <c r="K17" s="101">
        <f>IFERROR(IF($B17="","",Chomkar!J$63),"")</f>
        <v>20.8</v>
      </c>
      <c r="L17" s="101">
        <f>IFERROR(IF($B17="","",Thlok!J$63),"")</f>
        <v>15.6</v>
      </c>
      <c r="M17" s="101">
        <f>IFERROR(IF($B17="","",PhomSrie!J$62),"")</f>
        <v>1.1000000000000001</v>
      </c>
    </row>
    <row r="18" spans="1:13" s="47" customFormat="1" ht="23.5" customHeight="1" x14ac:dyDescent="0.35">
      <c r="A18" s="64">
        <v>8</v>
      </c>
      <c r="B18" s="65" t="s">
        <v>62</v>
      </c>
      <c r="C18" s="133"/>
      <c r="D18" s="60">
        <f>IFERROR(_xlfn.XLOOKUP(B18,Char!$D$29:$S$29,Char!$D$62:$S$62),"")</f>
        <v>9.6000000000000014</v>
      </c>
      <c r="E18" s="63">
        <f>IFERROR(IF(B18="","",IF($E$7&lt;តម្លៃទំនិញ!$E$6,VLOOKUP(B18,តម្លៃទំនិញ!$B$8:$G$68,3,FALSE),VLOOKUP(B18,តម្លៃទំនិញ!$B$8:$G$68,4,FALSE))),"")</f>
        <v>3999</v>
      </c>
      <c r="F18" s="198"/>
      <c r="G18" s="199">
        <f t="shared" si="0"/>
        <v>38390.400000000009</v>
      </c>
      <c r="H18" s="135">
        <f>IFERROR(IF(B18="","",Sleng!K$63),"")</f>
        <v>8.8000000000000007</v>
      </c>
      <c r="I18" s="101">
        <f>IFERROR(IF($B18="","",PhomDey!K$63),"")</f>
        <v>6</v>
      </c>
      <c r="J18" s="101">
        <f>IFERROR(IF($B18="","",Chronieng!L$63),"")</f>
        <v>45.2</v>
      </c>
      <c r="K18" s="101">
        <f>IFERROR(IF($B18="","",Chomkar!K$63),"")</f>
        <v>44.4</v>
      </c>
      <c r="L18" s="101">
        <f>IFERROR(IF($B18="","",Thlok!K$63),"")</f>
        <v>33.6</v>
      </c>
      <c r="M18" s="101">
        <f>IFERROR(IF($B18="","",PhomSrie!K$62),"")</f>
        <v>2.8</v>
      </c>
    </row>
    <row r="19" spans="1:13" s="47" customFormat="1" ht="23.5" customHeight="1" x14ac:dyDescent="0.35">
      <c r="A19" s="64">
        <v>9</v>
      </c>
      <c r="B19" s="65" t="s">
        <v>67</v>
      </c>
      <c r="C19" s="133"/>
      <c r="D19" s="60">
        <f>IFERROR(_xlfn.XLOOKUP(B19,Char!$D$29:$S$29,Char!$D$62:$S$62),"")</f>
        <v>16</v>
      </c>
      <c r="E19" s="63">
        <f>IFERROR(IF(B19="","",IF($E$7&lt;តម្លៃទំនិញ!$E$6,VLOOKUP(B19,តម្លៃទំនិញ!$B$8:$G$68,3,FALSE),VLOOKUP(B19,តម្លៃទំនិញ!$B$8:$G$68,4,FALSE))),"")</f>
        <v>2590</v>
      </c>
      <c r="F19" s="198"/>
      <c r="G19" s="199">
        <f t="shared" si="0"/>
        <v>41440</v>
      </c>
      <c r="H19" s="135">
        <f>IFERROR(IF(B19="","",Sleng!L$63),"")</f>
        <v>43.2</v>
      </c>
      <c r="I19" s="101">
        <f>IFERROR(IF($B19="","",PhomDey!L$63),"")</f>
        <v>29.6</v>
      </c>
      <c r="J19" s="101">
        <f>IFERROR(IF($B19="","",Chronieng!M$63),"")</f>
        <v>25.2</v>
      </c>
      <c r="K19" s="101">
        <f>IFERROR(IF($B19="","",Chomkar!L$63),"")</f>
        <v>15.5</v>
      </c>
      <c r="L19" s="101">
        <f>IFERROR(IF($B19="","",Thlok!L$63),"")</f>
        <v>13.599999999999998</v>
      </c>
      <c r="M19" s="101">
        <f>IFERROR(IF($B19="","",PhomSrie!L$62),"")</f>
        <v>2.8</v>
      </c>
    </row>
    <row r="20" spans="1:13" s="47" customFormat="1" ht="23.5" customHeight="1" x14ac:dyDescent="0.35">
      <c r="A20" s="64">
        <v>10</v>
      </c>
      <c r="B20" s="65" t="s">
        <v>16</v>
      </c>
      <c r="C20" s="133"/>
      <c r="D20" s="60">
        <f>IFERROR(_xlfn.XLOOKUP(B20,Char!$D$29:$S$29,Char!$D$62:$S$62),"")</f>
        <v>8.5</v>
      </c>
      <c r="E20" s="63">
        <f>IFERROR(IF(B20="","",IF($E$7&lt;តម្លៃទំនិញ!$E$6,VLOOKUP(B20,តម្លៃទំនិញ!$B$8:$G$68,3,FALSE),VLOOKUP(B20,តម្លៃទំនិញ!$B$8:$G$68,4,FALSE))),"")</f>
        <v>2790</v>
      </c>
      <c r="F20" s="198"/>
      <c r="G20" s="199">
        <f t="shared" si="0"/>
        <v>23715</v>
      </c>
      <c r="H20" s="135">
        <f>IFERROR(IF(B20="","",Sleng!M$63),"")</f>
        <v>69.2</v>
      </c>
      <c r="I20" s="101">
        <f>IFERROR(IF($B20="","",PhomDey!M$63),"")</f>
        <v>37.000000000000007</v>
      </c>
      <c r="J20" s="101">
        <f>IFERROR(IF($B20="","",Chronieng!N$63),"")</f>
        <v>6.8999999999999995</v>
      </c>
      <c r="K20" s="101">
        <f>IFERROR(IF($B20="","",Chomkar!M$63),"")</f>
        <v>9.1999999999999993</v>
      </c>
      <c r="L20" s="101">
        <f>IFERROR(IF($B20="","",Thlok!M$63),"")</f>
        <v>26.8</v>
      </c>
      <c r="M20" s="101">
        <f>IFERROR(IF($B20="","",PhomSrie!M$62),"")</f>
        <v>1.4</v>
      </c>
    </row>
    <row r="21" spans="1:13" s="47" customFormat="1" ht="23.5" customHeight="1" x14ac:dyDescent="0.35">
      <c r="A21" s="64">
        <v>11</v>
      </c>
      <c r="B21" s="65" t="s">
        <v>72</v>
      </c>
      <c r="C21" s="133"/>
      <c r="D21" s="60">
        <f>IFERROR(_xlfn.XLOOKUP(B21,Char!$D$29:$S$29,Char!$D$62:$S$62),"")</f>
        <v>4</v>
      </c>
      <c r="E21" s="63">
        <f>IFERROR(IF(B21="","",IF($E$7&lt;តម្លៃទំនិញ!$E$6,VLOOKUP(B21,តម្លៃទំនិញ!$B$8:$G$68,3,FALSE),VLOOKUP(B21,តម្លៃទំនិញ!$B$8:$G$68,4,FALSE))),"")</f>
        <v>2499</v>
      </c>
      <c r="F21" s="198"/>
      <c r="G21" s="199">
        <f t="shared" si="0"/>
        <v>9996</v>
      </c>
      <c r="H21" s="135">
        <f>IFERROR(IF(B21="","",Sleng!N$63),"")</f>
        <v>5.0999999999999996</v>
      </c>
      <c r="I21" s="101">
        <f>IFERROR(IF($B21="","",PhomDey!N$63),"")</f>
        <v>6</v>
      </c>
      <c r="J21" s="101">
        <f>IFERROR(IF($B21="","",Chronieng!O$63),"")</f>
        <v>6.8999999999999995</v>
      </c>
      <c r="K21" s="101">
        <f>IFERROR(IF($B21="","",Chomkar!N$63),"")</f>
        <v>44.4</v>
      </c>
      <c r="L21" s="101">
        <f>IFERROR(IF($B21="","",Thlok!N$63),"")</f>
        <v>6.8</v>
      </c>
      <c r="M21" s="101">
        <f>IFERROR(IF($B21="","",PhomSrie!N$62),"")</f>
        <v>0</v>
      </c>
    </row>
    <row r="22" spans="1:13" s="47" customFormat="1" ht="23.5" customHeight="1" x14ac:dyDescent="0.35">
      <c r="A22" s="64">
        <v>12</v>
      </c>
      <c r="B22" s="65" t="s">
        <v>195</v>
      </c>
      <c r="C22" s="133"/>
      <c r="D22" s="60">
        <f>IFERROR(_xlfn.XLOOKUP(B22,Char!$D$29:$S$29,Char!$D$62:$S$62),"")</f>
        <v>12.8</v>
      </c>
      <c r="E22" s="63">
        <f>IFERROR(IF(B22="","",IF($E$7&lt;តម្លៃទំនិញ!$E$6,VLOOKUP(B22,តម្លៃទំនិញ!$B$8:$G$68,3,FALSE),VLOOKUP(B22,តម្លៃទំនិញ!$B$8:$G$68,4,FALSE))),"")</f>
        <v>1495</v>
      </c>
      <c r="F22" s="198"/>
      <c r="G22" s="199">
        <f t="shared" si="0"/>
        <v>19136</v>
      </c>
      <c r="H22" s="135">
        <f>IFERROR(IF(B22="","",Sleng!O$63),"")</f>
        <v>5.0999999999999996</v>
      </c>
      <c r="I22" s="101">
        <f>IFERROR(IF($B22="","",PhomDey!O$63),"")</f>
        <v>6</v>
      </c>
      <c r="J22" s="101">
        <f>IFERROR(IF($B22="","",Chronieng!P$63),"")</f>
        <v>61.3</v>
      </c>
      <c r="K22" s="101">
        <f>IFERROR(IF($B22="","",Chomkar!O$63),"")</f>
        <v>26.8</v>
      </c>
      <c r="L22" s="101">
        <f>IFERROR(IF($B22="","",Thlok!O$63),"")</f>
        <v>6.8</v>
      </c>
      <c r="M22" s="101">
        <f>IFERROR(IF($B22="","",PhomSrie!O$62),"")</f>
        <v>0</v>
      </c>
    </row>
    <row r="23" spans="1:13" s="47" customFormat="1" ht="23.5" customHeight="1" x14ac:dyDescent="0.35">
      <c r="A23" s="64">
        <v>13</v>
      </c>
      <c r="B23" s="65" t="s">
        <v>196</v>
      </c>
      <c r="C23" s="133"/>
      <c r="D23" s="60">
        <f>IFERROR(_xlfn.XLOOKUP(B23,Char!$D$29:$S$29,Char!$D$62:$S$62),"")</f>
        <v>7.5</v>
      </c>
      <c r="E23" s="63">
        <f>IFERROR(IF(B23="","",IF($E$7&lt;តម្លៃទំនិញ!$E$6,VLOOKUP(B23,តម្លៃទំនិញ!$B$8:$G$68,3,FALSE),VLOOKUP(B23,តម្លៃទំនិញ!$B$8:$G$68,4,FALSE))),"")</f>
        <v>3999</v>
      </c>
      <c r="F23" s="198"/>
      <c r="G23" s="199">
        <f t="shared" si="0"/>
        <v>29992.5</v>
      </c>
      <c r="H23" s="135">
        <f>IFERROR(IF(B23="","",Sleng!P$63),"")</f>
        <v>13.899999999999999</v>
      </c>
      <c r="I23" s="101">
        <f>IFERROR(IF($B23="","",PhomDey!P$63),"")</f>
        <v>12</v>
      </c>
      <c r="J23" s="101">
        <f>IFERROR(IF($B23="","",Chronieng!Q$63),"")</f>
        <v>6.8999999999999995</v>
      </c>
      <c r="K23" s="101">
        <f>IFERROR(IF($B23="","",Chomkar!P$63),"")</f>
        <v>14.899999999999999</v>
      </c>
      <c r="L23" s="101">
        <f>IFERROR(IF($B23="","",Thlok!P$63),"")</f>
        <v>33.699999999999996</v>
      </c>
      <c r="M23" s="101">
        <f>IFERROR(IF($B23="","",PhomSrie!P$62),"")</f>
        <v>0</v>
      </c>
    </row>
    <row r="24" spans="1:13" s="47" customFormat="1" ht="23.5" customHeight="1" x14ac:dyDescent="0.35">
      <c r="A24" s="64">
        <v>14</v>
      </c>
      <c r="B24" s="65"/>
      <c r="C24" s="133"/>
      <c r="D24" s="60" t="str">
        <f>IFERROR(_xlfn.XLOOKUP(B24,Char!$D$29:$S$29,Char!$D$62:$S$62),"")</f>
        <v/>
      </c>
      <c r="E24" s="63" t="str">
        <f>IFERROR(IF(B24="","",IF($E$7&lt;តម្លៃទំនិញ!$E$6,VLOOKUP(B24,តម្លៃទំនិញ!$B$8:$G$68,3,FALSE),VLOOKUP(B24,តម្លៃទំនិញ!$B$8:$G$68,4,FALSE))),"")</f>
        <v/>
      </c>
      <c r="F24" s="198"/>
      <c r="G24" s="199" t="str">
        <f t="shared" si="0"/>
        <v/>
      </c>
      <c r="H24" s="135" t="str">
        <f>IFERROR(IF(B24="","",Sleng!Q$63),"")</f>
        <v/>
      </c>
      <c r="I24" s="101" t="str">
        <f>IFERROR(IF($B24="","",PhomDey!Q$63),"")</f>
        <v/>
      </c>
      <c r="J24" s="101" t="str">
        <f>IFERROR(IF($B24="","",Chronieng!R$63),"")</f>
        <v/>
      </c>
      <c r="K24" s="101" t="str">
        <f>IFERROR(IF($B24="","",Chomkar!Q$63),"")</f>
        <v/>
      </c>
      <c r="L24" s="101" t="str">
        <f>IFERROR(IF($B24="","",Thlok!Q$63),"")</f>
        <v/>
      </c>
      <c r="M24" s="101" t="str">
        <f>IFERROR(IF($B24="","",PhomSrie!Q$62),"")</f>
        <v/>
      </c>
    </row>
    <row r="25" spans="1:13" s="47" customFormat="1" ht="23.5" customHeight="1" x14ac:dyDescent="0.35">
      <c r="A25" s="64">
        <v>15</v>
      </c>
      <c r="B25" s="65"/>
      <c r="C25" s="133"/>
      <c r="D25" s="60" t="str">
        <f>IFERROR(_xlfn.XLOOKUP(B25,Char!$D$29:$S$29,Char!$D$62:$S$62),"")</f>
        <v/>
      </c>
      <c r="E25" s="63" t="str">
        <f>IFERROR(IF(B25="","",IF($E$7&lt;តម្លៃទំនិញ!$E$6,VLOOKUP(B25,តម្លៃទំនិញ!$B$8:$G$68,3,FALSE),VLOOKUP(B25,តម្លៃទំនិញ!$B$8:$G$68,4,FALSE))),"")</f>
        <v/>
      </c>
      <c r="F25" s="198"/>
      <c r="G25" s="199" t="str">
        <f t="shared" si="0"/>
        <v/>
      </c>
      <c r="H25" s="135" t="str">
        <f>IFERROR(IF(B25="","",Sleng!R$63),"")</f>
        <v/>
      </c>
      <c r="I25" s="101" t="str">
        <f>IFERROR(IF($B25="","",PhomDey!R$63),"")</f>
        <v/>
      </c>
      <c r="J25" s="101" t="str">
        <f>IFERROR(IF($B25="","",Chronieng!S$63),"")</f>
        <v/>
      </c>
      <c r="K25" s="101" t="str">
        <f>IFERROR(IF($B25="","",Chomkar!R$63),"")</f>
        <v/>
      </c>
      <c r="L25" s="101" t="str">
        <f>IFERROR(IF($B25="","",Thlok!R$63),"")</f>
        <v/>
      </c>
      <c r="M25" s="101" t="str">
        <f>IFERROR(IF($B25="","",PhomSrie!R$62),"")</f>
        <v/>
      </c>
    </row>
    <row r="26" spans="1:13" s="47" customFormat="1" ht="23.5" customHeight="1" thickBot="1" x14ac:dyDescent="0.4">
      <c r="A26" s="64">
        <v>16</v>
      </c>
      <c r="B26" s="65"/>
      <c r="C26" s="133"/>
      <c r="D26" s="60" t="str">
        <f>IFERROR(_xlfn.XLOOKUP(B26,Char!$D$29:$S$29,Char!$D$62:$S$62),"")</f>
        <v/>
      </c>
      <c r="E26" s="63" t="str">
        <f>IFERROR(IF(B26="","",IF($E$7&lt;តម្លៃទំនិញ!$E$6,VLOOKUP(B26,តម្លៃទំនិញ!$B$8:$G$68,3,FALSE),VLOOKUP(B26,តម្លៃទំនិញ!$B$8:$G$68,4,FALSE))),"")</f>
        <v/>
      </c>
      <c r="F26" s="200"/>
      <c r="G26" s="202" t="str">
        <f t="shared" si="0"/>
        <v/>
      </c>
      <c r="H26" s="135" t="str">
        <f>IFERROR(IF(B26="","",Sleng!U$63),"")</f>
        <v/>
      </c>
      <c r="I26" s="101" t="str">
        <f>IFERROR(IF($B26="","",PhomDey!T$63),"")</f>
        <v/>
      </c>
      <c r="J26" s="101" t="str">
        <f>IFERROR(IF($B26="","",Chronieng!U$63),"")</f>
        <v/>
      </c>
      <c r="K26" s="101" t="str">
        <f>IFERROR(IF($B26="","",Chomkar!V$63),"")</f>
        <v/>
      </c>
      <c r="L26" s="101" t="str">
        <f>IFERROR(IF($B26="","",Thlok!V$63),"")</f>
        <v/>
      </c>
      <c r="M26" s="101" t="str">
        <f>IFERROR(IF($B26="","",PhomSrie!S$62),"")</f>
        <v/>
      </c>
    </row>
    <row r="27" spans="1:13" s="46" customFormat="1" ht="23.25" customHeight="1" thickBot="1" x14ac:dyDescent="0.4">
      <c r="A27" s="344" t="s">
        <v>112</v>
      </c>
      <c r="B27" s="344"/>
      <c r="C27" s="344"/>
      <c r="D27" s="344"/>
      <c r="E27" s="344"/>
      <c r="F27" s="201"/>
      <c r="G27" s="203">
        <f>SUM(G11:G26)</f>
        <v>2630142.5</v>
      </c>
      <c r="I27" s="47"/>
    </row>
    <row r="28" spans="1:13" s="46" customFormat="1" ht="23.5" thickBot="1" x14ac:dyDescent="0.4">
      <c r="A28" s="323" t="s">
        <v>113</v>
      </c>
      <c r="B28" s="323"/>
      <c r="C28" s="323"/>
      <c r="D28" s="323"/>
      <c r="E28" s="324">
        <f>ROUND(G27,-2)</f>
        <v>2630100</v>
      </c>
      <c r="F28" s="324"/>
      <c r="G28" s="324"/>
    </row>
    <row r="29" spans="1:13" ht="21.5" customHeight="1" x14ac:dyDescent="0.35">
      <c r="A29" s="16" t="s">
        <v>52</v>
      </c>
      <c r="B29" s="54" t="s">
        <v>111</v>
      </c>
      <c r="C29" s="15"/>
      <c r="D29" s="70"/>
      <c r="E29" s="17"/>
      <c r="F29" s="17"/>
    </row>
    <row r="30" spans="1:13" s="48" customFormat="1" ht="21.5" customHeight="1" x14ac:dyDescent="0.35">
      <c r="A30" s="263" t="s">
        <v>234</v>
      </c>
      <c r="B30" s="263"/>
      <c r="C30" s="263"/>
      <c r="D30" s="263" t="s">
        <v>233</v>
      </c>
      <c r="E30" s="263"/>
      <c r="F30" s="263" t="s">
        <v>231</v>
      </c>
      <c r="G30" s="263"/>
    </row>
    <row r="31" spans="1:13" s="48" customFormat="1" ht="18" customHeight="1" x14ac:dyDescent="0.35">
      <c r="A31" s="263" t="s">
        <v>235</v>
      </c>
      <c r="B31" s="263"/>
      <c r="C31" s="263"/>
      <c r="D31" s="263" t="s">
        <v>114</v>
      </c>
      <c r="E31" s="263"/>
      <c r="F31" s="263" t="s">
        <v>232</v>
      </c>
      <c r="G31" s="263"/>
    </row>
    <row r="32" spans="1:13" ht="26.5" customHeight="1" x14ac:dyDescent="0.35">
      <c r="A32" s="204"/>
      <c r="B32" s="204"/>
      <c r="C32" s="204"/>
      <c r="D32" s="204"/>
      <c r="E32" s="204"/>
      <c r="F32" s="204"/>
    </row>
    <row r="33" spans="1:7" ht="19.5" customHeight="1" x14ac:dyDescent="0.35">
      <c r="A33" s="263" t="s">
        <v>115</v>
      </c>
      <c r="B33" s="263"/>
      <c r="C33" s="263"/>
      <c r="D33" s="319" t="str">
        <f>C8</f>
        <v>លេន រន្ចា</v>
      </c>
      <c r="E33" s="320"/>
      <c r="F33" s="316" t="s">
        <v>115</v>
      </c>
      <c r="G33" s="316"/>
    </row>
    <row r="34" spans="1:7" ht="17" customHeight="1" x14ac:dyDescent="0.35">
      <c r="A34" s="317" t="s">
        <v>236</v>
      </c>
      <c r="B34" s="317"/>
      <c r="C34" s="317"/>
      <c r="D34" s="317" t="s">
        <v>236</v>
      </c>
      <c r="E34" s="317"/>
      <c r="F34" s="315" t="s">
        <v>236</v>
      </c>
      <c r="G34" s="315"/>
    </row>
    <row r="35" spans="1:7" s="38" customFormat="1" ht="20.5" customHeight="1" x14ac:dyDescent="0.7">
      <c r="A35" s="264"/>
      <c r="B35" s="264"/>
      <c r="C35" s="264"/>
      <c r="D35" s="264"/>
      <c r="E35" s="264"/>
      <c r="F35" s="264"/>
      <c r="G35" s="264"/>
    </row>
  </sheetData>
  <mergeCells count="27">
    <mergeCell ref="F9:G9"/>
    <mergeCell ref="C1:F1"/>
    <mergeCell ref="C2:F2"/>
    <mergeCell ref="A27:E27"/>
    <mergeCell ref="A28:D28"/>
    <mergeCell ref="E28:G28"/>
    <mergeCell ref="A6:G6"/>
    <mergeCell ref="A7:D7"/>
    <mergeCell ref="E7:G7"/>
    <mergeCell ref="A8:B8"/>
    <mergeCell ref="A9:A10"/>
    <mergeCell ref="B9:B10"/>
    <mergeCell ref="C9:C10"/>
    <mergeCell ref="D9:E9"/>
    <mergeCell ref="A33:C33"/>
    <mergeCell ref="D33:E33"/>
    <mergeCell ref="F33:G33"/>
    <mergeCell ref="A35:G35"/>
    <mergeCell ref="A34:C34"/>
    <mergeCell ref="D34:E34"/>
    <mergeCell ref="F34:G34"/>
    <mergeCell ref="A30:C30"/>
    <mergeCell ref="D30:E30"/>
    <mergeCell ref="F30:G30"/>
    <mergeCell ref="A31:C31"/>
    <mergeCell ref="D31:E31"/>
    <mergeCell ref="F31:G31"/>
  </mergeCells>
  <dataValidations count="3">
    <dataValidation type="list" allowBlank="1" showInputMessage="1" showErrorMessage="1" sqref="B11:B26" xr:uid="{48EC5AC6-55C2-4C4E-BC48-6825F7CDE456}">
      <formula1>មុខ</formula1>
    </dataValidation>
    <dataValidation type="list" allowBlank="1" showInputMessage="1" showErrorMessage="1" sqref="C4" xr:uid="{D4C2AA2F-9D65-43DD-80A0-D8811FEE12DE}">
      <formula1>ស្រីស្នំ</formula1>
    </dataValidation>
    <dataValidation type="list" allowBlank="1" showInputMessage="1" showErrorMessage="1" sqref="C3" xr:uid="{B7D29565-0A4D-462C-BAB2-B014C2837083}">
      <formula1>សៀមរាប</formula1>
    </dataValidation>
  </dataValidations>
  <printOptions horizontalCentered="1" verticalCentered="1"/>
  <pageMargins left="0" right="0" top="0.25" bottom="0" header="0" footer="0"/>
  <pageSetup paperSize="9" scale="99" orientation="portrait" r:id="rId1"/>
  <headerFooter differentOddEven="1" differentFirst="1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4" r:id="rId4" name="Check Box 14">
              <controlPr defaultSize="0" autoFill="0" autoLine="0" autoPict="0">
                <anchor moveWithCells="1">
                  <from>
                    <xdr:col>5</xdr:col>
                    <xdr:colOff>971550</xdr:colOff>
                    <xdr:row>9</xdr:row>
                    <xdr:rowOff>298450</xdr:rowOff>
                  </from>
                  <to>
                    <xdr:col>6</xdr:col>
                    <xdr:colOff>374650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5" r:id="rId5" name="Check Box 15">
              <controlPr defaultSize="0" autoFill="0" autoLine="0" autoPict="0">
                <anchor moveWithCells="1">
                  <from>
                    <xdr:col>5</xdr:col>
                    <xdr:colOff>12700</xdr:colOff>
                    <xdr:row>9</xdr:row>
                    <xdr:rowOff>31750</xdr:rowOff>
                  </from>
                  <to>
                    <xdr:col>5</xdr:col>
                    <xdr:colOff>438150</xdr:colOff>
                    <xdr:row>9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6" r:id="rId6" name="Check Box 16">
              <controlPr defaultSize="0" autoFill="0" autoLine="0" autoPict="0">
                <anchor moveWithCells="1">
                  <from>
                    <xdr:col>5</xdr:col>
                    <xdr:colOff>6350</xdr:colOff>
                    <xdr:row>9</xdr:row>
                    <xdr:rowOff>279400</xdr:rowOff>
                  </from>
                  <to>
                    <xdr:col>5</xdr:col>
                    <xdr:colOff>895350</xdr:colOff>
                    <xdr:row>9</xdr:row>
                    <xdr:rowOff>508000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7" r:id="rId7" name="Check Box 17">
              <controlPr defaultSize="0" autoFill="0" autoLine="0" autoPict="0">
                <anchor moveWithCells="1">
                  <from>
                    <xdr:col>5</xdr:col>
                    <xdr:colOff>546100</xdr:colOff>
                    <xdr:row>9</xdr:row>
                    <xdr:rowOff>25400</xdr:rowOff>
                  </from>
                  <to>
                    <xdr:col>6</xdr:col>
                    <xdr:colOff>101600</xdr:colOff>
                    <xdr:row>9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8" r:id="rId8" name="Button 18">
              <controlPr defaultSize="0" print="0" autoFill="0" autoPict="0" macro="[0]!Reques_Eating.Char">
                <anchor moveWithCells="1" sizeWithCells="1">
                  <from>
                    <xdr:col>13</xdr:col>
                    <xdr:colOff>171450</xdr:colOff>
                    <xdr:row>6</xdr:row>
                    <xdr:rowOff>57150</xdr:rowOff>
                  </from>
                  <to>
                    <xdr:col>14</xdr:col>
                    <xdr:colOff>501650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99" r:id="rId9" name="Check Box 19">
              <controlPr defaultSize="0" autoFill="0" autoLine="0" autoPict="0">
                <anchor moveWithCells="1">
                  <from>
                    <xdr:col>6</xdr:col>
                    <xdr:colOff>95250</xdr:colOff>
                    <xdr:row>9</xdr:row>
                    <xdr:rowOff>25400</xdr:rowOff>
                  </from>
                  <to>
                    <xdr:col>6</xdr:col>
                    <xdr:colOff>641350</xdr:colOff>
                    <xdr:row>9</xdr:row>
                    <xdr:rowOff>273050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0" r:id="rId10" name="Button 20">
              <controlPr defaultSize="0" print="0" autoFill="0" autoPict="0" macro="[0]!Home">
                <anchor moveWithCells="1" sizeWithCells="1">
                  <from>
                    <xdr:col>13</xdr:col>
                    <xdr:colOff>171450</xdr:colOff>
                    <xdr:row>7</xdr:row>
                    <xdr:rowOff>63500</xdr:rowOff>
                  </from>
                  <to>
                    <xdr:col>14</xdr:col>
                    <xdr:colOff>412750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3" r:id="rId11" name="Button 23">
              <controlPr defaultSize="0" print="0" autoFill="0" autoPict="0" macro="[0]!Dasboard.Char">
                <anchor moveWithCells="1" sizeWithCells="1">
                  <from>
                    <xdr:col>13</xdr:col>
                    <xdr:colOff>165100</xdr:colOff>
                    <xdr:row>9</xdr:row>
                    <xdr:rowOff>31750</xdr:rowOff>
                  </from>
                  <to>
                    <xdr:col>14</xdr:col>
                    <xdr:colOff>412750</xdr:colOff>
                    <xdr:row>9</xdr:row>
                    <xdr:rowOff>336550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23A8AFE-098E-4EFA-A137-19D0E921A779}">
          <x14:formula1>
            <xm:f>Seting!$C$3:$C$8</xm:f>
          </x14:formula1>
          <xm:sqref>H9:M9</xm:sqref>
        </x14:dataValidation>
        <x14:dataValidation type="list" allowBlank="1" showInputMessage="1" showErrorMessage="1" xr:uid="{FB52CE27-08F8-42B3-BE7C-2EC2C33559A2}">
          <x14:formula1>
            <xm:f>Seting!$C$9:$C$13</xm:f>
          </x14:formula1>
          <xm:sqref>C5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03A06-9ADB-4AC6-8CDD-F276855DF55E}">
  <sheetPr codeName="Sheet23">
    <tabColor rgb="FFFFC000"/>
  </sheetPr>
  <dimension ref="A1:X20"/>
  <sheetViews>
    <sheetView showGridLines="0" zoomScaleNormal="100" zoomScaleSheetLayoutView="100" workbookViewId="0">
      <selection activeCell="J12" sqref="J12"/>
    </sheetView>
  </sheetViews>
  <sheetFormatPr defaultRowHeight="23" x14ac:dyDescent="0.95"/>
  <cols>
    <col min="1" max="1" width="9.90625" style="1" customWidth="1"/>
    <col min="2" max="2" width="16" style="1" customWidth="1"/>
    <col min="3" max="3" width="13.7265625" style="1" customWidth="1"/>
    <col min="4" max="4" width="7.54296875" style="1" customWidth="1"/>
    <col min="5" max="5" width="7.6328125" style="1" hidden="1" customWidth="1"/>
    <col min="6" max="6" width="10.08984375" style="1" hidden="1" customWidth="1"/>
    <col min="7" max="7" width="6.81640625" style="1" customWidth="1"/>
    <col min="8" max="8" width="7.81640625" style="1" hidden="1" customWidth="1"/>
    <col min="9" max="9" width="10.08984375" style="1" hidden="1" customWidth="1"/>
    <col min="10" max="10" width="6.90625" style="1" customWidth="1"/>
    <col min="11" max="11" width="8.08984375" style="1" hidden="1" customWidth="1"/>
    <col min="12" max="12" width="10.08984375" style="1" hidden="1" customWidth="1"/>
    <col min="13" max="13" width="7.54296875" style="1" customWidth="1"/>
    <col min="14" max="14" width="7.81640625" style="1" hidden="1" customWidth="1"/>
    <col min="15" max="15" width="10.08984375" style="1" hidden="1" customWidth="1"/>
    <col min="16" max="16" width="6.81640625" style="1" customWidth="1"/>
    <col min="17" max="17" width="7.90625" style="1" hidden="1" customWidth="1"/>
    <col min="18" max="18" width="10.08984375" style="1" hidden="1" customWidth="1"/>
    <col min="19" max="19" width="10.453125" style="1" customWidth="1"/>
    <col min="20" max="20" width="9" style="1" customWidth="1"/>
    <col min="21" max="16384" width="8.7265625" style="1"/>
  </cols>
  <sheetData>
    <row r="1" spans="1:24" ht="20.5" customHeight="1" x14ac:dyDescent="0.95">
      <c r="A1" s="360" t="s">
        <v>3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</row>
    <row r="2" spans="1:24" ht="20.5" customHeight="1" x14ac:dyDescent="0.95">
      <c r="A2" s="359" t="s">
        <v>7</v>
      </c>
      <c r="B2" s="359"/>
      <c r="C2" s="359"/>
      <c r="D2" s="138" t="s">
        <v>168</v>
      </c>
      <c r="E2" s="138"/>
      <c r="F2" s="138"/>
      <c r="G2" s="75"/>
      <c r="H2" s="75"/>
      <c r="I2" s="146">
        <v>2022</v>
      </c>
      <c r="J2" s="146"/>
      <c r="K2" s="146"/>
      <c r="L2" s="137">
        <f>I2+1</f>
        <v>2023</v>
      </c>
      <c r="M2" s="137"/>
      <c r="N2" s="137"/>
      <c r="O2" s="137"/>
      <c r="P2" s="74"/>
      <c r="Q2" s="74"/>
      <c r="R2" s="74"/>
      <c r="S2" s="51"/>
      <c r="X2" s="11"/>
    </row>
    <row r="3" spans="1:24" s="2" customFormat="1" ht="18" customHeight="1" x14ac:dyDescent="0.35">
      <c r="A3" s="102" t="s">
        <v>0</v>
      </c>
      <c r="B3" s="49" t="s">
        <v>1</v>
      </c>
      <c r="C3" s="49" t="s">
        <v>81</v>
      </c>
      <c r="D3" s="49" t="s">
        <v>33</v>
      </c>
      <c r="E3" s="49" t="s">
        <v>88</v>
      </c>
      <c r="F3" s="49" t="s">
        <v>89</v>
      </c>
      <c r="G3" s="49" t="s">
        <v>34</v>
      </c>
      <c r="H3" s="49" t="s">
        <v>91</v>
      </c>
      <c r="I3" s="49" t="s">
        <v>90</v>
      </c>
      <c r="J3" s="49" t="s">
        <v>35</v>
      </c>
      <c r="K3" s="49" t="s">
        <v>92</v>
      </c>
      <c r="L3" s="49" t="s">
        <v>93</v>
      </c>
      <c r="M3" s="49" t="s">
        <v>36</v>
      </c>
      <c r="N3" s="49" t="s">
        <v>94</v>
      </c>
      <c r="O3" s="49" t="s">
        <v>95</v>
      </c>
      <c r="P3" s="49" t="s">
        <v>37</v>
      </c>
      <c r="Q3" s="50" t="s">
        <v>96</v>
      </c>
      <c r="R3" s="50" t="s">
        <v>97</v>
      </c>
      <c r="S3" s="50" t="s">
        <v>116</v>
      </c>
    </row>
    <row r="4" spans="1:24" ht="18" customHeight="1" x14ac:dyDescent="0.95">
      <c r="A4" s="139" t="s">
        <v>20</v>
      </c>
      <c r="B4" s="140" t="s">
        <v>169</v>
      </c>
      <c r="C4" s="147" t="s">
        <v>12</v>
      </c>
      <c r="D4" s="72">
        <v>2.2000000000000002</v>
      </c>
      <c r="E4" s="76">
        <v>4</v>
      </c>
      <c r="F4" s="72">
        <f t="shared" ref="F4:F12" si="0">D4*E4</f>
        <v>8.8000000000000007</v>
      </c>
      <c r="G4" s="76">
        <v>2.4</v>
      </c>
      <c r="H4" s="76">
        <v>4</v>
      </c>
      <c r="I4" s="72">
        <f t="shared" ref="I4:I19" si="1">G4*H4</f>
        <v>9.6</v>
      </c>
      <c r="J4" s="76">
        <v>2.4</v>
      </c>
      <c r="K4" s="76">
        <v>4</v>
      </c>
      <c r="L4" s="76">
        <f t="shared" ref="L4:L19" si="2">J4*K4</f>
        <v>9.6</v>
      </c>
      <c r="M4" s="72">
        <v>1.2</v>
      </c>
      <c r="N4" s="76">
        <v>4</v>
      </c>
      <c r="O4" s="72">
        <f t="shared" ref="O4:O19" si="3">M4*N4</f>
        <v>4.8</v>
      </c>
      <c r="P4" s="72">
        <v>1.1000000000000001</v>
      </c>
      <c r="Q4" s="76">
        <v>4</v>
      </c>
      <c r="R4" s="103">
        <f t="shared" ref="R4:R19" si="4">P4*Q4</f>
        <v>4.4000000000000004</v>
      </c>
      <c r="S4" s="77">
        <f t="shared" ref="S4:S19" si="5">SUM(D4:P4)</f>
        <v>58.1</v>
      </c>
    </row>
    <row r="5" spans="1:24" ht="18" customHeight="1" x14ac:dyDescent="0.95">
      <c r="A5" s="141"/>
      <c r="B5" s="142"/>
      <c r="C5" s="147" t="s">
        <v>14</v>
      </c>
      <c r="D5" s="72">
        <v>2.2000000000000002</v>
      </c>
      <c r="E5" s="72">
        <v>4</v>
      </c>
      <c r="F5" s="72">
        <f t="shared" si="0"/>
        <v>8.8000000000000007</v>
      </c>
      <c r="G5" s="72">
        <v>2.4</v>
      </c>
      <c r="H5" s="72">
        <v>4</v>
      </c>
      <c r="I5" s="72">
        <f t="shared" si="1"/>
        <v>9.6</v>
      </c>
      <c r="J5" s="72">
        <v>2.4</v>
      </c>
      <c r="K5" s="72">
        <v>4</v>
      </c>
      <c r="L5" s="72">
        <f t="shared" si="2"/>
        <v>9.6</v>
      </c>
      <c r="M5" s="72">
        <v>1.2</v>
      </c>
      <c r="N5" s="72">
        <v>4</v>
      </c>
      <c r="O5" s="72">
        <f t="shared" si="3"/>
        <v>4.8</v>
      </c>
      <c r="P5" s="72">
        <v>1.1000000000000001</v>
      </c>
      <c r="Q5" s="72">
        <v>4</v>
      </c>
      <c r="R5" s="103">
        <f t="shared" si="4"/>
        <v>4.4000000000000004</v>
      </c>
      <c r="S5" s="77">
        <f t="shared" si="5"/>
        <v>58.1</v>
      </c>
    </row>
    <row r="6" spans="1:24" ht="18" customHeight="1" x14ac:dyDescent="0.95">
      <c r="A6" s="141"/>
      <c r="B6" s="72"/>
      <c r="C6" s="147" t="s">
        <v>16</v>
      </c>
      <c r="D6" s="72">
        <v>1.7</v>
      </c>
      <c r="E6" s="72">
        <v>4</v>
      </c>
      <c r="F6" s="72">
        <f t="shared" si="0"/>
        <v>6.8</v>
      </c>
      <c r="G6" s="72">
        <v>1.8</v>
      </c>
      <c r="H6" s="72">
        <v>4</v>
      </c>
      <c r="I6" s="72">
        <f t="shared" si="1"/>
        <v>7.2</v>
      </c>
      <c r="J6" s="72">
        <v>1.8</v>
      </c>
      <c r="K6" s="72">
        <v>4</v>
      </c>
      <c r="L6" s="72">
        <f t="shared" si="2"/>
        <v>7.2</v>
      </c>
      <c r="M6" s="72">
        <v>0.9</v>
      </c>
      <c r="N6" s="72">
        <v>4</v>
      </c>
      <c r="O6" s="72">
        <f t="shared" si="3"/>
        <v>3.6</v>
      </c>
      <c r="P6" s="72">
        <v>0.8</v>
      </c>
      <c r="Q6" s="72">
        <v>4</v>
      </c>
      <c r="R6" s="103">
        <f t="shared" si="4"/>
        <v>3.2</v>
      </c>
      <c r="S6" s="77">
        <f t="shared" si="5"/>
        <v>47.8</v>
      </c>
    </row>
    <row r="7" spans="1:24" ht="18" customHeight="1" x14ac:dyDescent="0.95">
      <c r="A7" s="141"/>
      <c r="B7" s="142"/>
      <c r="C7" s="147" t="s">
        <v>17</v>
      </c>
      <c r="D7" s="72">
        <v>2</v>
      </c>
      <c r="E7" s="72">
        <v>4</v>
      </c>
      <c r="F7" s="72">
        <f t="shared" si="0"/>
        <v>8</v>
      </c>
      <c r="G7" s="72">
        <v>2.2000000000000002</v>
      </c>
      <c r="H7" s="72">
        <v>4</v>
      </c>
      <c r="I7" s="72">
        <f t="shared" si="1"/>
        <v>8.8000000000000007</v>
      </c>
      <c r="J7" s="72">
        <v>2.2000000000000002</v>
      </c>
      <c r="K7" s="72">
        <v>4</v>
      </c>
      <c r="L7" s="72">
        <f t="shared" si="2"/>
        <v>8.8000000000000007</v>
      </c>
      <c r="M7" s="72">
        <v>1.1000000000000001</v>
      </c>
      <c r="N7" s="72">
        <v>4</v>
      </c>
      <c r="O7" s="72">
        <f t="shared" si="3"/>
        <v>4.4000000000000004</v>
      </c>
      <c r="P7" s="72">
        <v>1</v>
      </c>
      <c r="Q7" s="72">
        <v>4</v>
      </c>
      <c r="R7" s="103">
        <f t="shared" si="4"/>
        <v>4</v>
      </c>
      <c r="S7" s="77">
        <f t="shared" si="5"/>
        <v>54.5</v>
      </c>
    </row>
    <row r="8" spans="1:24" ht="18" customHeight="1" x14ac:dyDescent="0.95">
      <c r="A8" s="141"/>
      <c r="B8" s="142"/>
      <c r="C8" s="147" t="s">
        <v>42</v>
      </c>
      <c r="D8" s="72">
        <v>0.6</v>
      </c>
      <c r="E8" s="72">
        <v>4</v>
      </c>
      <c r="F8" s="72">
        <f t="shared" si="0"/>
        <v>2.4</v>
      </c>
      <c r="G8" s="72">
        <v>0.6</v>
      </c>
      <c r="H8" s="72">
        <v>4</v>
      </c>
      <c r="I8" s="72">
        <f t="shared" si="1"/>
        <v>2.4</v>
      </c>
      <c r="J8" s="72">
        <v>0.6</v>
      </c>
      <c r="K8" s="72">
        <v>4</v>
      </c>
      <c r="L8" s="72">
        <f t="shared" si="2"/>
        <v>2.4</v>
      </c>
      <c r="M8" s="72">
        <v>0.3</v>
      </c>
      <c r="N8" s="72">
        <v>4</v>
      </c>
      <c r="O8" s="72">
        <f t="shared" si="3"/>
        <v>1.2</v>
      </c>
      <c r="P8" s="72">
        <v>0.3</v>
      </c>
      <c r="Q8" s="72">
        <v>4</v>
      </c>
      <c r="R8" s="103">
        <f t="shared" si="4"/>
        <v>1.2</v>
      </c>
      <c r="S8" s="77">
        <f t="shared" si="5"/>
        <v>26.8</v>
      </c>
    </row>
    <row r="9" spans="1:24" ht="18" customHeight="1" x14ac:dyDescent="0.95">
      <c r="A9" s="143" t="s">
        <v>21</v>
      </c>
      <c r="B9" s="142" t="s">
        <v>10</v>
      </c>
      <c r="C9" s="147" t="s">
        <v>8</v>
      </c>
      <c r="D9" s="72">
        <v>35</v>
      </c>
      <c r="E9" s="72">
        <v>4</v>
      </c>
      <c r="F9" s="72">
        <f t="shared" si="0"/>
        <v>140</v>
      </c>
      <c r="G9" s="72">
        <v>38</v>
      </c>
      <c r="H9" s="72">
        <v>4</v>
      </c>
      <c r="I9" s="72">
        <f t="shared" si="1"/>
        <v>152</v>
      </c>
      <c r="J9" s="72">
        <v>38</v>
      </c>
      <c r="K9" s="72">
        <v>4</v>
      </c>
      <c r="L9" s="72">
        <f t="shared" si="2"/>
        <v>152</v>
      </c>
      <c r="M9" s="72">
        <v>19</v>
      </c>
      <c r="N9" s="72">
        <v>4</v>
      </c>
      <c r="O9" s="72">
        <f t="shared" si="3"/>
        <v>76</v>
      </c>
      <c r="P9" s="72">
        <v>18</v>
      </c>
      <c r="Q9" s="72">
        <v>4</v>
      </c>
      <c r="R9" s="103">
        <f t="shared" si="4"/>
        <v>72</v>
      </c>
      <c r="S9" s="77">
        <f t="shared" si="5"/>
        <v>684</v>
      </c>
    </row>
    <row r="10" spans="1:24" ht="18" customHeight="1" x14ac:dyDescent="0.95">
      <c r="A10" s="141"/>
      <c r="B10" s="142"/>
      <c r="C10" s="147" t="s">
        <v>9</v>
      </c>
      <c r="D10" s="72">
        <v>6.4</v>
      </c>
      <c r="E10" s="72">
        <v>4</v>
      </c>
      <c r="F10" s="72">
        <f t="shared" si="0"/>
        <v>25.6</v>
      </c>
      <c r="G10" s="72">
        <v>7</v>
      </c>
      <c r="H10" s="72">
        <v>4</v>
      </c>
      <c r="I10" s="72">
        <f t="shared" si="1"/>
        <v>28</v>
      </c>
      <c r="J10" s="72">
        <v>7</v>
      </c>
      <c r="K10" s="72">
        <v>4</v>
      </c>
      <c r="L10" s="72">
        <f t="shared" si="2"/>
        <v>28</v>
      </c>
      <c r="M10" s="72">
        <v>3.5</v>
      </c>
      <c r="N10" s="72">
        <v>4</v>
      </c>
      <c r="O10" s="72">
        <f t="shared" si="3"/>
        <v>14</v>
      </c>
      <c r="P10" s="72">
        <v>3.2</v>
      </c>
      <c r="Q10" s="72">
        <v>4</v>
      </c>
      <c r="R10" s="103">
        <f t="shared" si="4"/>
        <v>12.8</v>
      </c>
      <c r="S10" s="77">
        <f t="shared" si="5"/>
        <v>138.69999999999999</v>
      </c>
    </row>
    <row r="11" spans="1:24" ht="18" customHeight="1" x14ac:dyDescent="0.95">
      <c r="A11" s="143" t="s">
        <v>22</v>
      </c>
      <c r="B11" s="144" t="s">
        <v>11</v>
      </c>
      <c r="C11" s="147" t="s">
        <v>12</v>
      </c>
      <c r="D11" s="72">
        <v>2.2000000000000002</v>
      </c>
      <c r="E11" s="72">
        <v>4</v>
      </c>
      <c r="F11" s="72">
        <f>D11*E11</f>
        <v>8.8000000000000007</v>
      </c>
      <c r="G11" s="72">
        <v>2.4</v>
      </c>
      <c r="H11" s="72">
        <v>4</v>
      </c>
      <c r="I11" s="72">
        <f t="shared" si="1"/>
        <v>9.6</v>
      </c>
      <c r="J11" s="72">
        <v>2.4</v>
      </c>
      <c r="K11" s="72">
        <v>4</v>
      </c>
      <c r="L11" s="72">
        <f t="shared" si="2"/>
        <v>9.6</v>
      </c>
      <c r="M11" s="72">
        <v>1.2</v>
      </c>
      <c r="N11" s="72">
        <v>4</v>
      </c>
      <c r="O11" s="72">
        <f t="shared" si="3"/>
        <v>4.8</v>
      </c>
      <c r="P11" s="72">
        <v>1.1000000000000001</v>
      </c>
      <c r="Q11" s="72">
        <v>4</v>
      </c>
      <c r="R11" s="103">
        <f t="shared" si="4"/>
        <v>4.4000000000000004</v>
      </c>
      <c r="S11" s="77">
        <f t="shared" si="5"/>
        <v>58.1</v>
      </c>
    </row>
    <row r="12" spans="1:24" ht="18" customHeight="1" x14ac:dyDescent="0.95">
      <c r="A12" s="143"/>
      <c r="B12" s="144"/>
      <c r="C12" s="147" t="s">
        <v>62</v>
      </c>
      <c r="D12" s="72">
        <v>6.4</v>
      </c>
      <c r="E12" s="72">
        <v>4</v>
      </c>
      <c r="F12" s="72">
        <f t="shared" si="0"/>
        <v>25.6</v>
      </c>
      <c r="G12" s="72">
        <v>7</v>
      </c>
      <c r="H12" s="72">
        <v>4</v>
      </c>
      <c r="I12" s="72">
        <f t="shared" si="1"/>
        <v>28</v>
      </c>
      <c r="J12" s="72">
        <v>7</v>
      </c>
      <c r="K12" s="72">
        <v>4</v>
      </c>
      <c r="L12" s="72">
        <f t="shared" si="2"/>
        <v>28</v>
      </c>
      <c r="M12" s="72">
        <v>3.5</v>
      </c>
      <c r="N12" s="72">
        <v>4</v>
      </c>
      <c r="O12" s="72">
        <f t="shared" si="3"/>
        <v>14</v>
      </c>
      <c r="P12" s="72">
        <v>3.2</v>
      </c>
      <c r="Q12" s="72">
        <v>4</v>
      </c>
      <c r="R12" s="103">
        <f t="shared" si="4"/>
        <v>12.8</v>
      </c>
      <c r="S12" s="77">
        <f t="shared" si="5"/>
        <v>138.69999999999999</v>
      </c>
    </row>
    <row r="13" spans="1:24" ht="18" customHeight="1" x14ac:dyDescent="0.95">
      <c r="A13" s="143" t="s">
        <v>23</v>
      </c>
      <c r="B13" s="144" t="s">
        <v>170</v>
      </c>
      <c r="C13" s="147" t="s">
        <v>13</v>
      </c>
      <c r="D13" s="72">
        <v>2.4</v>
      </c>
      <c r="E13" s="72">
        <v>4</v>
      </c>
      <c r="F13" s="72">
        <f t="shared" ref="F13:F19" si="6">D13*E13</f>
        <v>9.6</v>
      </c>
      <c r="G13" s="72">
        <v>2.8</v>
      </c>
      <c r="H13" s="72">
        <v>4</v>
      </c>
      <c r="I13" s="72">
        <f t="shared" si="1"/>
        <v>11.2</v>
      </c>
      <c r="J13" s="72">
        <v>2.8</v>
      </c>
      <c r="K13" s="72">
        <v>4</v>
      </c>
      <c r="L13" s="72">
        <f t="shared" si="2"/>
        <v>11.2</v>
      </c>
      <c r="M13" s="72">
        <v>1.6</v>
      </c>
      <c r="N13" s="72">
        <v>4</v>
      </c>
      <c r="O13" s="72">
        <f t="shared" si="3"/>
        <v>6.4</v>
      </c>
      <c r="P13" s="72">
        <v>1.5</v>
      </c>
      <c r="Q13" s="72">
        <v>4</v>
      </c>
      <c r="R13" s="103">
        <f t="shared" si="4"/>
        <v>6</v>
      </c>
      <c r="S13" s="77">
        <f t="shared" si="5"/>
        <v>65.5</v>
      </c>
    </row>
    <row r="14" spans="1:24" ht="18" customHeight="1" x14ac:dyDescent="0.95">
      <c r="A14" s="143"/>
      <c r="B14" s="144"/>
      <c r="C14" s="147" t="s">
        <v>19</v>
      </c>
      <c r="D14" s="72">
        <v>5.2</v>
      </c>
      <c r="E14" s="72">
        <v>3</v>
      </c>
      <c r="F14" s="72">
        <f t="shared" si="6"/>
        <v>15.600000000000001</v>
      </c>
      <c r="G14" s="72">
        <v>6.1</v>
      </c>
      <c r="H14" s="72">
        <v>3</v>
      </c>
      <c r="I14" s="72">
        <f>G14*H14</f>
        <v>18.299999999999997</v>
      </c>
      <c r="J14" s="72">
        <v>6.1</v>
      </c>
      <c r="K14" s="72">
        <v>3</v>
      </c>
      <c r="L14" s="72">
        <f>J14*K14</f>
        <v>18.299999999999997</v>
      </c>
      <c r="M14" s="72">
        <v>3.5</v>
      </c>
      <c r="N14" s="72">
        <v>3</v>
      </c>
      <c r="O14" s="72">
        <f>M14*N14</f>
        <v>10.5</v>
      </c>
      <c r="P14" s="72">
        <v>3.2</v>
      </c>
      <c r="Q14" s="72">
        <v>3</v>
      </c>
      <c r="R14" s="103">
        <f>P14*Q14</f>
        <v>9.6000000000000014</v>
      </c>
      <c r="S14" s="77">
        <f t="shared" si="5"/>
        <v>98.8</v>
      </c>
    </row>
    <row r="15" spans="1:24" ht="18" customHeight="1" x14ac:dyDescent="0.95">
      <c r="A15" s="145" t="s">
        <v>24</v>
      </c>
      <c r="B15" s="140" t="s">
        <v>43</v>
      </c>
      <c r="C15" s="147" t="s">
        <v>18</v>
      </c>
      <c r="D15" s="72">
        <v>3</v>
      </c>
      <c r="E15" s="72">
        <v>3</v>
      </c>
      <c r="F15" s="72">
        <f t="shared" si="6"/>
        <v>9</v>
      </c>
      <c r="G15" s="72">
        <v>3.3</v>
      </c>
      <c r="H15" s="72">
        <v>3</v>
      </c>
      <c r="I15" s="72">
        <f>G15*H15</f>
        <v>9.8999999999999986</v>
      </c>
      <c r="J15" s="72">
        <v>3.3</v>
      </c>
      <c r="K15" s="72">
        <v>3</v>
      </c>
      <c r="L15" s="72">
        <f>J15*K15</f>
        <v>9.8999999999999986</v>
      </c>
      <c r="M15" s="72">
        <v>1.6</v>
      </c>
      <c r="N15" s="72">
        <v>3</v>
      </c>
      <c r="O15" s="72">
        <f>M15*N15</f>
        <v>4.8000000000000007</v>
      </c>
      <c r="P15" s="72">
        <v>1.5</v>
      </c>
      <c r="Q15" s="72">
        <v>3</v>
      </c>
      <c r="R15" s="103">
        <f>P15*Q15</f>
        <v>4.5</v>
      </c>
      <c r="S15" s="77">
        <f t="shared" si="5"/>
        <v>58.3</v>
      </c>
    </row>
    <row r="16" spans="1:24" ht="18" customHeight="1" x14ac:dyDescent="0.95">
      <c r="A16" s="143"/>
      <c r="B16" s="144"/>
      <c r="C16" s="147" t="s">
        <v>44</v>
      </c>
      <c r="D16" s="72">
        <v>3.3</v>
      </c>
      <c r="E16" s="72">
        <v>4</v>
      </c>
      <c r="F16" s="72">
        <f t="shared" si="6"/>
        <v>13.2</v>
      </c>
      <c r="G16" s="72">
        <v>3.6</v>
      </c>
      <c r="H16" s="72">
        <v>4</v>
      </c>
      <c r="I16" s="72">
        <f t="shared" si="1"/>
        <v>14.4</v>
      </c>
      <c r="J16" s="72">
        <v>3.6</v>
      </c>
      <c r="K16" s="72">
        <v>4</v>
      </c>
      <c r="L16" s="72">
        <f t="shared" si="2"/>
        <v>14.4</v>
      </c>
      <c r="M16" s="72">
        <v>1.8</v>
      </c>
      <c r="N16" s="72">
        <v>4</v>
      </c>
      <c r="O16" s="72">
        <f t="shared" si="3"/>
        <v>7.2</v>
      </c>
      <c r="P16" s="72">
        <v>1.7</v>
      </c>
      <c r="Q16" s="72">
        <v>4</v>
      </c>
      <c r="R16" s="103">
        <f t="shared" si="4"/>
        <v>6.8</v>
      </c>
      <c r="S16" s="77">
        <f t="shared" si="5"/>
        <v>79.2</v>
      </c>
    </row>
    <row r="17" spans="1:19" ht="18" customHeight="1" x14ac:dyDescent="0.95">
      <c r="A17" s="141"/>
      <c r="B17" s="142"/>
      <c r="C17" s="147" t="s">
        <v>82</v>
      </c>
      <c r="D17" s="72">
        <v>3.1</v>
      </c>
      <c r="E17" s="72">
        <v>4</v>
      </c>
      <c r="F17" s="72">
        <f t="shared" si="6"/>
        <v>12.4</v>
      </c>
      <c r="G17" s="72">
        <v>3.4</v>
      </c>
      <c r="H17" s="72">
        <v>4</v>
      </c>
      <c r="I17" s="72">
        <f t="shared" si="1"/>
        <v>13.6</v>
      </c>
      <c r="J17" s="72">
        <v>3.4</v>
      </c>
      <c r="K17" s="72">
        <v>4</v>
      </c>
      <c r="L17" s="72">
        <f t="shared" si="2"/>
        <v>13.6</v>
      </c>
      <c r="M17" s="72">
        <v>1.7</v>
      </c>
      <c r="N17" s="72">
        <v>4</v>
      </c>
      <c r="O17" s="72">
        <f t="shared" si="3"/>
        <v>6.8</v>
      </c>
      <c r="P17" s="72">
        <v>1.5</v>
      </c>
      <c r="Q17" s="72">
        <v>4</v>
      </c>
      <c r="R17" s="103">
        <f t="shared" si="4"/>
        <v>6</v>
      </c>
      <c r="S17" s="77">
        <f t="shared" si="5"/>
        <v>75.5</v>
      </c>
    </row>
    <row r="18" spans="1:19" ht="18" customHeight="1" x14ac:dyDescent="0.95">
      <c r="A18" s="139" t="s">
        <v>25</v>
      </c>
      <c r="B18" s="140" t="s">
        <v>171</v>
      </c>
      <c r="C18" s="147" t="s">
        <v>8</v>
      </c>
      <c r="D18" s="72">
        <v>35</v>
      </c>
      <c r="E18" s="72">
        <v>4</v>
      </c>
      <c r="F18" s="72">
        <f t="shared" si="6"/>
        <v>140</v>
      </c>
      <c r="G18" s="72">
        <v>38</v>
      </c>
      <c r="H18" s="72">
        <v>4</v>
      </c>
      <c r="I18" s="72">
        <f t="shared" si="1"/>
        <v>152</v>
      </c>
      <c r="J18" s="72">
        <v>38</v>
      </c>
      <c r="K18" s="72">
        <v>4</v>
      </c>
      <c r="L18" s="72">
        <f t="shared" si="2"/>
        <v>152</v>
      </c>
      <c r="M18" s="72">
        <v>19</v>
      </c>
      <c r="N18" s="72">
        <v>4</v>
      </c>
      <c r="O18" s="72">
        <f t="shared" si="3"/>
        <v>76</v>
      </c>
      <c r="P18" s="72">
        <v>18</v>
      </c>
      <c r="Q18" s="72">
        <v>4</v>
      </c>
      <c r="R18" s="103">
        <f t="shared" si="4"/>
        <v>72</v>
      </c>
      <c r="S18" s="77">
        <f t="shared" si="5"/>
        <v>684</v>
      </c>
    </row>
    <row r="19" spans="1:19" ht="17" customHeight="1" x14ac:dyDescent="0.95">
      <c r="A19" s="139"/>
      <c r="B19" s="140"/>
      <c r="C19" s="147" t="s">
        <v>16</v>
      </c>
      <c r="D19" s="72">
        <v>6.4</v>
      </c>
      <c r="E19" s="76">
        <v>4</v>
      </c>
      <c r="F19" s="72">
        <f t="shared" si="6"/>
        <v>25.6</v>
      </c>
      <c r="G19" s="76">
        <v>7</v>
      </c>
      <c r="H19" s="76">
        <v>4</v>
      </c>
      <c r="I19" s="72">
        <f t="shared" si="1"/>
        <v>28</v>
      </c>
      <c r="J19" s="76">
        <v>7</v>
      </c>
      <c r="K19" s="76">
        <v>4</v>
      </c>
      <c r="L19" s="76">
        <f t="shared" si="2"/>
        <v>28</v>
      </c>
      <c r="M19" s="72">
        <v>3.5</v>
      </c>
      <c r="N19" s="76">
        <v>4</v>
      </c>
      <c r="O19" s="72">
        <f t="shared" si="3"/>
        <v>14</v>
      </c>
      <c r="P19" s="72">
        <v>3.2</v>
      </c>
      <c r="Q19" s="76">
        <v>4</v>
      </c>
      <c r="R19" s="103">
        <f t="shared" si="4"/>
        <v>12.8</v>
      </c>
      <c r="S19" s="77">
        <f t="shared" si="5"/>
        <v>138.69999999999999</v>
      </c>
    </row>
    <row r="20" spans="1:19" ht="18" hidden="1" customHeight="1" x14ac:dyDescent="0.95">
      <c r="A20" s="141"/>
      <c r="B20" s="142"/>
      <c r="C20" s="147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103"/>
      <c r="S20" s="77"/>
    </row>
  </sheetData>
  <mergeCells count="2">
    <mergeCell ref="A2:C2"/>
    <mergeCell ref="A1:S1"/>
  </mergeCells>
  <phoneticPr fontId="5" type="noConversion"/>
  <dataValidations count="1">
    <dataValidation type="list" allowBlank="1" showInputMessage="1" showErrorMessage="1" sqref="C4:C19" xr:uid="{DA186F7E-FFD3-41E7-B6E1-BA5E2E9D0627}">
      <formula1>Product</formula1>
    </dataValidation>
  </dataValidations>
  <printOptions horizontalCentered="1"/>
  <pageMargins left="0.2" right="0.25" top="0.75" bottom="0.75" header="0.3" footer="0.3"/>
  <pageSetup paperSize="9" scale="50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83</vt:i4>
      </vt:variant>
    </vt:vector>
  </HeadingPairs>
  <TitlesOfParts>
    <vt:vector size="112" baseType="lpstr">
      <vt:lpstr>Home</vt:lpstr>
      <vt:lpstr>តម្លៃទំនិញ</vt:lpstr>
      <vt:lpstr>Seting</vt:lpstr>
      <vt:lpstr>Feed</vt:lpstr>
      <vt:lpstr>Viget</vt:lpstr>
      <vt:lpstr>Sleng</vt:lpstr>
      <vt:lpstr>R-Sleng</vt:lpstr>
      <vt:lpstr>PhomDey</vt:lpstr>
      <vt:lpstr>R-PhomDey</vt:lpstr>
      <vt:lpstr>Chronieng</vt:lpstr>
      <vt:lpstr>R-Chronieng</vt:lpstr>
      <vt:lpstr>Chomkar</vt:lpstr>
      <vt:lpstr>R-Chomkar</vt:lpstr>
      <vt:lpstr>Thlok</vt:lpstr>
      <vt:lpstr>R-Thlok</vt:lpstr>
      <vt:lpstr>Invoice 1</vt:lpstr>
      <vt:lpstr>PhomSrie</vt:lpstr>
      <vt:lpstr>R-PhomSrie</vt:lpstr>
      <vt:lpstr>Dongkaor</vt:lpstr>
      <vt:lpstr>R-Dongkaor</vt:lpstr>
      <vt:lpstr>Sala</vt:lpstr>
      <vt:lpstr>R-Sala</vt:lpstr>
      <vt:lpstr>Dunsok</vt:lpstr>
      <vt:lpstr>R-Dunsok</vt:lpstr>
      <vt:lpstr>RMeat</vt:lpstr>
      <vt:lpstr>R-RMeat</vt:lpstr>
      <vt:lpstr>Char</vt:lpstr>
      <vt:lpstr>R-Char</vt:lpstr>
      <vt:lpstr>ចំនួនសរុប ខាងកើត</vt:lpstr>
      <vt:lpstr>Bram</vt:lpstr>
      <vt:lpstr>BramBuon</vt:lpstr>
      <vt:lpstr>BramBy</vt:lpstr>
      <vt:lpstr>Brammuoy</vt:lpstr>
      <vt:lpstr>BramPi</vt:lpstr>
      <vt:lpstr>Buon</vt:lpstr>
      <vt:lpstr>BY</vt:lpstr>
      <vt:lpstr>Date</vt:lpstr>
      <vt:lpstr>Feed!Date1</vt:lpstr>
      <vt:lpstr>Viget!Date1</vt:lpstr>
      <vt:lpstr>Date1</vt:lpstr>
      <vt:lpstr>Day</vt:lpstr>
      <vt:lpstr>Dorb</vt:lpstr>
      <vt:lpstr>Muoy</vt:lpstr>
      <vt:lpstr>Name1</vt:lpstr>
      <vt:lpstr>Pi</vt:lpstr>
      <vt:lpstr>Chomkar!Print_Area</vt:lpstr>
      <vt:lpstr>'Invoice 1'!Print_Area</vt:lpstr>
      <vt:lpstr>PhomDey!Print_Area</vt:lpstr>
      <vt:lpstr>'R-Char'!Print_Area</vt:lpstr>
      <vt:lpstr>'R-Chomkar'!Print_Area</vt:lpstr>
      <vt:lpstr>'R-Chronieng'!Print_Area</vt:lpstr>
      <vt:lpstr>'R-Dongkaor'!Print_Area</vt:lpstr>
      <vt:lpstr>'R-Dunsok'!Print_Area</vt:lpstr>
      <vt:lpstr>'R-PhomDey'!Print_Area</vt:lpstr>
      <vt:lpstr>'R-PhomSrie'!Print_Area</vt:lpstr>
      <vt:lpstr>'R-RMeat'!Print_Area</vt:lpstr>
      <vt:lpstr>'R-Sala'!Print_Area</vt:lpstr>
      <vt:lpstr>'R-Sleng'!Print_Area</vt:lpstr>
      <vt:lpstr>'R-Thlok'!Print_Area</vt:lpstr>
      <vt:lpstr>Sleng!Print_Area</vt:lpstr>
      <vt:lpstr>'ចំនួនសរុប ខាងកើត'!Print_Area</vt:lpstr>
      <vt:lpstr>Char!Print_Titles</vt:lpstr>
      <vt:lpstr>Chomkar!Print_Titles</vt:lpstr>
      <vt:lpstr>Chronieng!Print_Titles</vt:lpstr>
      <vt:lpstr>Dongkaor!Print_Titles</vt:lpstr>
      <vt:lpstr>Dunsok!Print_Titles</vt:lpstr>
      <vt:lpstr>Feed!Print_Titles</vt:lpstr>
      <vt:lpstr>PhomDey!Print_Titles</vt:lpstr>
      <vt:lpstr>PhomSrie!Print_Titles</vt:lpstr>
      <vt:lpstr>RMeat!Print_Titles</vt:lpstr>
      <vt:lpstr>Sala!Print_Titles</vt:lpstr>
      <vt:lpstr>Sleng!Print_Titles</vt:lpstr>
      <vt:lpstr>Thlok!Print_Titles</vt:lpstr>
      <vt:lpstr>Viget!Print_Titles</vt:lpstr>
      <vt:lpstr>តម្លៃទំនិញ!Print_Titles</vt:lpstr>
      <vt:lpstr>Feed!Product</vt:lpstr>
      <vt:lpstr>Viget!Product</vt:lpstr>
      <vt:lpstr>Product</vt:lpstr>
      <vt:lpstr>Rice</vt:lpstr>
      <vt:lpstr>Vigetable1</vt:lpstr>
      <vt:lpstr>Vigetable11</vt:lpstr>
      <vt:lpstr>Vigetable2</vt:lpstr>
      <vt:lpstr>Vigetable3</vt:lpstr>
      <vt:lpstr>Vigetable4</vt:lpstr>
      <vt:lpstr>Vigetable5</vt:lpstr>
      <vt:lpstr>Vigetable6</vt:lpstr>
      <vt:lpstr>Vigetable7</vt:lpstr>
      <vt:lpstr>ក្លាំងហាយ</vt:lpstr>
      <vt:lpstr>ច១</vt:lpstr>
      <vt:lpstr>ច២</vt:lpstr>
      <vt:lpstr>ច៣</vt:lpstr>
      <vt:lpstr>ច៤</vt:lpstr>
      <vt:lpstr>ច៥</vt:lpstr>
      <vt:lpstr>ច៦</vt:lpstr>
      <vt:lpstr>ជ្រោយនាងងួន</vt:lpstr>
      <vt:lpstr>ត្រាំសសរ</vt:lpstr>
      <vt:lpstr>ថ្ងៃទី</vt:lpstr>
      <vt:lpstr>តម្លៃទំនិញ!ទំនិញ</vt:lpstr>
      <vt:lpstr>ប្រភេទ</vt:lpstr>
      <vt:lpstr>ប្រីយ៍</vt:lpstr>
      <vt:lpstr>ផ្គត់ផ្គង់</vt:lpstr>
      <vt:lpstr>ម១</vt:lpstr>
      <vt:lpstr>ម២</vt:lpstr>
      <vt:lpstr>ម៣</vt:lpstr>
      <vt:lpstr>ម៤</vt:lpstr>
      <vt:lpstr>ម៥</vt:lpstr>
      <vt:lpstr>ម៦</vt:lpstr>
      <vt:lpstr>មុខ</vt:lpstr>
      <vt:lpstr>មោង</vt:lpstr>
      <vt:lpstr>សៀមរាប</vt:lpstr>
      <vt:lpstr>ស្រីស្នំ</vt:lpstr>
      <vt:lpstr>ស្លែងស្ពាន</vt:lpstr>
    </vt:vector>
  </TitlesOfParts>
  <Company>TEMAOS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xing yu</dc:creator>
  <cp:lastModifiedBy>LOANG HUOY</cp:lastModifiedBy>
  <cp:lastPrinted>2026-04-27T17:42:20Z</cp:lastPrinted>
  <dcterms:created xsi:type="dcterms:W3CDTF">2023-01-01T13:59:17Z</dcterms:created>
  <dcterms:modified xsi:type="dcterms:W3CDTF">2026-04-27T17:43:45Z</dcterms:modified>
</cp:coreProperties>
</file>