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F:\LULU的文件\LULU的教案\数据结构（2021级-3712教改）\成绩及学习记录\"/>
    </mc:Choice>
  </mc:AlternateContent>
  <xr:revisionPtr revIDLastSave="0" documentId="13_ncr:1_{CF3B0F5E-952F-49D1-86C5-AF8ADB21AA13}" xr6:coauthVersionLast="47" xr6:coauthVersionMax="47" xr10:uidLastSave="{00000000-0000-0000-0000-000000000000}"/>
  <bookViews>
    <workbookView xWindow="-103" yWindow="-103" windowWidth="21806" windowHeight="13886" tabRatio="873" activeTab="4" xr2:uid="{00000000-000D-0000-FFFF-FFFF00000000}"/>
  </bookViews>
  <sheets>
    <sheet name="评分比例" sheetId="2" r:id="rId1"/>
    <sheet name="学生名单" sheetId="1" r:id="rId2"/>
    <sheet name="综合素质记录" sheetId="11" r:id="rId3"/>
    <sheet name="平时作业" sheetId="4" r:id="rId4"/>
    <sheet name="实验报告" sheetId="31" r:id="rId5"/>
    <sheet name="课程报告" sheetId="5" r:id="rId6"/>
    <sheet name="期末考试" sheetId="6" r:id="rId7"/>
    <sheet name="总成绩表" sheetId="7" r:id="rId8"/>
    <sheet name="课程达成度表" sheetId="8" r:id="rId9"/>
    <sheet name="毕业要求达成度表" sheetId="9" r:id="rId10"/>
    <sheet name="汇总表" sheetId="10" r:id="rId11"/>
    <sheet name="Sheet1" sheetId="30" r:id="rId12"/>
    <sheet name="Sheet2" sheetId="33" r:id="rId13"/>
  </sheets>
  <definedNames>
    <definedName name="_xlnm._FilterDatabase" localSheetId="9" hidden="1">毕业要求达成度表!$H$1:$H$121</definedName>
    <definedName name="_xlnm._FilterDatabase" localSheetId="5" hidden="1">课程报告!$B$1:$B$127</definedName>
    <definedName name="_xlnm._FilterDatabase" localSheetId="3" hidden="1">平时作业!$A$1:$K$117</definedName>
    <definedName name="_xlnm._FilterDatabase" localSheetId="6" hidden="1">期末考试!$B$2:$B$126</definedName>
    <definedName name="_xlnm._FilterDatabase" localSheetId="7" hidden="1">总成绩表!$A$1:$G$115</definedName>
    <definedName name="OLE_LINK25" localSheetId="0">评分比例!#REF!</definedName>
    <definedName name="OLE_LINK27" localSheetId="0">评分比例!$L$3</definedName>
    <definedName name="OLE_LINK7" localSheetId="0">评分比例!$B$3</definedName>
    <definedName name="OLE_LINK9" localSheetId="0">评分比例!$B$5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31" l="1"/>
  <c r="K103" i="4"/>
  <c r="K78" i="4"/>
  <c r="C76" i="7" s="1"/>
  <c r="K114" i="4"/>
  <c r="E121" i="30"/>
  <c r="D121" i="30"/>
  <c r="C121" i="30"/>
  <c r="E113" i="30"/>
  <c r="D113" i="30"/>
  <c r="C113" i="30"/>
  <c r="E79" i="30"/>
  <c r="D79" i="30"/>
  <c r="C79" i="30"/>
  <c r="E42" i="30"/>
  <c r="D42" i="30"/>
  <c r="C42" i="30"/>
  <c r="E10" i="30"/>
  <c r="D10" i="30"/>
  <c r="C10" i="30"/>
  <c r="B117" i="9"/>
  <c r="A117" i="9"/>
  <c r="B116" i="9"/>
  <c r="A116" i="9"/>
  <c r="B115" i="9"/>
  <c r="A115" i="9"/>
  <c r="B114" i="9"/>
  <c r="A114" i="9"/>
  <c r="B113" i="9"/>
  <c r="A113" i="9"/>
  <c r="B112" i="9"/>
  <c r="A112" i="9"/>
  <c r="B110" i="9"/>
  <c r="A110" i="9"/>
  <c r="B109" i="9"/>
  <c r="A109" i="9"/>
  <c r="B108" i="9"/>
  <c r="A108" i="9"/>
  <c r="B107" i="9"/>
  <c r="A107" i="9"/>
  <c r="B106" i="9"/>
  <c r="A106" i="9"/>
  <c r="B105" i="9"/>
  <c r="A105" i="9"/>
  <c r="B104" i="9"/>
  <c r="A104" i="9"/>
  <c r="B103" i="9"/>
  <c r="A103" i="9"/>
  <c r="B102" i="9"/>
  <c r="A102" i="9"/>
  <c r="B101" i="9"/>
  <c r="A101" i="9"/>
  <c r="B100" i="9"/>
  <c r="A100" i="9"/>
  <c r="B99" i="9"/>
  <c r="A99" i="9"/>
  <c r="B98" i="9"/>
  <c r="A98" i="9"/>
  <c r="B97" i="9"/>
  <c r="A97" i="9"/>
  <c r="B96" i="9"/>
  <c r="A96" i="9"/>
  <c r="B95" i="9"/>
  <c r="A95" i="9"/>
  <c r="B94" i="9"/>
  <c r="A94" i="9"/>
  <c r="B93" i="9"/>
  <c r="A93" i="9"/>
  <c r="B92" i="9"/>
  <c r="A92" i="9"/>
  <c r="B91" i="9"/>
  <c r="A91" i="9"/>
  <c r="B90" i="9"/>
  <c r="A90" i="9"/>
  <c r="B89" i="9"/>
  <c r="A89" i="9"/>
  <c r="B88" i="9"/>
  <c r="A88" i="9"/>
  <c r="B87" i="9"/>
  <c r="A87" i="9"/>
  <c r="B86" i="9"/>
  <c r="A86" i="9"/>
  <c r="B85" i="9"/>
  <c r="A85" i="9"/>
  <c r="B84" i="9"/>
  <c r="A84" i="9"/>
  <c r="B83" i="9"/>
  <c r="A83" i="9"/>
  <c r="B82" i="9"/>
  <c r="A82" i="9"/>
  <c r="B81" i="9"/>
  <c r="A81" i="9"/>
  <c r="B80" i="9"/>
  <c r="A80" i="9"/>
  <c r="B79" i="9"/>
  <c r="A79" i="9"/>
  <c r="B78" i="9"/>
  <c r="A78" i="9"/>
  <c r="B77" i="9"/>
  <c r="A77" i="9"/>
  <c r="B76" i="9"/>
  <c r="A76" i="9"/>
  <c r="B75" i="9"/>
  <c r="A75" i="9"/>
  <c r="B74" i="9"/>
  <c r="A74" i="9"/>
  <c r="B73" i="9"/>
  <c r="A73" i="9"/>
  <c r="B72" i="9"/>
  <c r="A72" i="9"/>
  <c r="B71" i="9"/>
  <c r="A71" i="9"/>
  <c r="B70" i="9"/>
  <c r="A70" i="9"/>
  <c r="B69" i="9"/>
  <c r="A69" i="9"/>
  <c r="B68" i="9"/>
  <c r="A68" i="9"/>
  <c r="B67" i="9"/>
  <c r="A67" i="9"/>
  <c r="B66" i="9"/>
  <c r="A66" i="9"/>
  <c r="B65" i="9"/>
  <c r="A65" i="9"/>
  <c r="B64" i="9"/>
  <c r="A64" i="9"/>
  <c r="B63" i="9"/>
  <c r="A63" i="9"/>
  <c r="B62" i="9"/>
  <c r="A62" i="9"/>
  <c r="B61" i="9"/>
  <c r="A61" i="9"/>
  <c r="B60" i="9"/>
  <c r="A60" i="9"/>
  <c r="B59" i="9"/>
  <c r="A59" i="9"/>
  <c r="B58" i="9"/>
  <c r="A58" i="9"/>
  <c r="B57" i="9"/>
  <c r="A57" i="9"/>
  <c r="B56" i="9"/>
  <c r="A56" i="9"/>
  <c r="B55" i="9"/>
  <c r="A55" i="9"/>
  <c r="B54" i="9"/>
  <c r="A54" i="9"/>
  <c r="B53" i="9"/>
  <c r="A53" i="9"/>
  <c r="B52" i="9"/>
  <c r="A52" i="9"/>
  <c r="B51" i="9"/>
  <c r="A51" i="9"/>
  <c r="B50" i="9"/>
  <c r="A50" i="9"/>
  <c r="B49" i="9"/>
  <c r="A49" i="9"/>
  <c r="B48" i="9"/>
  <c r="A48" i="9"/>
  <c r="B47" i="9"/>
  <c r="A47" i="9"/>
  <c r="B46" i="9"/>
  <c r="A46" i="9"/>
  <c r="B45" i="9"/>
  <c r="A45" i="9"/>
  <c r="B44" i="9"/>
  <c r="A44" i="9"/>
  <c r="B43" i="9"/>
  <c r="A43" i="9"/>
  <c r="B42" i="9"/>
  <c r="A42" i="9"/>
  <c r="B41" i="9"/>
  <c r="A41" i="9"/>
  <c r="B40" i="9"/>
  <c r="A40" i="9"/>
  <c r="B39" i="9"/>
  <c r="A39" i="9"/>
  <c r="B38" i="9"/>
  <c r="A38" i="9"/>
  <c r="B37" i="9"/>
  <c r="A37" i="9"/>
  <c r="B36" i="9"/>
  <c r="A36" i="9"/>
  <c r="B35" i="9"/>
  <c r="A35" i="9"/>
  <c r="B34" i="9"/>
  <c r="A34" i="9"/>
  <c r="B33" i="9"/>
  <c r="A33" i="9"/>
  <c r="B32" i="9"/>
  <c r="A32" i="9"/>
  <c r="B31" i="9"/>
  <c r="A31" i="9"/>
  <c r="B30" i="9"/>
  <c r="A30" i="9"/>
  <c r="B29" i="9"/>
  <c r="A29" i="9"/>
  <c r="B28" i="9"/>
  <c r="A28" i="9"/>
  <c r="B27" i="9"/>
  <c r="A27" i="9"/>
  <c r="B26" i="9"/>
  <c r="A26" i="9"/>
  <c r="B25" i="9"/>
  <c r="A25" i="9"/>
  <c r="B24" i="9"/>
  <c r="A24" i="9"/>
  <c r="B23" i="9"/>
  <c r="A23" i="9"/>
  <c r="B22" i="9"/>
  <c r="A22" i="9"/>
  <c r="B21" i="9"/>
  <c r="A21" i="9"/>
  <c r="B20" i="9"/>
  <c r="A20" i="9"/>
  <c r="B19" i="9"/>
  <c r="A19" i="9"/>
  <c r="B18" i="9"/>
  <c r="A18" i="9"/>
  <c r="B17" i="9"/>
  <c r="A17" i="9"/>
  <c r="B16" i="9"/>
  <c r="A16" i="9"/>
  <c r="B15" i="9"/>
  <c r="A15" i="9"/>
  <c r="B14" i="9"/>
  <c r="A14" i="9"/>
  <c r="B13" i="9"/>
  <c r="A13" i="9"/>
  <c r="B12" i="9"/>
  <c r="A12" i="9"/>
  <c r="B11" i="9"/>
  <c r="A11" i="9"/>
  <c r="B10" i="9"/>
  <c r="A10" i="9"/>
  <c r="B9" i="9"/>
  <c r="A9" i="9"/>
  <c r="B8" i="9"/>
  <c r="A8" i="9"/>
  <c r="B7" i="9"/>
  <c r="A7" i="9"/>
  <c r="B6" i="9"/>
  <c r="A6" i="9"/>
  <c r="B5" i="9"/>
  <c r="A5" i="9"/>
  <c r="B4" i="9"/>
  <c r="A4" i="9"/>
  <c r="B3" i="9"/>
  <c r="A3" i="9"/>
  <c r="B125" i="8"/>
  <c r="A125" i="8"/>
  <c r="B124" i="8"/>
  <c r="A124" i="8"/>
  <c r="B123" i="8"/>
  <c r="A123" i="8"/>
  <c r="B122" i="8"/>
  <c r="A122" i="8"/>
  <c r="B121" i="8"/>
  <c r="A121" i="8"/>
  <c r="B120" i="8"/>
  <c r="A120" i="8"/>
  <c r="B119" i="8"/>
  <c r="A119" i="8"/>
  <c r="B118" i="8"/>
  <c r="A118" i="8"/>
  <c r="B117" i="8"/>
  <c r="A117" i="8"/>
  <c r="B116" i="8"/>
  <c r="A116" i="8"/>
  <c r="B115" i="8"/>
  <c r="A115" i="8"/>
  <c r="B114" i="8"/>
  <c r="A114" i="8"/>
  <c r="B113" i="8"/>
  <c r="A113" i="8"/>
  <c r="B112" i="8"/>
  <c r="A112" i="8"/>
  <c r="B111" i="8"/>
  <c r="A111" i="8"/>
  <c r="B110" i="8"/>
  <c r="A110" i="8"/>
  <c r="B109" i="8"/>
  <c r="A109" i="8"/>
  <c r="B108" i="8"/>
  <c r="A108" i="8"/>
  <c r="B107" i="8"/>
  <c r="A107" i="8"/>
  <c r="B106" i="8"/>
  <c r="A106" i="8"/>
  <c r="B105" i="8"/>
  <c r="A105" i="8"/>
  <c r="B104" i="8"/>
  <c r="A104" i="8"/>
  <c r="B103" i="8"/>
  <c r="A103" i="8"/>
  <c r="B102" i="8"/>
  <c r="A102" i="8"/>
  <c r="B101" i="8"/>
  <c r="A101" i="8"/>
  <c r="B100" i="8"/>
  <c r="A100" i="8"/>
  <c r="B99" i="8"/>
  <c r="A99" i="8"/>
  <c r="B98" i="8"/>
  <c r="A98" i="8"/>
  <c r="B97" i="8"/>
  <c r="A97" i="8"/>
  <c r="B96" i="8"/>
  <c r="A96" i="8"/>
  <c r="B95" i="8"/>
  <c r="A95" i="8"/>
  <c r="B94" i="8"/>
  <c r="A94" i="8"/>
  <c r="B93" i="8"/>
  <c r="A93" i="8"/>
  <c r="B92" i="8"/>
  <c r="A92" i="8"/>
  <c r="B91" i="8"/>
  <c r="A91" i="8"/>
  <c r="B90" i="8"/>
  <c r="A90" i="8"/>
  <c r="B89" i="8"/>
  <c r="A89" i="8"/>
  <c r="B88" i="8"/>
  <c r="A88" i="8"/>
  <c r="B87" i="8"/>
  <c r="A87" i="8"/>
  <c r="B86" i="8"/>
  <c r="A86" i="8"/>
  <c r="B85" i="8"/>
  <c r="A85" i="8"/>
  <c r="B84" i="8"/>
  <c r="A84" i="8"/>
  <c r="B83" i="8"/>
  <c r="A83" i="8"/>
  <c r="B82" i="8"/>
  <c r="A82" i="8"/>
  <c r="B81" i="8"/>
  <c r="A81" i="8"/>
  <c r="B80" i="8"/>
  <c r="A80" i="8"/>
  <c r="B79" i="8"/>
  <c r="A79" i="8"/>
  <c r="B78" i="8"/>
  <c r="A78" i="8"/>
  <c r="B77" i="8"/>
  <c r="A77" i="8"/>
  <c r="B76" i="8"/>
  <c r="A76" i="8"/>
  <c r="B75" i="8"/>
  <c r="A75" i="8"/>
  <c r="B74" i="8"/>
  <c r="A74" i="8"/>
  <c r="B73" i="8"/>
  <c r="A73" i="8"/>
  <c r="B72" i="8"/>
  <c r="A72" i="8"/>
  <c r="B71" i="8"/>
  <c r="A71" i="8"/>
  <c r="B70" i="8"/>
  <c r="A70" i="8"/>
  <c r="B69" i="8"/>
  <c r="A69" i="8"/>
  <c r="B68" i="8"/>
  <c r="A68" i="8"/>
  <c r="B67" i="8"/>
  <c r="A67" i="8"/>
  <c r="B66" i="8"/>
  <c r="A66" i="8"/>
  <c r="B65" i="8"/>
  <c r="A65" i="8"/>
  <c r="B64" i="8"/>
  <c r="A64" i="8"/>
  <c r="B63" i="8"/>
  <c r="A63" i="8"/>
  <c r="B62" i="8"/>
  <c r="A62" i="8"/>
  <c r="B61" i="8"/>
  <c r="A61" i="8"/>
  <c r="B60" i="8"/>
  <c r="A60" i="8"/>
  <c r="B59" i="8"/>
  <c r="A59" i="8"/>
  <c r="B58" i="8"/>
  <c r="A58" i="8"/>
  <c r="B57" i="8"/>
  <c r="A57" i="8"/>
  <c r="B56" i="8"/>
  <c r="A56" i="8"/>
  <c r="B55" i="8"/>
  <c r="A55" i="8"/>
  <c r="B54" i="8"/>
  <c r="A54" i="8"/>
  <c r="B53" i="8"/>
  <c r="A53" i="8"/>
  <c r="B52" i="8"/>
  <c r="A52" i="8"/>
  <c r="B51" i="8"/>
  <c r="A51" i="8"/>
  <c r="B50" i="8"/>
  <c r="A50" i="8"/>
  <c r="B49" i="8"/>
  <c r="A49" i="8"/>
  <c r="B48" i="8"/>
  <c r="A48" i="8"/>
  <c r="B47" i="8"/>
  <c r="A47" i="8"/>
  <c r="B46" i="8"/>
  <c r="A46" i="8"/>
  <c r="B45" i="8"/>
  <c r="A45" i="8"/>
  <c r="B44" i="8"/>
  <c r="A44" i="8"/>
  <c r="B43" i="8"/>
  <c r="A43" i="8"/>
  <c r="B42" i="8"/>
  <c r="A42" i="8"/>
  <c r="B41" i="8"/>
  <c r="A41" i="8"/>
  <c r="B40" i="8"/>
  <c r="A40" i="8"/>
  <c r="B39" i="8"/>
  <c r="A39" i="8"/>
  <c r="B38" i="8"/>
  <c r="A38" i="8"/>
  <c r="B37" i="8"/>
  <c r="A37" i="8"/>
  <c r="B36" i="8"/>
  <c r="A36" i="8"/>
  <c r="B35" i="8"/>
  <c r="A35" i="8"/>
  <c r="B34" i="8"/>
  <c r="A34" i="8"/>
  <c r="B33" i="8"/>
  <c r="A33" i="8"/>
  <c r="B32" i="8"/>
  <c r="A32" i="8"/>
  <c r="B31" i="8"/>
  <c r="A31" i="8"/>
  <c r="B30" i="8"/>
  <c r="A30" i="8"/>
  <c r="B29" i="8"/>
  <c r="A29" i="8"/>
  <c r="B28" i="8"/>
  <c r="A28" i="8"/>
  <c r="B27" i="8"/>
  <c r="A27" i="8"/>
  <c r="B26" i="8"/>
  <c r="A26" i="8"/>
  <c r="B25" i="8"/>
  <c r="A25" i="8"/>
  <c r="B24" i="8"/>
  <c r="A24" i="8"/>
  <c r="B23" i="8"/>
  <c r="A23" i="8"/>
  <c r="B22" i="8"/>
  <c r="A22" i="8"/>
  <c r="B21" i="8"/>
  <c r="A21" i="8"/>
  <c r="B20" i="8"/>
  <c r="A20" i="8"/>
  <c r="B19" i="8"/>
  <c r="A19" i="8"/>
  <c r="B18" i="8"/>
  <c r="A18" i="8"/>
  <c r="B17" i="8"/>
  <c r="A17" i="8"/>
  <c r="B16" i="8"/>
  <c r="A16" i="8"/>
  <c r="B15" i="8"/>
  <c r="A15" i="8"/>
  <c r="B14" i="8"/>
  <c r="A14" i="8"/>
  <c r="B13" i="8"/>
  <c r="A13" i="8"/>
  <c r="B12" i="8"/>
  <c r="A12" i="8"/>
  <c r="B11" i="8"/>
  <c r="A11" i="8"/>
  <c r="B10" i="8"/>
  <c r="A10" i="8"/>
  <c r="B9" i="8"/>
  <c r="A9" i="8"/>
  <c r="B8" i="8"/>
  <c r="A8" i="8"/>
  <c r="B7" i="8"/>
  <c r="A7" i="8"/>
  <c r="B6" i="8"/>
  <c r="A6" i="8"/>
  <c r="B5" i="8"/>
  <c r="A5" i="8"/>
  <c r="B4" i="8"/>
  <c r="A4" i="8"/>
  <c r="B3" i="8"/>
  <c r="A3" i="8"/>
  <c r="B124" i="7"/>
  <c r="A124" i="7"/>
  <c r="B123" i="7"/>
  <c r="A123" i="7"/>
  <c r="B122" i="7"/>
  <c r="A122" i="7"/>
  <c r="B121" i="7"/>
  <c r="A121" i="7"/>
  <c r="B120" i="7"/>
  <c r="A120" i="7"/>
  <c r="B119" i="7"/>
  <c r="A119" i="7"/>
  <c r="B118" i="7"/>
  <c r="A118" i="7"/>
  <c r="B117" i="7"/>
  <c r="A117" i="7"/>
  <c r="B116" i="7"/>
  <c r="A116" i="7"/>
  <c r="B115" i="7"/>
  <c r="A115" i="7"/>
  <c r="B114" i="7"/>
  <c r="A114" i="7"/>
  <c r="B113" i="7"/>
  <c r="A113" i="7"/>
  <c r="B112" i="7"/>
  <c r="A112" i="7"/>
  <c r="B111" i="7"/>
  <c r="A111" i="7"/>
  <c r="B110" i="7"/>
  <c r="A110" i="7"/>
  <c r="B109" i="7"/>
  <c r="A109" i="7"/>
  <c r="B108" i="7"/>
  <c r="A108" i="7"/>
  <c r="B107" i="7"/>
  <c r="A107" i="7"/>
  <c r="B106" i="7"/>
  <c r="A106" i="7"/>
  <c r="B105" i="7"/>
  <c r="A105" i="7"/>
  <c r="B104" i="7"/>
  <c r="A104" i="7"/>
  <c r="B103" i="7"/>
  <c r="A103" i="7"/>
  <c r="B102" i="7"/>
  <c r="A102" i="7"/>
  <c r="B101" i="7"/>
  <c r="A101" i="7"/>
  <c r="B100" i="7"/>
  <c r="A100" i="7"/>
  <c r="B99" i="7"/>
  <c r="A99" i="7"/>
  <c r="B98" i="7"/>
  <c r="A98" i="7"/>
  <c r="B97" i="7"/>
  <c r="A97" i="7"/>
  <c r="B96" i="7"/>
  <c r="A96" i="7"/>
  <c r="B95" i="7"/>
  <c r="A95" i="7"/>
  <c r="B94" i="7"/>
  <c r="A94" i="7"/>
  <c r="B93" i="7"/>
  <c r="A93" i="7"/>
  <c r="B92" i="7"/>
  <c r="A92" i="7"/>
  <c r="B91" i="7"/>
  <c r="A91" i="7"/>
  <c r="B90" i="7"/>
  <c r="A90" i="7"/>
  <c r="B89" i="7"/>
  <c r="A89" i="7"/>
  <c r="B88" i="7"/>
  <c r="A88" i="7"/>
  <c r="B87" i="7"/>
  <c r="A87" i="7"/>
  <c r="B86" i="7"/>
  <c r="A86" i="7"/>
  <c r="B85" i="7"/>
  <c r="A85" i="7"/>
  <c r="B84" i="7"/>
  <c r="A84" i="7"/>
  <c r="B83" i="7"/>
  <c r="A83" i="7"/>
  <c r="B82" i="7"/>
  <c r="A82" i="7"/>
  <c r="B81" i="7"/>
  <c r="A81" i="7"/>
  <c r="B80" i="7"/>
  <c r="A80" i="7"/>
  <c r="B79" i="7"/>
  <c r="A79" i="7"/>
  <c r="B78" i="7"/>
  <c r="A78" i="7"/>
  <c r="B77" i="7"/>
  <c r="A77" i="7"/>
  <c r="B76" i="7"/>
  <c r="A76" i="7"/>
  <c r="B75" i="7"/>
  <c r="A75" i="7"/>
  <c r="B74" i="7"/>
  <c r="A74" i="7"/>
  <c r="B73" i="7"/>
  <c r="A73" i="7"/>
  <c r="B72" i="7"/>
  <c r="A72" i="7"/>
  <c r="B71" i="7"/>
  <c r="A71" i="7"/>
  <c r="B70" i="7"/>
  <c r="A70" i="7"/>
  <c r="B69" i="7"/>
  <c r="A69" i="7"/>
  <c r="B68" i="7"/>
  <c r="A68" i="7"/>
  <c r="B67" i="7"/>
  <c r="A67" i="7"/>
  <c r="B66" i="7"/>
  <c r="A66" i="7"/>
  <c r="B65" i="7"/>
  <c r="A65" i="7"/>
  <c r="B64" i="7"/>
  <c r="A64" i="7"/>
  <c r="B63" i="7"/>
  <c r="A63" i="7"/>
  <c r="B62" i="7"/>
  <c r="A62" i="7"/>
  <c r="B61" i="7"/>
  <c r="A61" i="7"/>
  <c r="B60" i="7"/>
  <c r="A60" i="7"/>
  <c r="B59" i="7"/>
  <c r="A59" i="7"/>
  <c r="B58" i="7"/>
  <c r="A58" i="7"/>
  <c r="B57" i="7"/>
  <c r="A57" i="7"/>
  <c r="B56" i="7"/>
  <c r="A56" i="7"/>
  <c r="B55" i="7"/>
  <c r="A55" i="7"/>
  <c r="B54" i="7"/>
  <c r="A54" i="7"/>
  <c r="B53" i="7"/>
  <c r="A53" i="7"/>
  <c r="E52" i="7"/>
  <c r="B52" i="7"/>
  <c r="A52" i="7"/>
  <c r="B51" i="7"/>
  <c r="A51" i="7"/>
  <c r="B50" i="7"/>
  <c r="A50" i="7"/>
  <c r="B49" i="7"/>
  <c r="A49" i="7"/>
  <c r="B48" i="7"/>
  <c r="A48" i="7"/>
  <c r="B47" i="7"/>
  <c r="A47" i="7"/>
  <c r="B46" i="7"/>
  <c r="A46" i="7"/>
  <c r="B45" i="7"/>
  <c r="A45" i="7"/>
  <c r="B44" i="7"/>
  <c r="A44" i="7"/>
  <c r="B43" i="7"/>
  <c r="A43" i="7"/>
  <c r="B42" i="7"/>
  <c r="A42" i="7"/>
  <c r="B41" i="7"/>
  <c r="A41" i="7"/>
  <c r="B40" i="7"/>
  <c r="A40" i="7"/>
  <c r="B39" i="7"/>
  <c r="A39" i="7"/>
  <c r="B38" i="7"/>
  <c r="A38" i="7"/>
  <c r="B37" i="7"/>
  <c r="A37" i="7"/>
  <c r="B36" i="7"/>
  <c r="A36" i="7"/>
  <c r="B35" i="7"/>
  <c r="A35" i="7"/>
  <c r="E34" i="7"/>
  <c r="B34" i="7"/>
  <c r="A34" i="7"/>
  <c r="B33" i="7"/>
  <c r="A33" i="7"/>
  <c r="B32" i="7"/>
  <c r="A32" i="7"/>
  <c r="B31" i="7"/>
  <c r="A31" i="7"/>
  <c r="B30" i="7"/>
  <c r="A30" i="7"/>
  <c r="B29" i="7"/>
  <c r="A29" i="7"/>
  <c r="B28" i="7"/>
  <c r="A28" i="7"/>
  <c r="B27" i="7"/>
  <c r="A27" i="7"/>
  <c r="B26" i="7"/>
  <c r="A26" i="7"/>
  <c r="B25" i="7"/>
  <c r="A25" i="7"/>
  <c r="B24" i="7"/>
  <c r="A24" i="7"/>
  <c r="B23" i="7"/>
  <c r="A23" i="7"/>
  <c r="B22" i="7"/>
  <c r="A22" i="7"/>
  <c r="B21" i="7"/>
  <c r="A21" i="7"/>
  <c r="B20" i="7"/>
  <c r="A20" i="7"/>
  <c r="B19" i="7"/>
  <c r="A19" i="7"/>
  <c r="B18" i="7"/>
  <c r="A18" i="7"/>
  <c r="B17" i="7"/>
  <c r="A17" i="7"/>
  <c r="B16" i="7"/>
  <c r="A16" i="7"/>
  <c r="B15" i="7"/>
  <c r="A15" i="7"/>
  <c r="B14" i="7"/>
  <c r="A14" i="7"/>
  <c r="B13" i="7"/>
  <c r="A13" i="7"/>
  <c r="B12" i="7"/>
  <c r="A12" i="7"/>
  <c r="B11" i="7"/>
  <c r="A11" i="7"/>
  <c r="B10" i="7"/>
  <c r="A10" i="7"/>
  <c r="B9" i="7"/>
  <c r="A9" i="7"/>
  <c r="B8" i="7"/>
  <c r="A8" i="7"/>
  <c r="B7" i="7"/>
  <c r="A7" i="7"/>
  <c r="B6" i="7"/>
  <c r="A6" i="7"/>
  <c r="B5" i="7"/>
  <c r="A5" i="7"/>
  <c r="B4" i="7"/>
  <c r="A4" i="7"/>
  <c r="B3" i="7"/>
  <c r="A3" i="7"/>
  <c r="B2" i="7"/>
  <c r="A2" i="7"/>
  <c r="I126" i="6"/>
  <c r="L126" i="6" s="1"/>
  <c r="I125" i="8" s="1"/>
  <c r="H126" i="6"/>
  <c r="K126" i="6" s="1"/>
  <c r="H125" i="8" s="1"/>
  <c r="G126" i="6"/>
  <c r="J126" i="6" s="1"/>
  <c r="F124" i="7" s="1"/>
  <c r="B126" i="6"/>
  <c r="A126" i="6"/>
  <c r="I125" i="6"/>
  <c r="L125" i="6" s="1"/>
  <c r="I124" i="8" s="1"/>
  <c r="H125" i="6"/>
  <c r="K125" i="6" s="1"/>
  <c r="H124" i="8" s="1"/>
  <c r="G125" i="6"/>
  <c r="J125" i="6" s="1"/>
  <c r="F123" i="7" s="1"/>
  <c r="B125" i="6"/>
  <c r="A125" i="6"/>
  <c r="I124" i="6"/>
  <c r="L124" i="6" s="1"/>
  <c r="H124" i="6"/>
  <c r="K124" i="6" s="1"/>
  <c r="G124" i="6"/>
  <c r="J124" i="6" s="1"/>
  <c r="F122" i="7" s="1"/>
  <c r="B124" i="6"/>
  <c r="A124" i="6"/>
  <c r="I123" i="6"/>
  <c r="L123" i="6" s="1"/>
  <c r="H123" i="6"/>
  <c r="K123" i="6" s="1"/>
  <c r="G123" i="6"/>
  <c r="J123" i="6" s="1"/>
  <c r="F121" i="7" s="1"/>
  <c r="B123" i="6"/>
  <c r="A123" i="6"/>
  <c r="I122" i="6"/>
  <c r="L122" i="6" s="1"/>
  <c r="H122" i="6"/>
  <c r="K122" i="6" s="1"/>
  <c r="G122" i="6"/>
  <c r="J122" i="6" s="1"/>
  <c r="F120" i="7" s="1"/>
  <c r="B122" i="6"/>
  <c r="A122" i="6"/>
  <c r="I121" i="6"/>
  <c r="L121" i="6" s="1"/>
  <c r="H121" i="6"/>
  <c r="K121" i="6" s="1"/>
  <c r="G121" i="6"/>
  <c r="J121" i="6" s="1"/>
  <c r="F119" i="7" s="1"/>
  <c r="B121" i="6"/>
  <c r="A121" i="6"/>
  <c r="I120" i="6"/>
  <c r="L120" i="6" s="1"/>
  <c r="H120" i="6"/>
  <c r="K120" i="6" s="1"/>
  <c r="G120" i="6"/>
  <c r="J120" i="6" s="1"/>
  <c r="F118" i="7" s="1"/>
  <c r="B120" i="6"/>
  <c r="A120" i="6"/>
  <c r="I119" i="6"/>
  <c r="L119" i="6" s="1"/>
  <c r="H119" i="6"/>
  <c r="K119" i="6" s="1"/>
  <c r="G119" i="6"/>
  <c r="J119" i="6" s="1"/>
  <c r="F117" i="7" s="1"/>
  <c r="B119" i="6"/>
  <c r="A119" i="6"/>
  <c r="I118" i="6"/>
  <c r="L118" i="6" s="1"/>
  <c r="I117" i="8" s="1"/>
  <c r="H118" i="6"/>
  <c r="K118" i="6" s="1"/>
  <c r="H117" i="8" s="1"/>
  <c r="G118" i="6"/>
  <c r="J118" i="6" s="1"/>
  <c r="F116" i="7" s="1"/>
  <c r="B118" i="6"/>
  <c r="A118" i="6"/>
  <c r="I117" i="6"/>
  <c r="L117" i="6" s="1"/>
  <c r="H117" i="6"/>
  <c r="K117" i="6" s="1"/>
  <c r="G117" i="6"/>
  <c r="J117" i="6" s="1"/>
  <c r="F115" i="7" s="1"/>
  <c r="B117" i="6"/>
  <c r="A117" i="6"/>
  <c r="I116" i="6"/>
  <c r="L116" i="6" s="1"/>
  <c r="H116" i="6"/>
  <c r="K116" i="6" s="1"/>
  <c r="G116" i="6"/>
  <c r="J116" i="6" s="1"/>
  <c r="F114" i="7" s="1"/>
  <c r="B116" i="6"/>
  <c r="A116" i="6"/>
  <c r="I115" i="6"/>
  <c r="L115" i="6" s="1"/>
  <c r="H115" i="6"/>
  <c r="K115" i="6" s="1"/>
  <c r="G115" i="6"/>
  <c r="J115" i="6" s="1"/>
  <c r="F113" i="7" s="1"/>
  <c r="B115" i="6"/>
  <c r="A115" i="6"/>
  <c r="I114" i="6"/>
  <c r="L114" i="6" s="1"/>
  <c r="H114" i="6"/>
  <c r="K114" i="6" s="1"/>
  <c r="G114" i="6"/>
  <c r="J114" i="6" s="1"/>
  <c r="F112" i="7" s="1"/>
  <c r="B114" i="6"/>
  <c r="A114" i="6"/>
  <c r="I113" i="6"/>
  <c r="L113" i="6" s="1"/>
  <c r="H113" i="6"/>
  <c r="K113" i="6" s="1"/>
  <c r="G113" i="6"/>
  <c r="J113" i="6" s="1"/>
  <c r="F111" i="7" s="1"/>
  <c r="B113" i="6"/>
  <c r="A113" i="6"/>
  <c r="I112" i="6"/>
  <c r="L112" i="6" s="1"/>
  <c r="H112" i="6"/>
  <c r="K112" i="6" s="1"/>
  <c r="G112" i="6"/>
  <c r="J112" i="6" s="1"/>
  <c r="F110" i="7" s="1"/>
  <c r="B112" i="6"/>
  <c r="A112" i="6"/>
  <c r="I111" i="6"/>
  <c r="L111" i="6" s="1"/>
  <c r="H111" i="6"/>
  <c r="K111" i="6" s="1"/>
  <c r="G111" i="6"/>
  <c r="J111" i="6" s="1"/>
  <c r="F109" i="7" s="1"/>
  <c r="B111" i="6"/>
  <c r="A111" i="6"/>
  <c r="I110" i="6"/>
  <c r="L110" i="6" s="1"/>
  <c r="H110" i="6"/>
  <c r="K110" i="6" s="1"/>
  <c r="G110" i="6"/>
  <c r="J110" i="6" s="1"/>
  <c r="F108" i="7" s="1"/>
  <c r="B110" i="6"/>
  <c r="A110" i="6"/>
  <c r="I109" i="6"/>
  <c r="L109" i="6" s="1"/>
  <c r="H109" i="6"/>
  <c r="K109" i="6" s="1"/>
  <c r="G109" i="6"/>
  <c r="J109" i="6" s="1"/>
  <c r="F107" i="7" s="1"/>
  <c r="B109" i="6"/>
  <c r="A109" i="6"/>
  <c r="I108" i="6"/>
  <c r="L108" i="6" s="1"/>
  <c r="H108" i="6"/>
  <c r="K108" i="6" s="1"/>
  <c r="G108" i="6"/>
  <c r="J108" i="6" s="1"/>
  <c r="F106" i="7" s="1"/>
  <c r="B108" i="6"/>
  <c r="A108" i="6"/>
  <c r="I107" i="6"/>
  <c r="L107" i="6" s="1"/>
  <c r="H107" i="6"/>
  <c r="K107" i="6" s="1"/>
  <c r="G107" i="6"/>
  <c r="J107" i="6" s="1"/>
  <c r="F105" i="7" s="1"/>
  <c r="B107" i="6"/>
  <c r="A107" i="6"/>
  <c r="I106" i="6"/>
  <c r="L106" i="6" s="1"/>
  <c r="H106" i="6"/>
  <c r="K106" i="6" s="1"/>
  <c r="G106" i="6"/>
  <c r="J106" i="6" s="1"/>
  <c r="F104" i="7" s="1"/>
  <c r="B106" i="6"/>
  <c r="A106" i="6"/>
  <c r="I105" i="6"/>
  <c r="L105" i="6" s="1"/>
  <c r="H105" i="6"/>
  <c r="K105" i="6" s="1"/>
  <c r="G105" i="6"/>
  <c r="J105" i="6" s="1"/>
  <c r="F103" i="7" s="1"/>
  <c r="B105" i="6"/>
  <c r="A105" i="6"/>
  <c r="I104" i="6"/>
  <c r="L104" i="6" s="1"/>
  <c r="H104" i="6"/>
  <c r="K104" i="6" s="1"/>
  <c r="G104" i="6"/>
  <c r="J104" i="6" s="1"/>
  <c r="F102" i="7" s="1"/>
  <c r="B104" i="6"/>
  <c r="A104" i="6"/>
  <c r="I103" i="6"/>
  <c r="L103" i="6" s="1"/>
  <c r="H103" i="6"/>
  <c r="K103" i="6" s="1"/>
  <c r="G103" i="6"/>
  <c r="J103" i="6" s="1"/>
  <c r="F101" i="7" s="1"/>
  <c r="B103" i="6"/>
  <c r="A103" i="6"/>
  <c r="I102" i="6"/>
  <c r="L102" i="6" s="1"/>
  <c r="H102" i="6"/>
  <c r="K102" i="6" s="1"/>
  <c r="G102" i="6"/>
  <c r="J102" i="6" s="1"/>
  <c r="F100" i="7" s="1"/>
  <c r="B102" i="6"/>
  <c r="A102" i="6"/>
  <c r="I101" i="6"/>
  <c r="L101" i="6" s="1"/>
  <c r="H101" i="6"/>
  <c r="K101" i="6" s="1"/>
  <c r="G101" i="6"/>
  <c r="J101" i="6" s="1"/>
  <c r="F99" i="7" s="1"/>
  <c r="B101" i="6"/>
  <c r="A101" i="6"/>
  <c r="I100" i="6"/>
  <c r="L100" i="6" s="1"/>
  <c r="H100" i="6"/>
  <c r="K100" i="6" s="1"/>
  <c r="G100" i="6"/>
  <c r="J100" i="6" s="1"/>
  <c r="F98" i="7" s="1"/>
  <c r="B100" i="6"/>
  <c r="A100" i="6"/>
  <c r="I99" i="6"/>
  <c r="L99" i="6" s="1"/>
  <c r="H99" i="6"/>
  <c r="K99" i="6" s="1"/>
  <c r="G99" i="6"/>
  <c r="J99" i="6" s="1"/>
  <c r="F97" i="7" s="1"/>
  <c r="B99" i="6"/>
  <c r="A99" i="6"/>
  <c r="I98" i="6"/>
  <c r="L98" i="6" s="1"/>
  <c r="H98" i="6"/>
  <c r="K98" i="6" s="1"/>
  <c r="G98" i="6"/>
  <c r="J98" i="6" s="1"/>
  <c r="F96" i="7" s="1"/>
  <c r="B98" i="6"/>
  <c r="A98" i="6"/>
  <c r="I97" i="6"/>
  <c r="L97" i="6" s="1"/>
  <c r="H97" i="6"/>
  <c r="K97" i="6" s="1"/>
  <c r="G97" i="6"/>
  <c r="J97" i="6" s="1"/>
  <c r="F95" i="7" s="1"/>
  <c r="B97" i="6"/>
  <c r="A97" i="6"/>
  <c r="I96" i="6"/>
  <c r="L96" i="6" s="1"/>
  <c r="H96" i="6"/>
  <c r="K96" i="6" s="1"/>
  <c r="G96" i="6"/>
  <c r="J96" i="6" s="1"/>
  <c r="F94" i="7" s="1"/>
  <c r="B96" i="6"/>
  <c r="A96" i="6"/>
  <c r="I95" i="6"/>
  <c r="L95" i="6" s="1"/>
  <c r="H95" i="6"/>
  <c r="K95" i="6" s="1"/>
  <c r="G95" i="6"/>
  <c r="J95" i="6" s="1"/>
  <c r="F93" i="7" s="1"/>
  <c r="B95" i="6"/>
  <c r="A95" i="6"/>
  <c r="I94" i="6"/>
  <c r="L94" i="6" s="1"/>
  <c r="H94" i="6"/>
  <c r="K94" i="6" s="1"/>
  <c r="G94" i="6"/>
  <c r="J94" i="6" s="1"/>
  <c r="F92" i="7" s="1"/>
  <c r="B94" i="6"/>
  <c r="A94" i="6"/>
  <c r="I93" i="6"/>
  <c r="L93" i="6" s="1"/>
  <c r="H93" i="6"/>
  <c r="K93" i="6" s="1"/>
  <c r="G93" i="6"/>
  <c r="J93" i="6" s="1"/>
  <c r="F91" i="7" s="1"/>
  <c r="B93" i="6"/>
  <c r="A93" i="6"/>
  <c r="I92" i="6"/>
  <c r="L92" i="6" s="1"/>
  <c r="H92" i="6"/>
  <c r="K92" i="6" s="1"/>
  <c r="G92" i="6"/>
  <c r="J92" i="6" s="1"/>
  <c r="F90" i="7" s="1"/>
  <c r="B92" i="6"/>
  <c r="A92" i="6"/>
  <c r="I91" i="6"/>
  <c r="L91" i="6" s="1"/>
  <c r="H91" i="6"/>
  <c r="K91" i="6" s="1"/>
  <c r="G91" i="6"/>
  <c r="J91" i="6" s="1"/>
  <c r="F89" i="7" s="1"/>
  <c r="B91" i="6"/>
  <c r="A91" i="6"/>
  <c r="I90" i="6"/>
  <c r="L90" i="6" s="1"/>
  <c r="H90" i="6"/>
  <c r="K90" i="6" s="1"/>
  <c r="G90" i="6"/>
  <c r="J90" i="6" s="1"/>
  <c r="F88" i="7" s="1"/>
  <c r="B90" i="6"/>
  <c r="A90" i="6"/>
  <c r="I89" i="6"/>
  <c r="L89" i="6" s="1"/>
  <c r="H89" i="6"/>
  <c r="K89" i="6" s="1"/>
  <c r="G89" i="6"/>
  <c r="J89" i="6" s="1"/>
  <c r="F87" i="7" s="1"/>
  <c r="B89" i="6"/>
  <c r="A89" i="6"/>
  <c r="I88" i="6"/>
  <c r="L88" i="6" s="1"/>
  <c r="H88" i="6"/>
  <c r="K88" i="6" s="1"/>
  <c r="G88" i="6"/>
  <c r="J88" i="6" s="1"/>
  <c r="F86" i="7" s="1"/>
  <c r="B88" i="6"/>
  <c r="A88" i="6"/>
  <c r="I87" i="6"/>
  <c r="L87" i="6" s="1"/>
  <c r="H87" i="6"/>
  <c r="K87" i="6" s="1"/>
  <c r="G87" i="6"/>
  <c r="J87" i="6" s="1"/>
  <c r="F85" i="7" s="1"/>
  <c r="B87" i="6"/>
  <c r="A87" i="6"/>
  <c r="I86" i="6"/>
  <c r="L86" i="6" s="1"/>
  <c r="H86" i="6"/>
  <c r="K86" i="6" s="1"/>
  <c r="G86" i="6"/>
  <c r="J86" i="6" s="1"/>
  <c r="F84" i="7" s="1"/>
  <c r="B86" i="6"/>
  <c r="A86" i="6"/>
  <c r="I85" i="6"/>
  <c r="L85" i="6" s="1"/>
  <c r="H85" i="6"/>
  <c r="K85" i="6" s="1"/>
  <c r="G85" i="6"/>
  <c r="J85" i="6" s="1"/>
  <c r="F83" i="7" s="1"/>
  <c r="B85" i="6"/>
  <c r="A85" i="6"/>
  <c r="I84" i="6"/>
  <c r="L84" i="6" s="1"/>
  <c r="H84" i="6"/>
  <c r="K84" i="6" s="1"/>
  <c r="F77" i="9" s="1"/>
  <c r="G84" i="6"/>
  <c r="J84" i="6" s="1"/>
  <c r="F82" i="7" s="1"/>
  <c r="B84" i="6"/>
  <c r="A84" i="6"/>
  <c r="I83" i="6"/>
  <c r="L83" i="6" s="1"/>
  <c r="H83" i="6"/>
  <c r="K83" i="6" s="1"/>
  <c r="G83" i="6"/>
  <c r="J83" i="6" s="1"/>
  <c r="F81" i="7" s="1"/>
  <c r="B83" i="6"/>
  <c r="A83" i="6"/>
  <c r="I82" i="6"/>
  <c r="L82" i="6" s="1"/>
  <c r="H82" i="6"/>
  <c r="K82" i="6" s="1"/>
  <c r="G82" i="6"/>
  <c r="J82" i="6" s="1"/>
  <c r="F80" i="7" s="1"/>
  <c r="B82" i="6"/>
  <c r="A82" i="6"/>
  <c r="I81" i="6"/>
  <c r="L81" i="6" s="1"/>
  <c r="H81" i="6"/>
  <c r="K81" i="6" s="1"/>
  <c r="G81" i="6"/>
  <c r="J81" i="6" s="1"/>
  <c r="F79" i="7" s="1"/>
  <c r="B81" i="6"/>
  <c r="A81" i="6"/>
  <c r="I80" i="6"/>
  <c r="L80" i="6" s="1"/>
  <c r="H80" i="6"/>
  <c r="K80" i="6" s="1"/>
  <c r="F73" i="9" s="1"/>
  <c r="G80" i="6"/>
  <c r="J80" i="6" s="1"/>
  <c r="F78" i="7" s="1"/>
  <c r="B80" i="6"/>
  <c r="A80" i="6"/>
  <c r="I79" i="6"/>
  <c r="L79" i="6" s="1"/>
  <c r="H79" i="6"/>
  <c r="K79" i="6" s="1"/>
  <c r="G79" i="6"/>
  <c r="J79" i="6" s="1"/>
  <c r="F77" i="7" s="1"/>
  <c r="B79" i="6"/>
  <c r="A79" i="6"/>
  <c r="I78" i="6"/>
  <c r="L78" i="6" s="1"/>
  <c r="H78" i="6"/>
  <c r="K78" i="6" s="1"/>
  <c r="G78" i="6"/>
  <c r="J78" i="6" s="1"/>
  <c r="F76" i="7" s="1"/>
  <c r="B78" i="6"/>
  <c r="A78" i="6"/>
  <c r="I77" i="6"/>
  <c r="L77" i="6" s="1"/>
  <c r="H77" i="6"/>
  <c r="K77" i="6" s="1"/>
  <c r="G77" i="6"/>
  <c r="J77" i="6" s="1"/>
  <c r="F75" i="7" s="1"/>
  <c r="B77" i="6"/>
  <c r="A77" i="6"/>
  <c r="I76" i="6"/>
  <c r="L76" i="6" s="1"/>
  <c r="H76" i="6"/>
  <c r="K76" i="6" s="1"/>
  <c r="F69" i="9" s="1"/>
  <c r="G76" i="6"/>
  <c r="J76" i="6" s="1"/>
  <c r="F74" i="7" s="1"/>
  <c r="B76" i="6"/>
  <c r="A76" i="6"/>
  <c r="I75" i="6"/>
  <c r="L75" i="6" s="1"/>
  <c r="H75" i="6"/>
  <c r="K75" i="6" s="1"/>
  <c r="G75" i="6"/>
  <c r="J75" i="6" s="1"/>
  <c r="F73" i="7" s="1"/>
  <c r="B75" i="6"/>
  <c r="A75" i="6"/>
  <c r="I74" i="6"/>
  <c r="L74" i="6" s="1"/>
  <c r="H74" i="6"/>
  <c r="K74" i="6" s="1"/>
  <c r="F67" i="9" s="1"/>
  <c r="G74" i="6"/>
  <c r="J74" i="6" s="1"/>
  <c r="F72" i="7" s="1"/>
  <c r="B74" i="6"/>
  <c r="A74" i="6"/>
  <c r="I73" i="6"/>
  <c r="L73" i="6" s="1"/>
  <c r="H73" i="6"/>
  <c r="K73" i="6" s="1"/>
  <c r="G73" i="6"/>
  <c r="J73" i="6" s="1"/>
  <c r="F71" i="7" s="1"/>
  <c r="B73" i="6"/>
  <c r="A73" i="6"/>
  <c r="I72" i="6"/>
  <c r="L72" i="6" s="1"/>
  <c r="I71" i="8" s="1"/>
  <c r="H72" i="6"/>
  <c r="K72" i="6" s="1"/>
  <c r="H71" i="8" s="1"/>
  <c r="G72" i="6"/>
  <c r="J72" i="6" s="1"/>
  <c r="F70" i="7" s="1"/>
  <c r="B72" i="6"/>
  <c r="A72" i="6"/>
  <c r="I71" i="6"/>
  <c r="L71" i="6" s="1"/>
  <c r="H71" i="6"/>
  <c r="K71" i="6" s="1"/>
  <c r="G71" i="6"/>
  <c r="J71" i="6" s="1"/>
  <c r="F69" i="7" s="1"/>
  <c r="B71" i="6"/>
  <c r="A71" i="6"/>
  <c r="I70" i="6"/>
  <c r="L70" i="6" s="1"/>
  <c r="H70" i="6"/>
  <c r="K70" i="6" s="1"/>
  <c r="G70" i="6"/>
  <c r="J70" i="6" s="1"/>
  <c r="F68" i="7" s="1"/>
  <c r="B70" i="6"/>
  <c r="A70" i="6"/>
  <c r="I69" i="6"/>
  <c r="L69" i="6" s="1"/>
  <c r="H69" i="6"/>
  <c r="K69" i="6" s="1"/>
  <c r="G69" i="6"/>
  <c r="J69" i="6" s="1"/>
  <c r="F67" i="7" s="1"/>
  <c r="B69" i="6"/>
  <c r="A69" i="6"/>
  <c r="I68" i="6"/>
  <c r="L68" i="6" s="1"/>
  <c r="H68" i="6"/>
  <c r="K68" i="6" s="1"/>
  <c r="F62" i="9" s="1"/>
  <c r="G68" i="6"/>
  <c r="J68" i="6" s="1"/>
  <c r="F66" i="7" s="1"/>
  <c r="B68" i="6"/>
  <c r="A68" i="6"/>
  <c r="I67" i="6"/>
  <c r="L67" i="6" s="1"/>
  <c r="H67" i="6"/>
  <c r="K67" i="6" s="1"/>
  <c r="G67" i="6"/>
  <c r="J67" i="6" s="1"/>
  <c r="F65" i="7" s="1"/>
  <c r="B67" i="6"/>
  <c r="A67" i="6"/>
  <c r="I66" i="6"/>
  <c r="L66" i="6" s="1"/>
  <c r="I65" i="8" s="1"/>
  <c r="H66" i="6"/>
  <c r="K66" i="6" s="1"/>
  <c r="H65" i="8" s="1"/>
  <c r="G66" i="6"/>
  <c r="J66" i="6" s="1"/>
  <c r="F64" i="7" s="1"/>
  <c r="B66" i="6"/>
  <c r="A66" i="6"/>
  <c r="I65" i="6"/>
  <c r="L65" i="6" s="1"/>
  <c r="H65" i="6"/>
  <c r="K65" i="6" s="1"/>
  <c r="G65" i="6"/>
  <c r="J65" i="6" s="1"/>
  <c r="F63" i="7" s="1"/>
  <c r="B65" i="6"/>
  <c r="A65" i="6"/>
  <c r="I64" i="6"/>
  <c r="L64" i="6" s="1"/>
  <c r="H64" i="6"/>
  <c r="K64" i="6" s="1"/>
  <c r="G64" i="6"/>
  <c r="J64" i="6" s="1"/>
  <c r="F62" i="7" s="1"/>
  <c r="B64" i="6"/>
  <c r="A64" i="6"/>
  <c r="I63" i="6"/>
  <c r="L63" i="6" s="1"/>
  <c r="I62" i="8" s="1"/>
  <c r="H63" i="6"/>
  <c r="K63" i="6" s="1"/>
  <c r="G63" i="6"/>
  <c r="J63" i="6" s="1"/>
  <c r="F61" i="7" s="1"/>
  <c r="B63" i="6"/>
  <c r="A63" i="6"/>
  <c r="I62" i="6"/>
  <c r="L62" i="6" s="1"/>
  <c r="H62" i="6"/>
  <c r="K62" i="6" s="1"/>
  <c r="G62" i="6"/>
  <c r="J62" i="6" s="1"/>
  <c r="F60" i="7" s="1"/>
  <c r="B62" i="6"/>
  <c r="A62" i="6"/>
  <c r="I61" i="6"/>
  <c r="L61" i="6" s="1"/>
  <c r="H61" i="6"/>
  <c r="K61" i="6" s="1"/>
  <c r="G61" i="6"/>
  <c r="J61" i="6" s="1"/>
  <c r="F59" i="7" s="1"/>
  <c r="B61" i="6"/>
  <c r="A61" i="6"/>
  <c r="I60" i="6"/>
  <c r="L60" i="6" s="1"/>
  <c r="H60" i="6"/>
  <c r="K60" i="6" s="1"/>
  <c r="F55" i="9" s="1"/>
  <c r="G60" i="6"/>
  <c r="J60" i="6" s="1"/>
  <c r="F58" i="7" s="1"/>
  <c r="B60" i="6"/>
  <c r="A60" i="6"/>
  <c r="I59" i="6"/>
  <c r="L59" i="6" s="1"/>
  <c r="H59" i="6"/>
  <c r="K59" i="6" s="1"/>
  <c r="G59" i="6"/>
  <c r="J59" i="6" s="1"/>
  <c r="F57" i="7" s="1"/>
  <c r="B59" i="6"/>
  <c r="A59" i="6"/>
  <c r="I58" i="6"/>
  <c r="L58" i="6" s="1"/>
  <c r="H58" i="6"/>
  <c r="K58" i="6" s="1"/>
  <c r="F53" i="9" s="1"/>
  <c r="G58" i="6"/>
  <c r="J58" i="6" s="1"/>
  <c r="F56" i="7" s="1"/>
  <c r="B58" i="6"/>
  <c r="A58" i="6"/>
  <c r="I57" i="6"/>
  <c r="L57" i="6" s="1"/>
  <c r="H57" i="6"/>
  <c r="K57" i="6" s="1"/>
  <c r="G57" i="6"/>
  <c r="J57" i="6" s="1"/>
  <c r="F55" i="7" s="1"/>
  <c r="B57" i="6"/>
  <c r="A57" i="6"/>
  <c r="I56" i="6"/>
  <c r="L56" i="6" s="1"/>
  <c r="H56" i="6"/>
  <c r="K56" i="6" s="1"/>
  <c r="F51" i="9" s="1"/>
  <c r="G56" i="6"/>
  <c r="J56" i="6" s="1"/>
  <c r="F54" i="7" s="1"/>
  <c r="B56" i="6"/>
  <c r="A56" i="6"/>
  <c r="I55" i="6"/>
  <c r="L55" i="6" s="1"/>
  <c r="H55" i="6"/>
  <c r="K55" i="6" s="1"/>
  <c r="G55" i="6"/>
  <c r="J55" i="6" s="1"/>
  <c r="F53" i="7" s="1"/>
  <c r="B55" i="6"/>
  <c r="A55" i="6"/>
  <c r="I54" i="6"/>
  <c r="L54" i="6" s="1"/>
  <c r="H54" i="6"/>
  <c r="K54" i="6" s="1"/>
  <c r="G54" i="6"/>
  <c r="J54" i="6" s="1"/>
  <c r="F52" i="7" s="1"/>
  <c r="B54" i="6"/>
  <c r="A54" i="6"/>
  <c r="I53" i="6"/>
  <c r="L53" i="6" s="1"/>
  <c r="H53" i="6"/>
  <c r="K53" i="6" s="1"/>
  <c r="G53" i="6"/>
  <c r="J53" i="6" s="1"/>
  <c r="F51" i="7" s="1"/>
  <c r="B53" i="6"/>
  <c r="A53" i="6"/>
  <c r="I52" i="6"/>
  <c r="L52" i="6" s="1"/>
  <c r="H52" i="6"/>
  <c r="K52" i="6" s="1"/>
  <c r="G52" i="6"/>
  <c r="J52" i="6" s="1"/>
  <c r="F50" i="7" s="1"/>
  <c r="B52" i="6"/>
  <c r="A52" i="6"/>
  <c r="I51" i="6"/>
  <c r="L51" i="6" s="1"/>
  <c r="H51" i="6"/>
  <c r="K51" i="6" s="1"/>
  <c r="G51" i="6"/>
  <c r="J51" i="6" s="1"/>
  <c r="F49" i="7" s="1"/>
  <c r="B51" i="6"/>
  <c r="A51" i="6"/>
  <c r="I50" i="6"/>
  <c r="L50" i="6" s="1"/>
  <c r="H50" i="6"/>
  <c r="K50" i="6" s="1"/>
  <c r="F45" i="9" s="1"/>
  <c r="G50" i="6"/>
  <c r="J50" i="6" s="1"/>
  <c r="F48" i="7" s="1"/>
  <c r="B50" i="6"/>
  <c r="A50" i="6"/>
  <c r="I49" i="6"/>
  <c r="L49" i="6" s="1"/>
  <c r="H49" i="6"/>
  <c r="K49" i="6" s="1"/>
  <c r="G49" i="6"/>
  <c r="J49" i="6" s="1"/>
  <c r="F47" i="7" s="1"/>
  <c r="B49" i="6"/>
  <c r="A49" i="6"/>
  <c r="I48" i="6"/>
  <c r="L48" i="6" s="1"/>
  <c r="H48" i="6"/>
  <c r="K48" i="6" s="1"/>
  <c r="G48" i="6"/>
  <c r="J48" i="6" s="1"/>
  <c r="F46" i="7" s="1"/>
  <c r="B48" i="6"/>
  <c r="A48" i="6"/>
  <c r="I47" i="6"/>
  <c r="L47" i="6" s="1"/>
  <c r="H47" i="6"/>
  <c r="K47" i="6" s="1"/>
  <c r="G47" i="6"/>
  <c r="J47" i="6" s="1"/>
  <c r="F45" i="7" s="1"/>
  <c r="B47" i="6"/>
  <c r="A47" i="6"/>
  <c r="I46" i="6"/>
  <c r="L46" i="6" s="1"/>
  <c r="H46" i="6"/>
  <c r="K46" i="6" s="1"/>
  <c r="G46" i="6"/>
  <c r="J46" i="6" s="1"/>
  <c r="F44" i="7" s="1"/>
  <c r="B46" i="6"/>
  <c r="A46" i="6"/>
  <c r="I45" i="6"/>
  <c r="L45" i="6" s="1"/>
  <c r="H45" i="6"/>
  <c r="K45" i="6" s="1"/>
  <c r="G45" i="6"/>
  <c r="J45" i="6" s="1"/>
  <c r="F43" i="7" s="1"/>
  <c r="B45" i="6"/>
  <c r="A45" i="6"/>
  <c r="I44" i="6"/>
  <c r="L44" i="6" s="1"/>
  <c r="I43" i="8" s="1"/>
  <c r="H44" i="6"/>
  <c r="K44" i="6" s="1"/>
  <c r="H43" i="8" s="1"/>
  <c r="G44" i="6"/>
  <c r="J44" i="6" s="1"/>
  <c r="F42" i="7" s="1"/>
  <c r="B44" i="6"/>
  <c r="A44" i="6"/>
  <c r="I43" i="6"/>
  <c r="L43" i="6" s="1"/>
  <c r="H43" i="6"/>
  <c r="K43" i="6" s="1"/>
  <c r="G43" i="6"/>
  <c r="J43" i="6" s="1"/>
  <c r="F41" i="7" s="1"/>
  <c r="B43" i="6"/>
  <c r="A43" i="6"/>
  <c r="I42" i="6"/>
  <c r="L42" i="6" s="1"/>
  <c r="H42" i="6"/>
  <c r="K42" i="6" s="1"/>
  <c r="G42" i="6"/>
  <c r="J42" i="6" s="1"/>
  <c r="F40" i="7" s="1"/>
  <c r="B42" i="6"/>
  <c r="A42" i="6"/>
  <c r="I41" i="6"/>
  <c r="L41" i="6" s="1"/>
  <c r="H41" i="6"/>
  <c r="K41" i="6" s="1"/>
  <c r="G41" i="6"/>
  <c r="J41" i="6" s="1"/>
  <c r="F39" i="7" s="1"/>
  <c r="B41" i="6"/>
  <c r="A41" i="6"/>
  <c r="I40" i="6"/>
  <c r="L40" i="6" s="1"/>
  <c r="H40" i="6"/>
  <c r="K40" i="6" s="1"/>
  <c r="G40" i="6"/>
  <c r="J40" i="6" s="1"/>
  <c r="F38" i="7" s="1"/>
  <c r="B40" i="6"/>
  <c r="A40" i="6"/>
  <c r="I39" i="6"/>
  <c r="L39" i="6" s="1"/>
  <c r="H39" i="6"/>
  <c r="K39" i="6" s="1"/>
  <c r="G39" i="6"/>
  <c r="J39" i="6" s="1"/>
  <c r="F37" i="7" s="1"/>
  <c r="B39" i="6"/>
  <c r="A39" i="6"/>
  <c r="I38" i="6"/>
  <c r="L38" i="6" s="1"/>
  <c r="H38" i="6"/>
  <c r="K38" i="6" s="1"/>
  <c r="G38" i="6"/>
  <c r="J38" i="6" s="1"/>
  <c r="F36" i="7" s="1"/>
  <c r="B38" i="6"/>
  <c r="A38" i="6"/>
  <c r="I37" i="6"/>
  <c r="L37" i="6" s="1"/>
  <c r="H37" i="6"/>
  <c r="K37" i="6" s="1"/>
  <c r="G37" i="6"/>
  <c r="J37" i="6" s="1"/>
  <c r="F35" i="7" s="1"/>
  <c r="B37" i="6"/>
  <c r="A37" i="6"/>
  <c r="I36" i="6"/>
  <c r="L36" i="6" s="1"/>
  <c r="H36" i="6"/>
  <c r="K36" i="6" s="1"/>
  <c r="G36" i="6"/>
  <c r="J36" i="6" s="1"/>
  <c r="F34" i="7" s="1"/>
  <c r="B36" i="6"/>
  <c r="A36" i="6"/>
  <c r="I35" i="6"/>
  <c r="L35" i="6" s="1"/>
  <c r="I34" i="8" s="1"/>
  <c r="H35" i="6"/>
  <c r="K35" i="6" s="1"/>
  <c r="H34" i="8" s="1"/>
  <c r="G35" i="6"/>
  <c r="J35" i="6" s="1"/>
  <c r="F33" i="7" s="1"/>
  <c r="B35" i="6"/>
  <c r="A35" i="6"/>
  <c r="I34" i="6"/>
  <c r="L34" i="6" s="1"/>
  <c r="H34" i="6"/>
  <c r="K34" i="6" s="1"/>
  <c r="G34" i="6"/>
  <c r="J34" i="6" s="1"/>
  <c r="F32" i="7" s="1"/>
  <c r="B34" i="6"/>
  <c r="A34" i="6"/>
  <c r="I33" i="6"/>
  <c r="L33" i="6" s="1"/>
  <c r="H33" i="6"/>
  <c r="K33" i="6" s="1"/>
  <c r="G33" i="6"/>
  <c r="J33" i="6" s="1"/>
  <c r="F31" i="7" s="1"/>
  <c r="B33" i="6"/>
  <c r="A33" i="6"/>
  <c r="I32" i="6"/>
  <c r="L32" i="6" s="1"/>
  <c r="I31" i="8" s="1"/>
  <c r="H32" i="6"/>
  <c r="K32" i="6" s="1"/>
  <c r="H31" i="8" s="1"/>
  <c r="G32" i="6"/>
  <c r="J32" i="6" s="1"/>
  <c r="F30" i="7" s="1"/>
  <c r="B32" i="6"/>
  <c r="A32" i="6"/>
  <c r="I31" i="6"/>
  <c r="L31" i="6" s="1"/>
  <c r="H31" i="6"/>
  <c r="K31" i="6" s="1"/>
  <c r="F29" i="9" s="1"/>
  <c r="G31" i="6"/>
  <c r="J31" i="6" s="1"/>
  <c r="F29" i="7" s="1"/>
  <c r="B31" i="6"/>
  <c r="A31" i="6"/>
  <c r="I30" i="6"/>
  <c r="L30" i="6" s="1"/>
  <c r="I29" i="8" s="1"/>
  <c r="H30" i="6"/>
  <c r="K30" i="6" s="1"/>
  <c r="H29" i="8" s="1"/>
  <c r="G30" i="6"/>
  <c r="J30" i="6" s="1"/>
  <c r="F28" i="7" s="1"/>
  <c r="B30" i="6"/>
  <c r="A30" i="6"/>
  <c r="I29" i="6"/>
  <c r="L29" i="6" s="1"/>
  <c r="H29" i="6"/>
  <c r="K29" i="6" s="1"/>
  <c r="G29" i="6"/>
  <c r="J29" i="6" s="1"/>
  <c r="F27" i="7" s="1"/>
  <c r="B29" i="6"/>
  <c r="A29" i="6"/>
  <c r="I28" i="6"/>
  <c r="L28" i="6" s="1"/>
  <c r="H28" i="6"/>
  <c r="K28" i="6" s="1"/>
  <c r="G28" i="6"/>
  <c r="J28" i="6" s="1"/>
  <c r="F26" i="7" s="1"/>
  <c r="B28" i="6"/>
  <c r="A28" i="6"/>
  <c r="I27" i="6"/>
  <c r="L27" i="6" s="1"/>
  <c r="H27" i="6"/>
  <c r="K27" i="6" s="1"/>
  <c r="G27" i="6"/>
  <c r="J27" i="6" s="1"/>
  <c r="F25" i="7" s="1"/>
  <c r="B27" i="6"/>
  <c r="A27" i="6"/>
  <c r="I26" i="6"/>
  <c r="L26" i="6" s="1"/>
  <c r="H26" i="6"/>
  <c r="K26" i="6" s="1"/>
  <c r="F25" i="9" s="1"/>
  <c r="G26" i="6"/>
  <c r="J26" i="6" s="1"/>
  <c r="F24" i="7" s="1"/>
  <c r="B26" i="6"/>
  <c r="A26" i="6"/>
  <c r="I25" i="6"/>
  <c r="L25" i="6" s="1"/>
  <c r="H25" i="6"/>
  <c r="K25" i="6" s="1"/>
  <c r="G25" i="6"/>
  <c r="J25" i="6" s="1"/>
  <c r="F23" i="7" s="1"/>
  <c r="B25" i="6"/>
  <c r="A25" i="6"/>
  <c r="I24" i="6"/>
  <c r="L24" i="6" s="1"/>
  <c r="H24" i="6"/>
  <c r="K24" i="6" s="1"/>
  <c r="G24" i="6"/>
  <c r="J24" i="6" s="1"/>
  <c r="F22" i="7" s="1"/>
  <c r="B24" i="6"/>
  <c r="A24" i="6"/>
  <c r="I23" i="6"/>
  <c r="L23" i="6" s="1"/>
  <c r="H23" i="6"/>
  <c r="K23" i="6" s="1"/>
  <c r="F22" i="9" s="1"/>
  <c r="G23" i="6"/>
  <c r="J23" i="6" s="1"/>
  <c r="F21" i="7" s="1"/>
  <c r="B23" i="6"/>
  <c r="A23" i="6"/>
  <c r="I22" i="6"/>
  <c r="L22" i="6" s="1"/>
  <c r="H22" i="6"/>
  <c r="K22" i="6" s="1"/>
  <c r="G22" i="6"/>
  <c r="J22" i="6" s="1"/>
  <c r="F20" i="7" s="1"/>
  <c r="B22" i="6"/>
  <c r="A22" i="6"/>
  <c r="I21" i="6"/>
  <c r="L21" i="6" s="1"/>
  <c r="H21" i="6"/>
  <c r="K21" i="6" s="1"/>
  <c r="G21" i="6"/>
  <c r="J21" i="6" s="1"/>
  <c r="F19" i="7" s="1"/>
  <c r="B21" i="6"/>
  <c r="A21" i="6"/>
  <c r="I20" i="6"/>
  <c r="L20" i="6" s="1"/>
  <c r="H20" i="6"/>
  <c r="K20" i="6" s="1"/>
  <c r="G20" i="6"/>
  <c r="J20" i="6" s="1"/>
  <c r="F18" i="7" s="1"/>
  <c r="B20" i="6"/>
  <c r="A20" i="6"/>
  <c r="I19" i="6"/>
  <c r="L19" i="6" s="1"/>
  <c r="H19" i="6"/>
  <c r="K19" i="6" s="1"/>
  <c r="G19" i="6"/>
  <c r="J19" i="6" s="1"/>
  <c r="F17" i="7" s="1"/>
  <c r="B19" i="6"/>
  <c r="A19" i="6"/>
  <c r="I18" i="6"/>
  <c r="L18" i="6" s="1"/>
  <c r="H18" i="6"/>
  <c r="K18" i="6" s="1"/>
  <c r="G18" i="6"/>
  <c r="J18" i="6" s="1"/>
  <c r="F16" i="7" s="1"/>
  <c r="B18" i="6"/>
  <c r="A18" i="6"/>
  <c r="I17" i="6"/>
  <c r="L17" i="6" s="1"/>
  <c r="H17" i="6"/>
  <c r="K17" i="6" s="1"/>
  <c r="G17" i="6"/>
  <c r="J17" i="6" s="1"/>
  <c r="F15" i="7" s="1"/>
  <c r="B17" i="6"/>
  <c r="A17" i="6"/>
  <c r="I16" i="6"/>
  <c r="L16" i="6" s="1"/>
  <c r="H16" i="6"/>
  <c r="K16" i="6" s="1"/>
  <c r="G16" i="6"/>
  <c r="J16" i="6" s="1"/>
  <c r="F14" i="7" s="1"/>
  <c r="B16" i="6"/>
  <c r="A16" i="6"/>
  <c r="I15" i="6"/>
  <c r="L15" i="6" s="1"/>
  <c r="H15" i="6"/>
  <c r="K15" i="6" s="1"/>
  <c r="G15" i="6"/>
  <c r="J15" i="6" s="1"/>
  <c r="F13" i="7" s="1"/>
  <c r="B15" i="6"/>
  <c r="A15" i="6"/>
  <c r="I14" i="6"/>
  <c r="L14" i="6" s="1"/>
  <c r="H14" i="6"/>
  <c r="K14" i="6" s="1"/>
  <c r="G14" i="6"/>
  <c r="J14" i="6" s="1"/>
  <c r="F12" i="7" s="1"/>
  <c r="B14" i="6"/>
  <c r="A14" i="6"/>
  <c r="I13" i="6"/>
  <c r="L13" i="6" s="1"/>
  <c r="H13" i="6"/>
  <c r="K13" i="6" s="1"/>
  <c r="G13" i="6"/>
  <c r="J13" i="6" s="1"/>
  <c r="F11" i="7" s="1"/>
  <c r="B13" i="6"/>
  <c r="A13" i="6"/>
  <c r="I12" i="6"/>
  <c r="L12" i="6" s="1"/>
  <c r="H12" i="6"/>
  <c r="K12" i="6" s="1"/>
  <c r="G12" i="6"/>
  <c r="J12" i="6" s="1"/>
  <c r="F10" i="7" s="1"/>
  <c r="B12" i="6"/>
  <c r="A12" i="6"/>
  <c r="I11" i="6"/>
  <c r="L11" i="6" s="1"/>
  <c r="H11" i="6"/>
  <c r="K11" i="6" s="1"/>
  <c r="G11" i="6"/>
  <c r="J11" i="6" s="1"/>
  <c r="F9" i="7" s="1"/>
  <c r="B11" i="6"/>
  <c r="A11" i="6"/>
  <c r="I10" i="6"/>
  <c r="L10" i="6" s="1"/>
  <c r="H10" i="6"/>
  <c r="K10" i="6" s="1"/>
  <c r="G10" i="6"/>
  <c r="J10" i="6" s="1"/>
  <c r="F8" i="7" s="1"/>
  <c r="B10" i="6"/>
  <c r="A10" i="6"/>
  <c r="I9" i="6"/>
  <c r="L9" i="6" s="1"/>
  <c r="H9" i="6"/>
  <c r="K9" i="6" s="1"/>
  <c r="G9" i="6"/>
  <c r="J9" i="6" s="1"/>
  <c r="F7" i="7" s="1"/>
  <c r="B9" i="6"/>
  <c r="A9" i="6"/>
  <c r="I8" i="6"/>
  <c r="L8" i="6" s="1"/>
  <c r="H8" i="6"/>
  <c r="K8" i="6" s="1"/>
  <c r="G8" i="6"/>
  <c r="J8" i="6" s="1"/>
  <c r="F6" i="7" s="1"/>
  <c r="B8" i="6"/>
  <c r="A8" i="6"/>
  <c r="I7" i="6"/>
  <c r="L7" i="6" s="1"/>
  <c r="H7" i="6"/>
  <c r="K7" i="6" s="1"/>
  <c r="G7" i="6"/>
  <c r="J7" i="6" s="1"/>
  <c r="F5" i="7" s="1"/>
  <c r="B7" i="6"/>
  <c r="A7" i="6"/>
  <c r="I6" i="6"/>
  <c r="L6" i="6" s="1"/>
  <c r="H6" i="6"/>
  <c r="K6" i="6" s="1"/>
  <c r="G6" i="6"/>
  <c r="J6" i="6" s="1"/>
  <c r="F4" i="7" s="1"/>
  <c r="B6" i="6"/>
  <c r="A6" i="6"/>
  <c r="I5" i="6"/>
  <c r="L5" i="6" s="1"/>
  <c r="H5" i="6"/>
  <c r="K5" i="6" s="1"/>
  <c r="G5" i="6"/>
  <c r="J5" i="6" s="1"/>
  <c r="F3" i="7" s="1"/>
  <c r="B5" i="6"/>
  <c r="A5" i="6"/>
  <c r="I4" i="6"/>
  <c r="L4" i="6" s="1"/>
  <c r="H4" i="6"/>
  <c r="K4" i="6" s="1"/>
  <c r="G4" i="6"/>
  <c r="J4" i="6" s="1"/>
  <c r="F2" i="7" s="1"/>
  <c r="B4" i="6"/>
  <c r="A4" i="6"/>
  <c r="K127" i="5"/>
  <c r="J127" i="5"/>
  <c r="I127" i="5"/>
  <c r="H127" i="5"/>
  <c r="G127" i="5"/>
  <c r="E124" i="7" s="1"/>
  <c r="B127" i="5"/>
  <c r="A127" i="5"/>
  <c r="K126" i="5"/>
  <c r="J126" i="5"/>
  <c r="I126" i="5"/>
  <c r="G124" i="8" s="1"/>
  <c r="H126" i="5"/>
  <c r="F124" i="8" s="1"/>
  <c r="G126" i="5"/>
  <c r="E123" i="7" s="1"/>
  <c r="B126" i="5"/>
  <c r="A126" i="5"/>
  <c r="K125" i="5"/>
  <c r="J125" i="5"/>
  <c r="I125" i="5"/>
  <c r="H125" i="5"/>
  <c r="G125" i="5"/>
  <c r="E122" i="7" s="1"/>
  <c r="B125" i="5"/>
  <c r="A125" i="5"/>
  <c r="K124" i="5"/>
  <c r="J124" i="5"/>
  <c r="I124" i="5"/>
  <c r="H124" i="5"/>
  <c r="G124" i="5"/>
  <c r="E121" i="7" s="1"/>
  <c r="B124" i="5"/>
  <c r="A124" i="5"/>
  <c r="K123" i="5"/>
  <c r="J123" i="5"/>
  <c r="I123" i="5"/>
  <c r="H123" i="5"/>
  <c r="G123" i="5"/>
  <c r="E120" i="7" s="1"/>
  <c r="B123" i="5"/>
  <c r="A123" i="5"/>
  <c r="K122" i="5"/>
  <c r="J122" i="5"/>
  <c r="I122" i="5"/>
  <c r="H122" i="5"/>
  <c r="G122" i="5"/>
  <c r="E119" i="7" s="1"/>
  <c r="B122" i="5"/>
  <c r="A122" i="5"/>
  <c r="K121" i="5"/>
  <c r="J121" i="5"/>
  <c r="I121" i="5"/>
  <c r="H121" i="5"/>
  <c r="G121" i="5"/>
  <c r="E118" i="7" s="1"/>
  <c r="B121" i="5"/>
  <c r="A121" i="5"/>
  <c r="K120" i="5"/>
  <c r="J120" i="5"/>
  <c r="I120" i="5"/>
  <c r="H120" i="5"/>
  <c r="G120" i="5"/>
  <c r="E117" i="7" s="1"/>
  <c r="B120" i="5"/>
  <c r="A120" i="5"/>
  <c r="K119" i="5"/>
  <c r="J119" i="5"/>
  <c r="I119" i="5"/>
  <c r="G117" i="8" s="1"/>
  <c r="H119" i="5"/>
  <c r="F117" i="8" s="1"/>
  <c r="G119" i="5"/>
  <c r="E116" i="7" s="1"/>
  <c r="B119" i="5"/>
  <c r="A119" i="5"/>
  <c r="K118" i="5"/>
  <c r="J118" i="5"/>
  <c r="I118" i="5"/>
  <c r="H118" i="5"/>
  <c r="G118" i="5"/>
  <c r="E115" i="7" s="1"/>
  <c r="B118" i="5"/>
  <c r="A118" i="5"/>
  <c r="K117" i="5"/>
  <c r="J117" i="5"/>
  <c r="I117" i="5"/>
  <c r="H117" i="5"/>
  <c r="G117" i="5"/>
  <c r="E114" i="7" s="1"/>
  <c r="B117" i="5"/>
  <c r="A117" i="5"/>
  <c r="K116" i="5"/>
  <c r="J116" i="5"/>
  <c r="I116" i="5"/>
  <c r="H116" i="5"/>
  <c r="G116" i="5"/>
  <c r="E113" i="7" s="1"/>
  <c r="B116" i="5"/>
  <c r="A116" i="5"/>
  <c r="K115" i="5"/>
  <c r="J115" i="5"/>
  <c r="I115" i="5"/>
  <c r="H115" i="5"/>
  <c r="G115" i="5"/>
  <c r="E112" i="7" s="1"/>
  <c r="B115" i="5"/>
  <c r="A115" i="5"/>
  <c r="K114" i="5"/>
  <c r="J114" i="5"/>
  <c r="I114" i="5"/>
  <c r="H114" i="5"/>
  <c r="G114" i="5"/>
  <c r="E111" i="7" s="1"/>
  <c r="B114" i="5"/>
  <c r="A114" i="5"/>
  <c r="K113" i="5"/>
  <c r="J113" i="5"/>
  <c r="I113" i="5"/>
  <c r="E105" i="9" s="1"/>
  <c r="K105" i="9" s="1"/>
  <c r="H113" i="5"/>
  <c r="G113" i="5"/>
  <c r="E110" i="7" s="1"/>
  <c r="B113" i="5"/>
  <c r="A113" i="5"/>
  <c r="K112" i="5"/>
  <c r="J112" i="5"/>
  <c r="I112" i="5"/>
  <c r="H112" i="5"/>
  <c r="G112" i="5"/>
  <c r="E109" i="7" s="1"/>
  <c r="B112" i="5"/>
  <c r="A112" i="5"/>
  <c r="K111" i="5"/>
  <c r="J111" i="5"/>
  <c r="I111" i="5"/>
  <c r="E103" i="9" s="1"/>
  <c r="K103" i="9" s="1"/>
  <c r="H111" i="5"/>
  <c r="G111" i="5"/>
  <c r="E108" i="7" s="1"/>
  <c r="B111" i="5"/>
  <c r="A111" i="5"/>
  <c r="K110" i="5"/>
  <c r="J110" i="5"/>
  <c r="I110" i="5"/>
  <c r="H110" i="5"/>
  <c r="D102" i="9" s="1"/>
  <c r="G110" i="5"/>
  <c r="E107" i="7" s="1"/>
  <c r="B110" i="5"/>
  <c r="A110" i="5"/>
  <c r="K109" i="5"/>
  <c r="J109" i="5"/>
  <c r="I109" i="5"/>
  <c r="H109" i="5"/>
  <c r="G109" i="5"/>
  <c r="E106" i="7" s="1"/>
  <c r="B109" i="5"/>
  <c r="A109" i="5"/>
  <c r="K108" i="5"/>
  <c r="J108" i="5"/>
  <c r="I108" i="5"/>
  <c r="H108" i="5"/>
  <c r="D100" i="9" s="1"/>
  <c r="G108" i="5"/>
  <c r="E105" i="7" s="1"/>
  <c r="B108" i="5"/>
  <c r="A108" i="5"/>
  <c r="K107" i="5"/>
  <c r="J107" i="5"/>
  <c r="I107" i="5"/>
  <c r="H107" i="5"/>
  <c r="G107" i="5"/>
  <c r="E104" i="7" s="1"/>
  <c r="B107" i="5"/>
  <c r="A107" i="5"/>
  <c r="K106" i="5"/>
  <c r="J106" i="5"/>
  <c r="I106" i="5"/>
  <c r="H106" i="5"/>
  <c r="G106" i="5"/>
  <c r="E103" i="7" s="1"/>
  <c r="B106" i="5"/>
  <c r="A106" i="5"/>
  <c r="K105" i="5"/>
  <c r="J105" i="5"/>
  <c r="I105" i="5"/>
  <c r="E97" i="9" s="1"/>
  <c r="K97" i="9" s="1"/>
  <c r="H105" i="5"/>
  <c r="G105" i="5"/>
  <c r="E102" i="7" s="1"/>
  <c r="B105" i="5"/>
  <c r="A105" i="5"/>
  <c r="K104" i="5"/>
  <c r="J104" i="5"/>
  <c r="I104" i="5"/>
  <c r="H104" i="5"/>
  <c r="G104" i="5"/>
  <c r="E101" i="7" s="1"/>
  <c r="B104" i="5"/>
  <c r="A104" i="5"/>
  <c r="K103" i="5"/>
  <c r="J103" i="5"/>
  <c r="I103" i="5"/>
  <c r="E95" i="9" s="1"/>
  <c r="K95" i="9" s="1"/>
  <c r="H103" i="5"/>
  <c r="G103" i="5"/>
  <c r="E100" i="7" s="1"/>
  <c r="B103" i="5"/>
  <c r="A103" i="5"/>
  <c r="K102" i="5"/>
  <c r="J102" i="5"/>
  <c r="I102" i="5"/>
  <c r="H102" i="5"/>
  <c r="G102" i="5"/>
  <c r="E99" i="7" s="1"/>
  <c r="B102" i="5"/>
  <c r="A102" i="5"/>
  <c r="K101" i="5"/>
  <c r="J101" i="5"/>
  <c r="I101" i="5"/>
  <c r="H101" i="5"/>
  <c r="G101" i="5"/>
  <c r="E98" i="7" s="1"/>
  <c r="B101" i="5"/>
  <c r="A101" i="5"/>
  <c r="K100" i="5"/>
  <c r="J100" i="5"/>
  <c r="I100" i="5"/>
  <c r="H100" i="5"/>
  <c r="D92" i="9" s="1"/>
  <c r="G100" i="5"/>
  <c r="E97" i="7" s="1"/>
  <c r="B100" i="5"/>
  <c r="A100" i="5"/>
  <c r="K99" i="5"/>
  <c r="J99" i="5"/>
  <c r="I99" i="5"/>
  <c r="H99" i="5"/>
  <c r="G99" i="5"/>
  <c r="E96" i="7" s="1"/>
  <c r="B99" i="5"/>
  <c r="A99" i="5"/>
  <c r="K98" i="5"/>
  <c r="J98" i="5"/>
  <c r="I98" i="5"/>
  <c r="H98" i="5"/>
  <c r="G98" i="5"/>
  <c r="E95" i="7" s="1"/>
  <c r="B98" i="5"/>
  <c r="A98" i="5"/>
  <c r="K97" i="5"/>
  <c r="J97" i="5"/>
  <c r="I97" i="5"/>
  <c r="E89" i="9" s="1"/>
  <c r="K89" i="9" s="1"/>
  <c r="H97" i="5"/>
  <c r="G97" i="5"/>
  <c r="E94" i="7" s="1"/>
  <c r="B97" i="5"/>
  <c r="A97" i="5"/>
  <c r="K96" i="5"/>
  <c r="J96" i="5"/>
  <c r="I96" i="5"/>
  <c r="H96" i="5"/>
  <c r="G96" i="5"/>
  <c r="E93" i="7" s="1"/>
  <c r="B96" i="5"/>
  <c r="A96" i="5"/>
  <c r="K95" i="5"/>
  <c r="J95" i="5"/>
  <c r="I95" i="5"/>
  <c r="H95" i="5"/>
  <c r="G95" i="5"/>
  <c r="E92" i="7" s="1"/>
  <c r="B95" i="5"/>
  <c r="A95" i="5"/>
  <c r="K94" i="5"/>
  <c r="J94" i="5"/>
  <c r="I94" i="5"/>
  <c r="H94" i="5"/>
  <c r="G94" i="5"/>
  <c r="E91" i="7" s="1"/>
  <c r="B94" i="5"/>
  <c r="A94" i="5"/>
  <c r="K93" i="5"/>
  <c r="J93" i="5"/>
  <c r="I93" i="5"/>
  <c r="H93" i="5"/>
  <c r="G93" i="5"/>
  <c r="E90" i="7" s="1"/>
  <c r="B93" i="5"/>
  <c r="A93" i="5"/>
  <c r="K92" i="5"/>
  <c r="J92" i="5"/>
  <c r="I92" i="5"/>
  <c r="H92" i="5"/>
  <c r="G92" i="5"/>
  <c r="E89" i="7" s="1"/>
  <c r="B92" i="5"/>
  <c r="A92" i="5"/>
  <c r="K91" i="5"/>
  <c r="J91" i="5"/>
  <c r="I91" i="5"/>
  <c r="H91" i="5"/>
  <c r="G91" i="5"/>
  <c r="E88" i="7" s="1"/>
  <c r="B91" i="5"/>
  <c r="A91" i="5"/>
  <c r="K90" i="5"/>
  <c r="J90" i="5"/>
  <c r="I90" i="5"/>
  <c r="H90" i="5"/>
  <c r="G90" i="5"/>
  <c r="E87" i="7" s="1"/>
  <c r="B90" i="5"/>
  <c r="A90" i="5"/>
  <c r="K89" i="5"/>
  <c r="J89" i="5"/>
  <c r="I89" i="5"/>
  <c r="H89" i="5"/>
  <c r="G89" i="5"/>
  <c r="E86" i="7" s="1"/>
  <c r="B89" i="5"/>
  <c r="A89" i="5"/>
  <c r="K88" i="5"/>
  <c r="J88" i="5"/>
  <c r="I88" i="5"/>
  <c r="H88" i="5"/>
  <c r="G88" i="5"/>
  <c r="E85" i="7" s="1"/>
  <c r="B88" i="5"/>
  <c r="A88" i="5"/>
  <c r="K87" i="5"/>
  <c r="J87" i="5"/>
  <c r="I87" i="5"/>
  <c r="H87" i="5"/>
  <c r="G87" i="5"/>
  <c r="E84" i="7" s="1"/>
  <c r="B87" i="5"/>
  <c r="A87" i="5"/>
  <c r="K86" i="5"/>
  <c r="J86" i="5"/>
  <c r="I86" i="5"/>
  <c r="H86" i="5"/>
  <c r="G86" i="5"/>
  <c r="E83" i="7" s="1"/>
  <c r="B86" i="5"/>
  <c r="A86" i="5"/>
  <c r="K85" i="5"/>
  <c r="J85" i="5"/>
  <c r="I85" i="5"/>
  <c r="H85" i="5"/>
  <c r="G85" i="5"/>
  <c r="E82" i="7" s="1"/>
  <c r="B85" i="5"/>
  <c r="A85" i="5"/>
  <c r="K84" i="5"/>
  <c r="J84" i="5"/>
  <c r="I84" i="5"/>
  <c r="E76" i="9" s="1"/>
  <c r="K76" i="9" s="1"/>
  <c r="H84" i="5"/>
  <c r="G84" i="5"/>
  <c r="E81" i="7" s="1"/>
  <c r="B84" i="5"/>
  <c r="A84" i="5"/>
  <c r="K83" i="5"/>
  <c r="J83" i="5"/>
  <c r="I83" i="5"/>
  <c r="H83" i="5"/>
  <c r="G83" i="5"/>
  <c r="E80" i="7" s="1"/>
  <c r="B83" i="5"/>
  <c r="A83" i="5"/>
  <c r="K82" i="5"/>
  <c r="J82" i="5"/>
  <c r="I82" i="5"/>
  <c r="E74" i="9" s="1"/>
  <c r="K74" i="9" s="1"/>
  <c r="H82" i="5"/>
  <c r="G82" i="5"/>
  <c r="E79" i="7" s="1"/>
  <c r="B82" i="5"/>
  <c r="A82" i="5"/>
  <c r="K81" i="5"/>
  <c r="J81" i="5"/>
  <c r="I81" i="5"/>
  <c r="H81" i="5"/>
  <c r="G81" i="5"/>
  <c r="E78" i="7" s="1"/>
  <c r="B81" i="5"/>
  <c r="A81" i="5"/>
  <c r="K80" i="5"/>
  <c r="J80" i="5"/>
  <c r="I80" i="5"/>
  <c r="H80" i="5"/>
  <c r="G80" i="5"/>
  <c r="E77" i="7" s="1"/>
  <c r="B80" i="5"/>
  <c r="A80" i="5"/>
  <c r="K79" i="5"/>
  <c r="J79" i="5"/>
  <c r="I79" i="5"/>
  <c r="H79" i="5"/>
  <c r="G79" i="5"/>
  <c r="E76" i="7" s="1"/>
  <c r="B79" i="5"/>
  <c r="A79" i="5"/>
  <c r="K78" i="5"/>
  <c r="J78" i="5"/>
  <c r="I78" i="5"/>
  <c r="H78" i="5"/>
  <c r="G78" i="5"/>
  <c r="E75" i="7" s="1"/>
  <c r="B78" i="5"/>
  <c r="A78" i="5"/>
  <c r="K77" i="5"/>
  <c r="J77" i="5"/>
  <c r="I77" i="5"/>
  <c r="H77" i="5"/>
  <c r="G77" i="5"/>
  <c r="E74" i="7" s="1"/>
  <c r="B77" i="5"/>
  <c r="A77" i="5"/>
  <c r="K76" i="5"/>
  <c r="J76" i="5"/>
  <c r="I76" i="5"/>
  <c r="H76" i="5"/>
  <c r="G76" i="5"/>
  <c r="E73" i="7" s="1"/>
  <c r="B76" i="5"/>
  <c r="A76" i="5"/>
  <c r="K75" i="5"/>
  <c r="J75" i="5"/>
  <c r="I75" i="5"/>
  <c r="H75" i="5"/>
  <c r="G75" i="5"/>
  <c r="E72" i="7" s="1"/>
  <c r="B75" i="5"/>
  <c r="A75" i="5"/>
  <c r="K74" i="5"/>
  <c r="J74" i="5"/>
  <c r="I74" i="5"/>
  <c r="H74" i="5"/>
  <c r="G74" i="5"/>
  <c r="E71" i="7" s="1"/>
  <c r="B74" i="5"/>
  <c r="A74" i="5"/>
  <c r="K73" i="5"/>
  <c r="J73" i="5"/>
  <c r="I73" i="5"/>
  <c r="G71" i="8" s="1"/>
  <c r="H73" i="5"/>
  <c r="F71" i="8" s="1"/>
  <c r="G73" i="5"/>
  <c r="E70" i="7" s="1"/>
  <c r="B73" i="5"/>
  <c r="A73" i="5"/>
  <c r="K72" i="5"/>
  <c r="J72" i="5"/>
  <c r="I72" i="5"/>
  <c r="H72" i="5"/>
  <c r="G72" i="5"/>
  <c r="E69" i="7" s="1"/>
  <c r="B72" i="5"/>
  <c r="A72" i="5"/>
  <c r="K71" i="5"/>
  <c r="J71" i="5"/>
  <c r="I71" i="5"/>
  <c r="H71" i="5"/>
  <c r="G71" i="5"/>
  <c r="E68" i="7" s="1"/>
  <c r="B71" i="5"/>
  <c r="A71" i="5"/>
  <c r="K70" i="5"/>
  <c r="J70" i="5"/>
  <c r="I70" i="5"/>
  <c r="H70" i="5"/>
  <c r="G70" i="5"/>
  <c r="E67" i="7" s="1"/>
  <c r="B70" i="5"/>
  <c r="A70" i="5"/>
  <c r="K69" i="5"/>
  <c r="J69" i="5"/>
  <c r="I69" i="5"/>
  <c r="H69" i="5"/>
  <c r="G69" i="5"/>
  <c r="E66" i="7" s="1"/>
  <c r="B69" i="5"/>
  <c r="A69" i="5"/>
  <c r="K68" i="5"/>
  <c r="J68" i="5"/>
  <c r="I68" i="5"/>
  <c r="H68" i="5"/>
  <c r="G68" i="5"/>
  <c r="E65" i="7" s="1"/>
  <c r="B68" i="5"/>
  <c r="A68" i="5"/>
  <c r="K67" i="5"/>
  <c r="J67" i="5"/>
  <c r="I67" i="5"/>
  <c r="G65" i="8" s="1"/>
  <c r="H67" i="5"/>
  <c r="F65" i="8" s="1"/>
  <c r="G67" i="5"/>
  <c r="E64" i="7" s="1"/>
  <c r="B67" i="5"/>
  <c r="A67" i="5"/>
  <c r="K66" i="5"/>
  <c r="J66" i="5"/>
  <c r="I66" i="5"/>
  <c r="H66" i="5"/>
  <c r="G66" i="5"/>
  <c r="E63" i="7" s="1"/>
  <c r="B66" i="5"/>
  <c r="A66" i="5"/>
  <c r="K65" i="5"/>
  <c r="J65" i="5"/>
  <c r="I65" i="5"/>
  <c r="H65" i="5"/>
  <c r="G65" i="5"/>
  <c r="E62" i="7" s="1"/>
  <c r="B65" i="5"/>
  <c r="A65" i="5"/>
  <c r="K64" i="5"/>
  <c r="J64" i="5"/>
  <c r="I64" i="5"/>
  <c r="H64" i="5"/>
  <c r="G64" i="5"/>
  <c r="E61" i="7" s="1"/>
  <c r="B64" i="5"/>
  <c r="A64" i="5"/>
  <c r="K63" i="5"/>
  <c r="J63" i="5"/>
  <c r="I63" i="5"/>
  <c r="H63" i="5"/>
  <c r="G63" i="5"/>
  <c r="E60" i="7" s="1"/>
  <c r="B63" i="5"/>
  <c r="A63" i="5"/>
  <c r="K62" i="5"/>
  <c r="J62" i="5"/>
  <c r="I62" i="5"/>
  <c r="H62" i="5"/>
  <c r="G62" i="5"/>
  <c r="E59" i="7" s="1"/>
  <c r="B62" i="5"/>
  <c r="A62" i="5"/>
  <c r="K61" i="5"/>
  <c r="J61" i="5"/>
  <c r="I61" i="5"/>
  <c r="H61" i="5"/>
  <c r="G61" i="5"/>
  <c r="E58" i="7" s="1"/>
  <c r="B61" i="5"/>
  <c r="A61" i="5"/>
  <c r="K60" i="5"/>
  <c r="J60" i="5"/>
  <c r="I60" i="5"/>
  <c r="H60" i="5"/>
  <c r="G60" i="5"/>
  <c r="E57" i="7" s="1"/>
  <c r="B60" i="5"/>
  <c r="A60" i="5"/>
  <c r="K59" i="5"/>
  <c r="J59" i="5"/>
  <c r="I59" i="5"/>
  <c r="H59" i="5"/>
  <c r="G59" i="5"/>
  <c r="E56" i="7" s="1"/>
  <c r="B59" i="5"/>
  <c r="A59" i="5"/>
  <c r="K58" i="5"/>
  <c r="J58" i="5"/>
  <c r="I58" i="5"/>
  <c r="H58" i="5"/>
  <c r="G58" i="5"/>
  <c r="E55" i="7" s="1"/>
  <c r="B58" i="5"/>
  <c r="A58" i="5"/>
  <c r="K57" i="5"/>
  <c r="J57" i="5"/>
  <c r="I57" i="5"/>
  <c r="H57" i="5"/>
  <c r="G57" i="5"/>
  <c r="E54" i="7" s="1"/>
  <c r="B57" i="5"/>
  <c r="A57" i="5"/>
  <c r="K56" i="5"/>
  <c r="J56" i="5"/>
  <c r="I56" i="5"/>
  <c r="H56" i="5"/>
  <c r="G56" i="5"/>
  <c r="E53" i="7" s="1"/>
  <c r="B56" i="5"/>
  <c r="A56" i="5"/>
  <c r="K55" i="5"/>
  <c r="J55" i="5"/>
  <c r="I55" i="5"/>
  <c r="H55" i="5"/>
  <c r="G55" i="5"/>
  <c r="B55" i="5"/>
  <c r="A55" i="5"/>
  <c r="K54" i="5"/>
  <c r="J54" i="5"/>
  <c r="I54" i="5"/>
  <c r="H54" i="5"/>
  <c r="G54" i="5"/>
  <c r="E51" i="7" s="1"/>
  <c r="B54" i="5"/>
  <c r="A54" i="5"/>
  <c r="K53" i="5"/>
  <c r="J53" i="5"/>
  <c r="I53" i="5"/>
  <c r="H53" i="5"/>
  <c r="G53" i="5"/>
  <c r="E50" i="7" s="1"/>
  <c r="B53" i="5"/>
  <c r="A53" i="5"/>
  <c r="K52" i="5"/>
  <c r="J52" i="5"/>
  <c r="I52" i="5"/>
  <c r="H52" i="5"/>
  <c r="G52" i="5"/>
  <c r="E49" i="7" s="1"/>
  <c r="B52" i="5"/>
  <c r="A52" i="5"/>
  <c r="K51" i="5"/>
  <c r="J51" i="5"/>
  <c r="I51" i="5"/>
  <c r="H51" i="5"/>
  <c r="G51" i="5"/>
  <c r="E48" i="7" s="1"/>
  <c r="B51" i="5"/>
  <c r="A51" i="5"/>
  <c r="K50" i="5"/>
  <c r="J50" i="5"/>
  <c r="I50" i="5"/>
  <c r="H50" i="5"/>
  <c r="G50" i="5"/>
  <c r="E47" i="7" s="1"/>
  <c r="B50" i="5"/>
  <c r="A50" i="5"/>
  <c r="K49" i="5"/>
  <c r="J49" i="5"/>
  <c r="I49" i="5"/>
  <c r="H49" i="5"/>
  <c r="G49" i="5"/>
  <c r="E46" i="7" s="1"/>
  <c r="B49" i="5"/>
  <c r="A49" i="5"/>
  <c r="K48" i="5"/>
  <c r="J48" i="5"/>
  <c r="I48" i="5"/>
  <c r="E42" i="9" s="1"/>
  <c r="K42" i="9" s="1"/>
  <c r="H48" i="5"/>
  <c r="G48" i="5"/>
  <c r="E45" i="7" s="1"/>
  <c r="B48" i="5"/>
  <c r="A48" i="5"/>
  <c r="K47" i="5"/>
  <c r="J47" i="5"/>
  <c r="I47" i="5"/>
  <c r="H47" i="5"/>
  <c r="G47" i="5"/>
  <c r="E44" i="7" s="1"/>
  <c r="B47" i="5"/>
  <c r="A47" i="5"/>
  <c r="K46" i="5"/>
  <c r="J46" i="5"/>
  <c r="I46" i="5"/>
  <c r="H46" i="5"/>
  <c r="G46" i="5"/>
  <c r="E43" i="7" s="1"/>
  <c r="B46" i="5"/>
  <c r="A46" i="5"/>
  <c r="K45" i="5"/>
  <c r="J45" i="5"/>
  <c r="I45" i="5"/>
  <c r="G43" i="8" s="1"/>
  <c r="H45" i="5"/>
  <c r="F43" i="8" s="1"/>
  <c r="G45" i="5"/>
  <c r="E42" i="7" s="1"/>
  <c r="B45" i="5"/>
  <c r="A45" i="5"/>
  <c r="K44" i="5"/>
  <c r="J44" i="5"/>
  <c r="I44" i="5"/>
  <c r="E39" i="9" s="1"/>
  <c r="K39" i="9" s="1"/>
  <c r="H44" i="5"/>
  <c r="G44" i="5"/>
  <c r="E41" i="7" s="1"/>
  <c r="B44" i="5"/>
  <c r="A44" i="5"/>
  <c r="K43" i="5"/>
  <c r="J43" i="5"/>
  <c r="I43" i="5"/>
  <c r="H43" i="5"/>
  <c r="G43" i="5"/>
  <c r="E40" i="7" s="1"/>
  <c r="B43" i="5"/>
  <c r="A43" i="5"/>
  <c r="K42" i="5"/>
  <c r="J42" i="5"/>
  <c r="I42" i="5"/>
  <c r="E37" i="9" s="1"/>
  <c r="K37" i="9" s="1"/>
  <c r="H42" i="5"/>
  <c r="G42" i="5"/>
  <c r="E39" i="7" s="1"/>
  <c r="B42" i="5"/>
  <c r="A42" i="5"/>
  <c r="K41" i="5"/>
  <c r="J41" i="5"/>
  <c r="I41" i="5"/>
  <c r="H41" i="5"/>
  <c r="G41" i="5"/>
  <c r="E38" i="7" s="1"/>
  <c r="B41" i="5"/>
  <c r="A41" i="5"/>
  <c r="K40" i="5"/>
  <c r="J40" i="5"/>
  <c r="I40" i="5"/>
  <c r="E35" i="9" s="1"/>
  <c r="K35" i="9" s="1"/>
  <c r="H40" i="5"/>
  <c r="G40" i="5"/>
  <c r="E37" i="7" s="1"/>
  <c r="B40" i="5"/>
  <c r="A40" i="5"/>
  <c r="K39" i="5"/>
  <c r="J39" i="5"/>
  <c r="I39" i="5"/>
  <c r="H39" i="5"/>
  <c r="G39" i="5"/>
  <c r="E36" i="7" s="1"/>
  <c r="B39" i="5"/>
  <c r="A39" i="5"/>
  <c r="K38" i="5"/>
  <c r="J38" i="5"/>
  <c r="I38" i="5"/>
  <c r="H38" i="5"/>
  <c r="G38" i="5"/>
  <c r="E35" i="7" s="1"/>
  <c r="B38" i="5"/>
  <c r="A38" i="5"/>
  <c r="K37" i="5"/>
  <c r="J37" i="5"/>
  <c r="I37" i="5"/>
  <c r="H37" i="5"/>
  <c r="G37" i="5"/>
  <c r="B37" i="5"/>
  <c r="A37" i="5"/>
  <c r="K36" i="5"/>
  <c r="J36" i="5"/>
  <c r="I36" i="5"/>
  <c r="G34" i="8" s="1"/>
  <c r="H36" i="5"/>
  <c r="F34" i="8" s="1"/>
  <c r="G36" i="5"/>
  <c r="E33" i="7" s="1"/>
  <c r="B36" i="5"/>
  <c r="A36" i="5"/>
  <c r="K35" i="5"/>
  <c r="J35" i="5"/>
  <c r="I35" i="5"/>
  <c r="H35" i="5"/>
  <c r="G35" i="5"/>
  <c r="E32" i="7" s="1"/>
  <c r="B35" i="5"/>
  <c r="A35" i="5"/>
  <c r="K34" i="5"/>
  <c r="J34" i="5"/>
  <c r="I34" i="5"/>
  <c r="H34" i="5"/>
  <c r="G34" i="5"/>
  <c r="E31" i="7" s="1"/>
  <c r="B34" i="5"/>
  <c r="A34" i="5"/>
  <c r="K33" i="5"/>
  <c r="J33" i="5"/>
  <c r="I33" i="5"/>
  <c r="G31" i="8" s="1"/>
  <c r="H33" i="5"/>
  <c r="F31" i="8" s="1"/>
  <c r="G33" i="5"/>
  <c r="E30" i="7" s="1"/>
  <c r="B33" i="5"/>
  <c r="A33" i="5"/>
  <c r="K32" i="5"/>
  <c r="J32" i="5"/>
  <c r="I32" i="5"/>
  <c r="H32" i="5"/>
  <c r="G32" i="5"/>
  <c r="E29" i="7" s="1"/>
  <c r="B32" i="5"/>
  <c r="A32" i="5"/>
  <c r="K31" i="5"/>
  <c r="J31" i="5"/>
  <c r="I31" i="5"/>
  <c r="G29" i="8" s="1"/>
  <c r="H31" i="5"/>
  <c r="F29" i="8" s="1"/>
  <c r="G31" i="5"/>
  <c r="E28" i="7" s="1"/>
  <c r="B31" i="5"/>
  <c r="A31" i="5"/>
  <c r="K30" i="5"/>
  <c r="J30" i="5"/>
  <c r="I30" i="5"/>
  <c r="H30" i="5"/>
  <c r="G30" i="5"/>
  <c r="E27" i="7" s="1"/>
  <c r="B30" i="5"/>
  <c r="A30" i="5"/>
  <c r="K29" i="5"/>
  <c r="J29" i="5"/>
  <c r="I29" i="5"/>
  <c r="H29" i="5"/>
  <c r="G29" i="5"/>
  <c r="E26" i="7" s="1"/>
  <c r="B29" i="5"/>
  <c r="A29" i="5"/>
  <c r="K28" i="5"/>
  <c r="J28" i="5"/>
  <c r="I28" i="5"/>
  <c r="H28" i="5"/>
  <c r="G28" i="5"/>
  <c r="E25" i="7" s="1"/>
  <c r="B28" i="5"/>
  <c r="A28" i="5"/>
  <c r="K27" i="5"/>
  <c r="J27" i="5"/>
  <c r="I27" i="5"/>
  <c r="H27" i="5"/>
  <c r="G27" i="5"/>
  <c r="E24" i="7" s="1"/>
  <c r="B27" i="5"/>
  <c r="A27" i="5"/>
  <c r="K26" i="5"/>
  <c r="J26" i="5"/>
  <c r="I26" i="5"/>
  <c r="H26" i="5"/>
  <c r="G26" i="5"/>
  <c r="E23" i="7" s="1"/>
  <c r="B26" i="5"/>
  <c r="A26" i="5"/>
  <c r="K25" i="5"/>
  <c r="J25" i="5"/>
  <c r="I25" i="5"/>
  <c r="H25" i="5"/>
  <c r="G25" i="5"/>
  <c r="E22" i="7" s="1"/>
  <c r="B25" i="5"/>
  <c r="A25" i="5"/>
  <c r="K24" i="5"/>
  <c r="J24" i="5"/>
  <c r="I24" i="5"/>
  <c r="H24" i="5"/>
  <c r="G24" i="5"/>
  <c r="E21" i="7" s="1"/>
  <c r="B24" i="5"/>
  <c r="A24" i="5"/>
  <c r="K23" i="5"/>
  <c r="J23" i="5"/>
  <c r="I23" i="5"/>
  <c r="H23" i="5"/>
  <c r="G23" i="5"/>
  <c r="E20" i="7" s="1"/>
  <c r="B23" i="5"/>
  <c r="A23" i="5"/>
  <c r="K22" i="5"/>
  <c r="J22" i="5"/>
  <c r="I22" i="5"/>
  <c r="H22" i="5"/>
  <c r="G22" i="5"/>
  <c r="E19" i="7" s="1"/>
  <c r="B22" i="5"/>
  <c r="A22" i="5"/>
  <c r="K21" i="5"/>
  <c r="J21" i="5"/>
  <c r="I21" i="5"/>
  <c r="H21" i="5"/>
  <c r="G21" i="5"/>
  <c r="E18" i="7" s="1"/>
  <c r="B21" i="5"/>
  <c r="A21" i="5"/>
  <c r="K20" i="5"/>
  <c r="J20" i="5"/>
  <c r="I20" i="5"/>
  <c r="H20" i="5"/>
  <c r="G20" i="5"/>
  <c r="E17" i="7" s="1"/>
  <c r="B20" i="5"/>
  <c r="A20" i="5"/>
  <c r="K19" i="5"/>
  <c r="J19" i="5"/>
  <c r="I19" i="5"/>
  <c r="H19" i="5"/>
  <c r="G19" i="5"/>
  <c r="E16" i="7" s="1"/>
  <c r="B19" i="5"/>
  <c r="A19" i="5"/>
  <c r="K18" i="5"/>
  <c r="J18" i="5"/>
  <c r="I18" i="5"/>
  <c r="H18" i="5"/>
  <c r="G18" i="5"/>
  <c r="E15" i="7" s="1"/>
  <c r="B18" i="5"/>
  <c r="A18" i="5"/>
  <c r="K17" i="5"/>
  <c r="J17" i="5"/>
  <c r="I17" i="5"/>
  <c r="H17" i="5"/>
  <c r="G17" i="5"/>
  <c r="E14" i="7" s="1"/>
  <c r="B17" i="5"/>
  <c r="A17" i="5"/>
  <c r="K16" i="5"/>
  <c r="J16" i="5"/>
  <c r="I16" i="5"/>
  <c r="H16" i="5"/>
  <c r="G16" i="5"/>
  <c r="E13" i="7" s="1"/>
  <c r="B16" i="5"/>
  <c r="A16" i="5"/>
  <c r="K15" i="5"/>
  <c r="J15" i="5"/>
  <c r="I15" i="5"/>
  <c r="H15" i="5"/>
  <c r="G15" i="5"/>
  <c r="E12" i="7" s="1"/>
  <c r="B15" i="5"/>
  <c r="A15" i="5"/>
  <c r="K14" i="5"/>
  <c r="J14" i="5"/>
  <c r="I14" i="5"/>
  <c r="H14" i="5"/>
  <c r="G14" i="5"/>
  <c r="E11" i="7" s="1"/>
  <c r="B14" i="5"/>
  <c r="A14" i="5"/>
  <c r="K13" i="5"/>
  <c r="J13" i="5"/>
  <c r="I13" i="5"/>
  <c r="H13" i="5"/>
  <c r="G13" i="5"/>
  <c r="E10" i="7" s="1"/>
  <c r="B13" i="5"/>
  <c r="A13" i="5"/>
  <c r="K12" i="5"/>
  <c r="J12" i="5"/>
  <c r="I12" i="5"/>
  <c r="H12" i="5"/>
  <c r="G12" i="5"/>
  <c r="E9" i="7" s="1"/>
  <c r="B12" i="5"/>
  <c r="A12" i="5"/>
  <c r="K11" i="5"/>
  <c r="J11" i="5"/>
  <c r="I11" i="5"/>
  <c r="H11" i="5"/>
  <c r="G11" i="5"/>
  <c r="E8" i="7" s="1"/>
  <c r="B11" i="5"/>
  <c r="A11" i="5"/>
  <c r="K10" i="5"/>
  <c r="J10" i="5"/>
  <c r="I10" i="5"/>
  <c r="H10" i="5"/>
  <c r="G10" i="5"/>
  <c r="E7" i="7" s="1"/>
  <c r="B10" i="5"/>
  <c r="A10" i="5"/>
  <c r="K9" i="5"/>
  <c r="J9" i="5"/>
  <c r="I9" i="5"/>
  <c r="H9" i="5"/>
  <c r="G9" i="5"/>
  <c r="E6" i="7" s="1"/>
  <c r="B9" i="5"/>
  <c r="A9" i="5"/>
  <c r="K8" i="5"/>
  <c r="J8" i="5"/>
  <c r="I8" i="5"/>
  <c r="H8" i="5"/>
  <c r="G8" i="5"/>
  <c r="E5" i="7" s="1"/>
  <c r="B8" i="5"/>
  <c r="A8" i="5"/>
  <c r="K7" i="5"/>
  <c r="J7" i="5"/>
  <c r="I7" i="5"/>
  <c r="H7" i="5"/>
  <c r="G7" i="5"/>
  <c r="E4" i="7" s="1"/>
  <c r="B7" i="5"/>
  <c r="A7" i="5"/>
  <c r="K6" i="5"/>
  <c r="J6" i="5"/>
  <c r="I6" i="5"/>
  <c r="H6" i="5"/>
  <c r="D4" i="9" s="1"/>
  <c r="G6" i="5"/>
  <c r="E3" i="7" s="1"/>
  <c r="B6" i="5"/>
  <c r="A6" i="5"/>
  <c r="K5" i="5"/>
  <c r="J5" i="5"/>
  <c r="I5" i="5"/>
  <c r="E3" i="9" s="1"/>
  <c r="K3" i="9" s="1"/>
  <c r="N3" i="9" s="1"/>
  <c r="H5" i="5"/>
  <c r="D3" i="9" s="1"/>
  <c r="G5" i="5"/>
  <c r="E2" i="7" s="1"/>
  <c r="B5" i="5"/>
  <c r="A5" i="5"/>
  <c r="O127" i="31"/>
  <c r="N127" i="31"/>
  <c r="M127" i="31"/>
  <c r="E125" i="8" s="1"/>
  <c r="L127" i="31"/>
  <c r="D125" i="8" s="1"/>
  <c r="K127" i="31"/>
  <c r="D124" i="7" s="1"/>
  <c r="B127" i="31"/>
  <c r="A127" i="31"/>
  <c r="O126" i="31"/>
  <c r="N126" i="31"/>
  <c r="M126" i="31"/>
  <c r="E124" i="8" s="1"/>
  <c r="L126" i="31"/>
  <c r="D124" i="8" s="1"/>
  <c r="K126" i="31"/>
  <c r="D123" i="7" s="1"/>
  <c r="B126" i="31"/>
  <c r="A126" i="31"/>
  <c r="O125" i="31"/>
  <c r="N125" i="31"/>
  <c r="M125" i="31"/>
  <c r="E123" i="8" s="1"/>
  <c r="L125" i="31"/>
  <c r="D123" i="8" s="1"/>
  <c r="K125" i="31"/>
  <c r="D122" i="7" s="1"/>
  <c r="B125" i="31"/>
  <c r="A125" i="31"/>
  <c r="O124" i="31"/>
  <c r="N124" i="31"/>
  <c r="M124" i="31"/>
  <c r="E122" i="8" s="1"/>
  <c r="L124" i="31"/>
  <c r="D122" i="8" s="1"/>
  <c r="K124" i="31"/>
  <c r="D121" i="7" s="1"/>
  <c r="B124" i="31"/>
  <c r="A124" i="31"/>
  <c r="O123" i="31"/>
  <c r="N123" i="31"/>
  <c r="M123" i="31"/>
  <c r="E121" i="8" s="1"/>
  <c r="L123" i="31"/>
  <c r="D121" i="8" s="1"/>
  <c r="K123" i="31"/>
  <c r="D120" i="7" s="1"/>
  <c r="B123" i="31"/>
  <c r="A123" i="31"/>
  <c r="O122" i="31"/>
  <c r="N122" i="31"/>
  <c r="M122" i="31"/>
  <c r="E120" i="8" s="1"/>
  <c r="L122" i="31"/>
  <c r="D120" i="8" s="1"/>
  <c r="K122" i="31"/>
  <c r="D119" i="7" s="1"/>
  <c r="B122" i="31"/>
  <c r="A122" i="31"/>
  <c r="O121" i="31"/>
  <c r="N121" i="31"/>
  <c r="M121" i="31"/>
  <c r="E119" i="8" s="1"/>
  <c r="L121" i="31"/>
  <c r="D119" i="8" s="1"/>
  <c r="K121" i="31"/>
  <c r="D118" i="7" s="1"/>
  <c r="B121" i="31"/>
  <c r="A121" i="31"/>
  <c r="O120" i="31"/>
  <c r="N120" i="31"/>
  <c r="M120" i="31"/>
  <c r="E118" i="8" s="1"/>
  <c r="L120" i="31"/>
  <c r="D118" i="8" s="1"/>
  <c r="K120" i="31"/>
  <c r="D117" i="7" s="1"/>
  <c r="B120" i="31"/>
  <c r="A120" i="31"/>
  <c r="O119" i="31"/>
  <c r="N119" i="31"/>
  <c r="M119" i="31"/>
  <c r="E117" i="8" s="1"/>
  <c r="L119" i="31"/>
  <c r="D117" i="8" s="1"/>
  <c r="K119" i="31"/>
  <c r="D116" i="7" s="1"/>
  <c r="B119" i="31"/>
  <c r="A119" i="31"/>
  <c r="O118" i="31"/>
  <c r="N118" i="31"/>
  <c r="M118" i="31"/>
  <c r="E116" i="8" s="1"/>
  <c r="L118" i="31"/>
  <c r="D116" i="8" s="1"/>
  <c r="K118" i="31"/>
  <c r="D115" i="7" s="1"/>
  <c r="B118" i="31"/>
  <c r="A118" i="31"/>
  <c r="O117" i="31"/>
  <c r="N117" i="31"/>
  <c r="M117" i="31"/>
  <c r="E115" i="8" s="1"/>
  <c r="L117" i="31"/>
  <c r="D115" i="8" s="1"/>
  <c r="K117" i="31"/>
  <c r="D114" i="7" s="1"/>
  <c r="B117" i="31"/>
  <c r="A117" i="31"/>
  <c r="O116" i="31"/>
  <c r="N116" i="31"/>
  <c r="M116" i="31"/>
  <c r="E114" i="8" s="1"/>
  <c r="L116" i="31"/>
  <c r="D114" i="8" s="1"/>
  <c r="K116" i="31"/>
  <c r="D113" i="7" s="1"/>
  <c r="B116" i="31"/>
  <c r="A116" i="31"/>
  <c r="O115" i="31"/>
  <c r="N115" i="31"/>
  <c r="M115" i="31"/>
  <c r="E113" i="8" s="1"/>
  <c r="L115" i="31"/>
  <c r="D113" i="8" s="1"/>
  <c r="K115" i="31"/>
  <c r="D112" i="7" s="1"/>
  <c r="B115" i="31"/>
  <c r="A115" i="31"/>
  <c r="O114" i="31"/>
  <c r="N114" i="31"/>
  <c r="M114" i="31"/>
  <c r="E112" i="8" s="1"/>
  <c r="L114" i="31"/>
  <c r="D112" i="8" s="1"/>
  <c r="K114" i="31"/>
  <c r="D111" i="7" s="1"/>
  <c r="B114" i="31"/>
  <c r="A114" i="31"/>
  <c r="O113" i="31"/>
  <c r="N113" i="31"/>
  <c r="M113" i="31"/>
  <c r="E111" i="8" s="1"/>
  <c r="L113" i="31"/>
  <c r="D111" i="8" s="1"/>
  <c r="K113" i="31"/>
  <c r="D110" i="7" s="1"/>
  <c r="B113" i="31"/>
  <c r="A113" i="31"/>
  <c r="O112" i="31"/>
  <c r="N112" i="31"/>
  <c r="M112" i="31"/>
  <c r="E110" i="8" s="1"/>
  <c r="L112" i="31"/>
  <c r="D110" i="8" s="1"/>
  <c r="K112" i="31"/>
  <c r="D109" i="7" s="1"/>
  <c r="B112" i="31"/>
  <c r="A112" i="31"/>
  <c r="O111" i="31"/>
  <c r="N111" i="31"/>
  <c r="M111" i="31"/>
  <c r="E109" i="8" s="1"/>
  <c r="L111" i="31"/>
  <c r="D109" i="8" s="1"/>
  <c r="K111" i="31"/>
  <c r="D108" i="7" s="1"/>
  <c r="B111" i="31"/>
  <c r="A111" i="31"/>
  <c r="O110" i="31"/>
  <c r="N110" i="31"/>
  <c r="M110" i="31"/>
  <c r="E108" i="8" s="1"/>
  <c r="L110" i="31"/>
  <c r="D108" i="8" s="1"/>
  <c r="K110" i="31"/>
  <c r="D107" i="7" s="1"/>
  <c r="B110" i="31"/>
  <c r="A110" i="31"/>
  <c r="O109" i="31"/>
  <c r="N109" i="31"/>
  <c r="M109" i="31"/>
  <c r="E107" i="8" s="1"/>
  <c r="L109" i="31"/>
  <c r="D107" i="8" s="1"/>
  <c r="K109" i="31"/>
  <c r="D106" i="7" s="1"/>
  <c r="B109" i="31"/>
  <c r="A109" i="31"/>
  <c r="O108" i="31"/>
  <c r="N108" i="31"/>
  <c r="M108" i="31"/>
  <c r="E106" i="8" s="1"/>
  <c r="L108" i="31"/>
  <c r="D106" i="8" s="1"/>
  <c r="K108" i="31"/>
  <c r="D105" i="7" s="1"/>
  <c r="B108" i="31"/>
  <c r="A108" i="31"/>
  <c r="O107" i="31"/>
  <c r="N107" i="31"/>
  <c r="M107" i="31"/>
  <c r="E105" i="8" s="1"/>
  <c r="L107" i="31"/>
  <c r="D105" i="8" s="1"/>
  <c r="K107" i="31"/>
  <c r="D104" i="7" s="1"/>
  <c r="B107" i="31"/>
  <c r="A107" i="31"/>
  <c r="O106" i="31"/>
  <c r="N106" i="31"/>
  <c r="M106" i="31"/>
  <c r="E104" i="8" s="1"/>
  <c r="L106" i="31"/>
  <c r="D104" i="8" s="1"/>
  <c r="K106" i="31"/>
  <c r="D103" i="7" s="1"/>
  <c r="B106" i="31"/>
  <c r="A106" i="31"/>
  <c r="O105" i="31"/>
  <c r="N105" i="31"/>
  <c r="M105" i="31"/>
  <c r="E103" i="8" s="1"/>
  <c r="L105" i="31"/>
  <c r="D103" i="8" s="1"/>
  <c r="K105" i="31"/>
  <c r="D102" i="7" s="1"/>
  <c r="B105" i="31"/>
  <c r="A105" i="31"/>
  <c r="O104" i="31"/>
  <c r="N104" i="31"/>
  <c r="M104" i="31"/>
  <c r="E102" i="8" s="1"/>
  <c r="L104" i="31"/>
  <c r="D102" i="8" s="1"/>
  <c r="K104" i="31"/>
  <c r="D101" i="7" s="1"/>
  <c r="B104" i="31"/>
  <c r="A104" i="31"/>
  <c r="O103" i="31"/>
  <c r="N103" i="31"/>
  <c r="M103" i="31"/>
  <c r="E101" i="8" s="1"/>
  <c r="L103" i="31"/>
  <c r="D101" i="8" s="1"/>
  <c r="K103" i="31"/>
  <c r="D100" i="7" s="1"/>
  <c r="B103" i="31"/>
  <c r="A103" i="31"/>
  <c r="O102" i="31"/>
  <c r="N102" i="31"/>
  <c r="M102" i="31"/>
  <c r="E100" i="8" s="1"/>
  <c r="L102" i="31"/>
  <c r="D100" i="8" s="1"/>
  <c r="K102" i="31"/>
  <c r="D99" i="7" s="1"/>
  <c r="B102" i="31"/>
  <c r="A102" i="31"/>
  <c r="O101" i="31"/>
  <c r="N101" i="31"/>
  <c r="M101" i="31"/>
  <c r="E99" i="8" s="1"/>
  <c r="L101" i="31"/>
  <c r="D99" i="8" s="1"/>
  <c r="K101" i="31"/>
  <c r="D98" i="7" s="1"/>
  <c r="B101" i="31"/>
  <c r="A101" i="31"/>
  <c r="O100" i="31"/>
  <c r="N100" i="31"/>
  <c r="M100" i="31"/>
  <c r="E98" i="8" s="1"/>
  <c r="L100" i="31"/>
  <c r="D98" i="8" s="1"/>
  <c r="K100" i="31"/>
  <c r="D97" i="7" s="1"/>
  <c r="B100" i="31"/>
  <c r="A100" i="31"/>
  <c r="O99" i="31"/>
  <c r="N99" i="31"/>
  <c r="M99" i="31"/>
  <c r="E97" i="8" s="1"/>
  <c r="L99" i="31"/>
  <c r="D97" i="8" s="1"/>
  <c r="K99" i="31"/>
  <c r="D96" i="7" s="1"/>
  <c r="B99" i="31"/>
  <c r="A99" i="31"/>
  <c r="O98" i="31"/>
  <c r="N98" i="31"/>
  <c r="M98" i="31"/>
  <c r="E96" i="8" s="1"/>
  <c r="L98" i="31"/>
  <c r="D96" i="8" s="1"/>
  <c r="K98" i="31"/>
  <c r="D95" i="7" s="1"/>
  <c r="B98" i="31"/>
  <c r="A98" i="31"/>
  <c r="O97" i="31"/>
  <c r="N97" i="31"/>
  <c r="M97" i="31"/>
  <c r="E95" i="8" s="1"/>
  <c r="L97" i="31"/>
  <c r="D95" i="8" s="1"/>
  <c r="K97" i="31"/>
  <c r="D94" i="7" s="1"/>
  <c r="B97" i="31"/>
  <c r="A97" i="31"/>
  <c r="O96" i="31"/>
  <c r="N96" i="31"/>
  <c r="M96" i="31"/>
  <c r="E94" i="8" s="1"/>
  <c r="L96" i="31"/>
  <c r="D94" i="8" s="1"/>
  <c r="K96" i="31"/>
  <c r="D93" i="7" s="1"/>
  <c r="B96" i="31"/>
  <c r="A96" i="31"/>
  <c r="O95" i="31"/>
  <c r="N95" i="31"/>
  <c r="M95" i="31"/>
  <c r="E93" i="8" s="1"/>
  <c r="L95" i="31"/>
  <c r="D93" i="8" s="1"/>
  <c r="K95" i="31"/>
  <c r="D92" i="7" s="1"/>
  <c r="B95" i="31"/>
  <c r="A95" i="31"/>
  <c r="O94" i="31"/>
  <c r="N94" i="31"/>
  <c r="M94" i="31"/>
  <c r="E92" i="8" s="1"/>
  <c r="L94" i="31"/>
  <c r="D92" i="8" s="1"/>
  <c r="K94" i="31"/>
  <c r="D91" i="7" s="1"/>
  <c r="B94" i="31"/>
  <c r="A94" i="31"/>
  <c r="O93" i="31"/>
  <c r="N93" i="31"/>
  <c r="M93" i="31"/>
  <c r="E91" i="8" s="1"/>
  <c r="L93" i="31"/>
  <c r="D91" i="8" s="1"/>
  <c r="K93" i="31"/>
  <c r="D90" i="7" s="1"/>
  <c r="B93" i="31"/>
  <c r="A93" i="31"/>
  <c r="O92" i="31"/>
  <c r="N92" i="31"/>
  <c r="M92" i="31"/>
  <c r="E90" i="8" s="1"/>
  <c r="L92" i="31"/>
  <c r="D90" i="8" s="1"/>
  <c r="K92" i="31"/>
  <c r="D89" i="7" s="1"/>
  <c r="B92" i="31"/>
  <c r="A92" i="31"/>
  <c r="O91" i="31"/>
  <c r="N91" i="31"/>
  <c r="M91" i="31"/>
  <c r="E89" i="8" s="1"/>
  <c r="L91" i="31"/>
  <c r="D89" i="8" s="1"/>
  <c r="K91" i="31"/>
  <c r="D88" i="7" s="1"/>
  <c r="B91" i="31"/>
  <c r="A91" i="31"/>
  <c r="O90" i="31"/>
  <c r="N90" i="31"/>
  <c r="M90" i="31"/>
  <c r="E88" i="8" s="1"/>
  <c r="L90" i="31"/>
  <c r="D88" i="8" s="1"/>
  <c r="K90" i="31"/>
  <c r="D87" i="7" s="1"/>
  <c r="B90" i="31"/>
  <c r="A90" i="31"/>
  <c r="O89" i="31"/>
  <c r="N89" i="31"/>
  <c r="M89" i="31"/>
  <c r="E87" i="8" s="1"/>
  <c r="L89" i="31"/>
  <c r="D87" i="8" s="1"/>
  <c r="K89" i="31"/>
  <c r="D86" i="7" s="1"/>
  <c r="B89" i="31"/>
  <c r="A89" i="31"/>
  <c r="O88" i="31"/>
  <c r="N88" i="31"/>
  <c r="M88" i="31"/>
  <c r="E86" i="8" s="1"/>
  <c r="L88" i="31"/>
  <c r="D86" i="8" s="1"/>
  <c r="K88" i="31"/>
  <c r="D85" i="7" s="1"/>
  <c r="B88" i="31"/>
  <c r="A88" i="31"/>
  <c r="O87" i="31"/>
  <c r="N87" i="31"/>
  <c r="M87" i="31"/>
  <c r="E85" i="8" s="1"/>
  <c r="L87" i="31"/>
  <c r="D85" i="8" s="1"/>
  <c r="K87" i="31"/>
  <c r="D84" i="7" s="1"/>
  <c r="B87" i="31"/>
  <c r="A87" i="31"/>
  <c r="O86" i="31"/>
  <c r="N86" i="31"/>
  <c r="M86" i="31"/>
  <c r="E84" i="8" s="1"/>
  <c r="L86" i="31"/>
  <c r="D84" i="8" s="1"/>
  <c r="K86" i="31"/>
  <c r="D83" i="7" s="1"/>
  <c r="B86" i="31"/>
  <c r="A86" i="31"/>
  <c r="O85" i="31"/>
  <c r="N85" i="31"/>
  <c r="M85" i="31"/>
  <c r="E83" i="8" s="1"/>
  <c r="L85" i="31"/>
  <c r="D83" i="8" s="1"/>
  <c r="K85" i="31"/>
  <c r="D82" i="7" s="1"/>
  <c r="B85" i="31"/>
  <c r="A85" i="31"/>
  <c r="O84" i="31"/>
  <c r="N84" i="31"/>
  <c r="M84" i="31"/>
  <c r="E82" i="8" s="1"/>
  <c r="L84" i="31"/>
  <c r="D82" i="8" s="1"/>
  <c r="K84" i="31"/>
  <c r="D81" i="7" s="1"/>
  <c r="B84" i="31"/>
  <c r="A84" i="31"/>
  <c r="O83" i="31"/>
  <c r="N83" i="31"/>
  <c r="M83" i="31"/>
  <c r="E81" i="8" s="1"/>
  <c r="L83" i="31"/>
  <c r="D81" i="8" s="1"/>
  <c r="K83" i="31"/>
  <c r="D80" i="7" s="1"/>
  <c r="B83" i="31"/>
  <c r="A83" i="31"/>
  <c r="O82" i="31"/>
  <c r="N82" i="31"/>
  <c r="M82" i="31"/>
  <c r="E80" i="8" s="1"/>
  <c r="L82" i="31"/>
  <c r="D80" i="8" s="1"/>
  <c r="K82" i="31"/>
  <c r="D79" i="7" s="1"/>
  <c r="B82" i="31"/>
  <c r="A82" i="31"/>
  <c r="O81" i="31"/>
  <c r="N81" i="31"/>
  <c r="M81" i="31"/>
  <c r="E79" i="8" s="1"/>
  <c r="L81" i="31"/>
  <c r="D79" i="8" s="1"/>
  <c r="K81" i="31"/>
  <c r="D78" i="7" s="1"/>
  <c r="B81" i="31"/>
  <c r="A81" i="31"/>
  <c r="O80" i="31"/>
  <c r="N80" i="31"/>
  <c r="M80" i="31"/>
  <c r="E78" i="8" s="1"/>
  <c r="L80" i="31"/>
  <c r="D78" i="8" s="1"/>
  <c r="K80" i="31"/>
  <c r="D77" i="7" s="1"/>
  <c r="B80" i="31"/>
  <c r="A80" i="31"/>
  <c r="O79" i="31"/>
  <c r="N79" i="31"/>
  <c r="M79" i="31"/>
  <c r="E77" i="8" s="1"/>
  <c r="L79" i="31"/>
  <c r="D77" i="8" s="1"/>
  <c r="K79" i="31"/>
  <c r="D76" i="7" s="1"/>
  <c r="B79" i="31"/>
  <c r="A79" i="31"/>
  <c r="O78" i="31"/>
  <c r="N78" i="31"/>
  <c r="M78" i="31"/>
  <c r="E76" i="8" s="1"/>
  <c r="L78" i="31"/>
  <c r="D76" i="8" s="1"/>
  <c r="K78" i="31"/>
  <c r="D75" i="7" s="1"/>
  <c r="B78" i="31"/>
  <c r="A78" i="31"/>
  <c r="O77" i="31"/>
  <c r="N77" i="31"/>
  <c r="M77" i="31"/>
  <c r="E75" i="8" s="1"/>
  <c r="L77" i="31"/>
  <c r="D75" i="8" s="1"/>
  <c r="K77" i="31"/>
  <c r="D74" i="7" s="1"/>
  <c r="B77" i="31"/>
  <c r="A77" i="31"/>
  <c r="O76" i="31"/>
  <c r="N76" i="31"/>
  <c r="M76" i="31"/>
  <c r="E74" i="8" s="1"/>
  <c r="L76" i="31"/>
  <c r="D74" i="8" s="1"/>
  <c r="K76" i="31"/>
  <c r="D73" i="7" s="1"/>
  <c r="B76" i="31"/>
  <c r="A76" i="31"/>
  <c r="O75" i="31"/>
  <c r="N75" i="31"/>
  <c r="M75" i="31"/>
  <c r="E73" i="8" s="1"/>
  <c r="L75" i="31"/>
  <c r="D73" i="8" s="1"/>
  <c r="K75" i="31"/>
  <c r="D72" i="7" s="1"/>
  <c r="B75" i="31"/>
  <c r="A75" i="31"/>
  <c r="O74" i="31"/>
  <c r="N74" i="31"/>
  <c r="M74" i="31"/>
  <c r="E72" i="8" s="1"/>
  <c r="L74" i="31"/>
  <c r="D72" i="8" s="1"/>
  <c r="K74" i="31"/>
  <c r="D71" i="7" s="1"/>
  <c r="B74" i="31"/>
  <c r="A74" i="31"/>
  <c r="O73" i="31"/>
  <c r="N73" i="31"/>
  <c r="M73" i="31"/>
  <c r="E71" i="8" s="1"/>
  <c r="L73" i="31"/>
  <c r="D71" i="8" s="1"/>
  <c r="K73" i="31"/>
  <c r="D70" i="7" s="1"/>
  <c r="B73" i="31"/>
  <c r="A73" i="31"/>
  <c r="O72" i="31"/>
  <c r="N72" i="31"/>
  <c r="M72" i="31"/>
  <c r="E70" i="8" s="1"/>
  <c r="L72" i="31"/>
  <c r="D70" i="8" s="1"/>
  <c r="K72" i="31"/>
  <c r="D69" i="7" s="1"/>
  <c r="B72" i="31"/>
  <c r="A72" i="31"/>
  <c r="O71" i="31"/>
  <c r="N71" i="31"/>
  <c r="M71" i="31"/>
  <c r="E69" i="8" s="1"/>
  <c r="L71" i="31"/>
  <c r="D69" i="8" s="1"/>
  <c r="K71" i="31"/>
  <c r="D68" i="7" s="1"/>
  <c r="B71" i="31"/>
  <c r="A71" i="31"/>
  <c r="O70" i="31"/>
  <c r="N70" i="31"/>
  <c r="M70" i="31"/>
  <c r="E68" i="8" s="1"/>
  <c r="L70" i="31"/>
  <c r="D68" i="8" s="1"/>
  <c r="K70" i="31"/>
  <c r="D67" i="7" s="1"/>
  <c r="B70" i="31"/>
  <c r="A70" i="31"/>
  <c r="O69" i="31"/>
  <c r="N69" i="31"/>
  <c r="M69" i="31"/>
  <c r="E67" i="8" s="1"/>
  <c r="L69" i="31"/>
  <c r="D67" i="8" s="1"/>
  <c r="K69" i="31"/>
  <c r="D66" i="7" s="1"/>
  <c r="B69" i="31"/>
  <c r="A69" i="31"/>
  <c r="O68" i="31"/>
  <c r="N68" i="31"/>
  <c r="M68" i="31"/>
  <c r="E66" i="8" s="1"/>
  <c r="L68" i="31"/>
  <c r="D66" i="8" s="1"/>
  <c r="K68" i="31"/>
  <c r="D65" i="7" s="1"/>
  <c r="B68" i="31"/>
  <c r="A68" i="31"/>
  <c r="O67" i="31"/>
  <c r="N67" i="31"/>
  <c r="M67" i="31"/>
  <c r="E65" i="8" s="1"/>
  <c r="L67" i="31"/>
  <c r="D65" i="8" s="1"/>
  <c r="K67" i="31"/>
  <c r="D64" i="7" s="1"/>
  <c r="B67" i="31"/>
  <c r="A67" i="31"/>
  <c r="O66" i="31"/>
  <c r="N66" i="31"/>
  <c r="M66" i="31"/>
  <c r="E64" i="8" s="1"/>
  <c r="L66" i="31"/>
  <c r="D64" i="8" s="1"/>
  <c r="K66" i="31"/>
  <c r="D63" i="7" s="1"/>
  <c r="B66" i="31"/>
  <c r="A66" i="31"/>
  <c r="O65" i="31"/>
  <c r="N65" i="31"/>
  <c r="M65" i="31"/>
  <c r="E63" i="8" s="1"/>
  <c r="L65" i="31"/>
  <c r="D63" i="8" s="1"/>
  <c r="K65" i="31"/>
  <c r="D62" i="7" s="1"/>
  <c r="B65" i="31"/>
  <c r="A65" i="31"/>
  <c r="O64" i="31"/>
  <c r="N64" i="31"/>
  <c r="M64" i="31"/>
  <c r="E62" i="8" s="1"/>
  <c r="L64" i="31"/>
  <c r="D62" i="8" s="1"/>
  <c r="K64" i="31"/>
  <c r="D61" i="7" s="1"/>
  <c r="B64" i="31"/>
  <c r="A64" i="31"/>
  <c r="O63" i="31"/>
  <c r="N63" i="31"/>
  <c r="M63" i="31"/>
  <c r="E61" i="8" s="1"/>
  <c r="L63" i="31"/>
  <c r="D61" i="8" s="1"/>
  <c r="K63" i="31"/>
  <c r="D60" i="7" s="1"/>
  <c r="B63" i="31"/>
  <c r="A63" i="31"/>
  <c r="O62" i="31"/>
  <c r="N62" i="31"/>
  <c r="M62" i="31"/>
  <c r="E60" i="8" s="1"/>
  <c r="L62" i="31"/>
  <c r="D60" i="8" s="1"/>
  <c r="K62" i="31"/>
  <c r="D59" i="7" s="1"/>
  <c r="B62" i="31"/>
  <c r="A62" i="31"/>
  <c r="O61" i="31"/>
  <c r="N61" i="31"/>
  <c r="M61" i="31"/>
  <c r="E59" i="8" s="1"/>
  <c r="L61" i="31"/>
  <c r="D59" i="8" s="1"/>
  <c r="K61" i="31"/>
  <c r="D58" i="7" s="1"/>
  <c r="B61" i="31"/>
  <c r="A61" i="31"/>
  <c r="O60" i="31"/>
  <c r="N60" i="31"/>
  <c r="M60" i="31"/>
  <c r="E58" i="8" s="1"/>
  <c r="L60" i="31"/>
  <c r="D58" i="8" s="1"/>
  <c r="K60" i="31"/>
  <c r="D57" i="7" s="1"/>
  <c r="B60" i="31"/>
  <c r="A60" i="31"/>
  <c r="O59" i="31"/>
  <c r="N59" i="31"/>
  <c r="M59" i="31"/>
  <c r="E57" i="8" s="1"/>
  <c r="L59" i="31"/>
  <c r="D57" i="8" s="1"/>
  <c r="K59" i="31"/>
  <c r="D56" i="7" s="1"/>
  <c r="B59" i="31"/>
  <c r="A59" i="31"/>
  <c r="O58" i="31"/>
  <c r="N58" i="31"/>
  <c r="M58" i="31"/>
  <c r="E56" i="8" s="1"/>
  <c r="L58" i="31"/>
  <c r="D56" i="8" s="1"/>
  <c r="K58" i="31"/>
  <c r="D55" i="7" s="1"/>
  <c r="B58" i="31"/>
  <c r="A58" i="31"/>
  <c r="O57" i="31"/>
  <c r="N57" i="31"/>
  <c r="M57" i="31"/>
  <c r="E55" i="8" s="1"/>
  <c r="L57" i="31"/>
  <c r="D55" i="8" s="1"/>
  <c r="K57" i="31"/>
  <c r="D54" i="7" s="1"/>
  <c r="B57" i="31"/>
  <c r="A57" i="31"/>
  <c r="O56" i="31"/>
  <c r="N56" i="31"/>
  <c r="M56" i="31"/>
  <c r="E54" i="8" s="1"/>
  <c r="L56" i="31"/>
  <c r="D54" i="8" s="1"/>
  <c r="K56" i="31"/>
  <c r="D53" i="7" s="1"/>
  <c r="B56" i="31"/>
  <c r="A56" i="31"/>
  <c r="O55" i="31"/>
  <c r="N55" i="31"/>
  <c r="M55" i="31"/>
  <c r="E53" i="8" s="1"/>
  <c r="L55" i="31"/>
  <c r="D53" i="8" s="1"/>
  <c r="K55" i="31"/>
  <c r="D52" i="7" s="1"/>
  <c r="B55" i="31"/>
  <c r="A55" i="31"/>
  <c r="O54" i="31"/>
  <c r="N54" i="31"/>
  <c r="M54" i="31"/>
  <c r="E52" i="8" s="1"/>
  <c r="L54" i="31"/>
  <c r="D52" i="8" s="1"/>
  <c r="K54" i="31"/>
  <c r="D51" i="7" s="1"/>
  <c r="B54" i="31"/>
  <c r="A54" i="31"/>
  <c r="O53" i="31"/>
  <c r="N53" i="31"/>
  <c r="M53" i="31"/>
  <c r="E51" i="8" s="1"/>
  <c r="L53" i="31"/>
  <c r="D51" i="8" s="1"/>
  <c r="K53" i="31"/>
  <c r="D50" i="7" s="1"/>
  <c r="B53" i="31"/>
  <c r="A53" i="31"/>
  <c r="O52" i="31"/>
  <c r="N52" i="31"/>
  <c r="M52" i="31"/>
  <c r="E50" i="8" s="1"/>
  <c r="L52" i="31"/>
  <c r="D50" i="8" s="1"/>
  <c r="K52" i="31"/>
  <c r="D49" i="7" s="1"/>
  <c r="B52" i="31"/>
  <c r="A52" i="31"/>
  <c r="O51" i="31"/>
  <c r="N51" i="31"/>
  <c r="M51" i="31"/>
  <c r="E49" i="8" s="1"/>
  <c r="L51" i="31"/>
  <c r="D49" i="8" s="1"/>
  <c r="K51" i="31"/>
  <c r="D48" i="7" s="1"/>
  <c r="B51" i="31"/>
  <c r="A51" i="31"/>
  <c r="O50" i="31"/>
  <c r="N50" i="31"/>
  <c r="M50" i="31"/>
  <c r="E48" i="8" s="1"/>
  <c r="L50" i="31"/>
  <c r="D48" i="8" s="1"/>
  <c r="K50" i="31"/>
  <c r="D47" i="7" s="1"/>
  <c r="B50" i="31"/>
  <c r="A50" i="31"/>
  <c r="O49" i="31"/>
  <c r="N49" i="31"/>
  <c r="M49" i="31"/>
  <c r="E47" i="8" s="1"/>
  <c r="L49" i="31"/>
  <c r="D47" i="8" s="1"/>
  <c r="K49" i="31"/>
  <c r="D46" i="7" s="1"/>
  <c r="B49" i="31"/>
  <c r="A49" i="31"/>
  <c r="O48" i="31"/>
  <c r="N48" i="31"/>
  <c r="M48" i="31"/>
  <c r="E46" i="8" s="1"/>
  <c r="L48" i="31"/>
  <c r="D46" i="8" s="1"/>
  <c r="K48" i="31"/>
  <c r="D45" i="7" s="1"/>
  <c r="B48" i="31"/>
  <c r="A48" i="31"/>
  <c r="O47" i="31"/>
  <c r="N47" i="31"/>
  <c r="M47" i="31"/>
  <c r="E45" i="8" s="1"/>
  <c r="L47" i="31"/>
  <c r="D45" i="8" s="1"/>
  <c r="K47" i="31"/>
  <c r="D44" i="7" s="1"/>
  <c r="B47" i="31"/>
  <c r="A47" i="31"/>
  <c r="O46" i="31"/>
  <c r="N46" i="31"/>
  <c r="M46" i="31"/>
  <c r="E44" i="8" s="1"/>
  <c r="L46" i="31"/>
  <c r="D44" i="8" s="1"/>
  <c r="K46" i="31"/>
  <c r="D43" i="7" s="1"/>
  <c r="B46" i="31"/>
  <c r="A46" i="31"/>
  <c r="O45" i="31"/>
  <c r="N45" i="31"/>
  <c r="M45" i="31"/>
  <c r="E43" i="8" s="1"/>
  <c r="L45" i="31"/>
  <c r="D43" i="8" s="1"/>
  <c r="K45" i="31"/>
  <c r="D42" i="7" s="1"/>
  <c r="B45" i="31"/>
  <c r="A45" i="31"/>
  <c r="O44" i="31"/>
  <c r="N44" i="31"/>
  <c r="M44" i="31"/>
  <c r="E42" i="8" s="1"/>
  <c r="L44" i="31"/>
  <c r="D42" i="8" s="1"/>
  <c r="K44" i="31"/>
  <c r="D41" i="7" s="1"/>
  <c r="B44" i="31"/>
  <c r="A44" i="31"/>
  <c r="O43" i="31"/>
  <c r="N43" i="31"/>
  <c r="M43" i="31"/>
  <c r="E41" i="8" s="1"/>
  <c r="L43" i="31"/>
  <c r="D41" i="8" s="1"/>
  <c r="K43" i="31"/>
  <c r="D40" i="7" s="1"/>
  <c r="B43" i="31"/>
  <c r="A43" i="31"/>
  <c r="O42" i="31"/>
  <c r="N42" i="31"/>
  <c r="M42" i="31"/>
  <c r="E40" i="8" s="1"/>
  <c r="L42" i="31"/>
  <c r="D40" i="8" s="1"/>
  <c r="K42" i="31"/>
  <c r="D39" i="7" s="1"/>
  <c r="B42" i="31"/>
  <c r="A42" i="31"/>
  <c r="O41" i="31"/>
  <c r="N41" i="31"/>
  <c r="M41" i="31"/>
  <c r="E39" i="8" s="1"/>
  <c r="L41" i="31"/>
  <c r="D39" i="8" s="1"/>
  <c r="K41" i="31"/>
  <c r="D38" i="7" s="1"/>
  <c r="B41" i="31"/>
  <c r="A41" i="31"/>
  <c r="O40" i="31"/>
  <c r="N40" i="31"/>
  <c r="M40" i="31"/>
  <c r="E38" i="8" s="1"/>
  <c r="L40" i="31"/>
  <c r="D38" i="8" s="1"/>
  <c r="K40" i="31"/>
  <c r="D37" i="7" s="1"/>
  <c r="B40" i="31"/>
  <c r="A40" i="31"/>
  <c r="O39" i="31"/>
  <c r="N39" i="31"/>
  <c r="M39" i="31"/>
  <c r="E37" i="8" s="1"/>
  <c r="L39" i="31"/>
  <c r="D37" i="8" s="1"/>
  <c r="K39" i="31"/>
  <c r="D36" i="7" s="1"/>
  <c r="B39" i="31"/>
  <c r="A39" i="31"/>
  <c r="O38" i="31"/>
  <c r="N38" i="31"/>
  <c r="M38" i="31"/>
  <c r="E36" i="8" s="1"/>
  <c r="L38" i="31"/>
  <c r="D36" i="8" s="1"/>
  <c r="K38" i="31"/>
  <c r="D35" i="7" s="1"/>
  <c r="B38" i="31"/>
  <c r="A38" i="31"/>
  <c r="O37" i="31"/>
  <c r="N37" i="31"/>
  <c r="M37" i="31"/>
  <c r="E35" i="8" s="1"/>
  <c r="L37" i="31"/>
  <c r="D35" i="8" s="1"/>
  <c r="K37" i="31"/>
  <c r="D34" i="7" s="1"/>
  <c r="B37" i="31"/>
  <c r="A37" i="31"/>
  <c r="O36" i="31"/>
  <c r="N36" i="31"/>
  <c r="M36" i="31"/>
  <c r="E34" i="8" s="1"/>
  <c r="L36" i="31"/>
  <c r="D34" i="8" s="1"/>
  <c r="K36" i="31"/>
  <c r="D33" i="7" s="1"/>
  <c r="B36" i="31"/>
  <c r="A36" i="31"/>
  <c r="O35" i="31"/>
  <c r="N35" i="31"/>
  <c r="M35" i="31"/>
  <c r="E33" i="8" s="1"/>
  <c r="L35" i="31"/>
  <c r="D33" i="8" s="1"/>
  <c r="K35" i="31"/>
  <c r="D32" i="7" s="1"/>
  <c r="A35" i="31"/>
  <c r="O34" i="31"/>
  <c r="N34" i="31"/>
  <c r="M34" i="31"/>
  <c r="E32" i="8" s="1"/>
  <c r="L34" i="31"/>
  <c r="D32" i="8" s="1"/>
  <c r="K34" i="31"/>
  <c r="D31" i="7" s="1"/>
  <c r="B34" i="31"/>
  <c r="A34" i="31"/>
  <c r="O33" i="31"/>
  <c r="N33" i="31"/>
  <c r="M33" i="31"/>
  <c r="E31" i="8" s="1"/>
  <c r="L33" i="31"/>
  <c r="D31" i="8" s="1"/>
  <c r="K33" i="31"/>
  <c r="D30" i="7" s="1"/>
  <c r="B33" i="31"/>
  <c r="A33" i="31"/>
  <c r="O32" i="31"/>
  <c r="N32" i="31"/>
  <c r="M32" i="31"/>
  <c r="E30" i="8" s="1"/>
  <c r="L32" i="31"/>
  <c r="D30" i="8" s="1"/>
  <c r="K32" i="31"/>
  <c r="D29" i="7" s="1"/>
  <c r="B32" i="31"/>
  <c r="A32" i="31"/>
  <c r="O31" i="31"/>
  <c r="N31" i="31"/>
  <c r="M31" i="31"/>
  <c r="E29" i="8" s="1"/>
  <c r="L31" i="31"/>
  <c r="D29" i="8" s="1"/>
  <c r="K31" i="31"/>
  <c r="D28" i="7" s="1"/>
  <c r="B31" i="31"/>
  <c r="A31" i="31"/>
  <c r="O30" i="31"/>
  <c r="N30" i="31"/>
  <c r="M30" i="31"/>
  <c r="E28" i="8" s="1"/>
  <c r="L30" i="31"/>
  <c r="D28" i="8" s="1"/>
  <c r="K30" i="31"/>
  <c r="D27" i="7" s="1"/>
  <c r="B30" i="31"/>
  <c r="A30" i="31"/>
  <c r="O29" i="31"/>
  <c r="N29" i="31"/>
  <c r="M29" i="31"/>
  <c r="E27" i="8" s="1"/>
  <c r="L29" i="31"/>
  <c r="D27" i="8" s="1"/>
  <c r="K29" i="31"/>
  <c r="D26" i="7" s="1"/>
  <c r="B29" i="31"/>
  <c r="A29" i="31"/>
  <c r="O28" i="31"/>
  <c r="N28" i="31"/>
  <c r="M28" i="31"/>
  <c r="E26" i="8" s="1"/>
  <c r="L28" i="31"/>
  <c r="D26" i="8" s="1"/>
  <c r="K28" i="31"/>
  <c r="D25" i="7" s="1"/>
  <c r="B28" i="31"/>
  <c r="A28" i="31"/>
  <c r="O27" i="31"/>
  <c r="N27" i="31"/>
  <c r="M27" i="31"/>
  <c r="E25" i="8" s="1"/>
  <c r="L27" i="31"/>
  <c r="D25" i="8" s="1"/>
  <c r="K27" i="31"/>
  <c r="D24" i="7" s="1"/>
  <c r="B27" i="31"/>
  <c r="A27" i="31"/>
  <c r="O26" i="31"/>
  <c r="N26" i="31"/>
  <c r="M26" i="31"/>
  <c r="E24" i="8" s="1"/>
  <c r="L26" i="31"/>
  <c r="D24" i="8" s="1"/>
  <c r="K26" i="31"/>
  <c r="D23" i="7" s="1"/>
  <c r="B26" i="31"/>
  <c r="A26" i="31"/>
  <c r="O25" i="31"/>
  <c r="N25" i="31"/>
  <c r="M25" i="31"/>
  <c r="E23" i="8" s="1"/>
  <c r="L25" i="31"/>
  <c r="D23" i="8" s="1"/>
  <c r="K25" i="31"/>
  <c r="D22" i="7" s="1"/>
  <c r="B25" i="31"/>
  <c r="A25" i="31"/>
  <c r="O24" i="31"/>
  <c r="N24" i="31"/>
  <c r="M24" i="31"/>
  <c r="E22" i="8" s="1"/>
  <c r="L24" i="31"/>
  <c r="D22" i="8" s="1"/>
  <c r="K24" i="31"/>
  <c r="D21" i="7" s="1"/>
  <c r="B24" i="31"/>
  <c r="A24" i="31"/>
  <c r="O23" i="31"/>
  <c r="N23" i="31"/>
  <c r="M23" i="31"/>
  <c r="E21" i="8" s="1"/>
  <c r="L23" i="31"/>
  <c r="D21" i="8" s="1"/>
  <c r="K23" i="31"/>
  <c r="D20" i="7" s="1"/>
  <c r="B23" i="31"/>
  <c r="A23" i="31"/>
  <c r="O22" i="31"/>
  <c r="N22" i="31"/>
  <c r="M22" i="31"/>
  <c r="E20" i="8" s="1"/>
  <c r="L22" i="31"/>
  <c r="D20" i="8" s="1"/>
  <c r="K22" i="31"/>
  <c r="D19" i="7" s="1"/>
  <c r="B22" i="31"/>
  <c r="A22" i="31"/>
  <c r="O21" i="31"/>
  <c r="N21" i="31"/>
  <c r="M21" i="31"/>
  <c r="E19" i="8" s="1"/>
  <c r="L21" i="31"/>
  <c r="D19" i="8" s="1"/>
  <c r="K21" i="31"/>
  <c r="D18" i="7" s="1"/>
  <c r="B21" i="31"/>
  <c r="A21" i="31"/>
  <c r="O20" i="31"/>
  <c r="N20" i="31"/>
  <c r="M20" i="31"/>
  <c r="E18" i="8" s="1"/>
  <c r="L20" i="31"/>
  <c r="D18" i="8" s="1"/>
  <c r="K20" i="31"/>
  <c r="D17" i="7" s="1"/>
  <c r="B20" i="31"/>
  <c r="A20" i="31"/>
  <c r="O19" i="31"/>
  <c r="N19" i="31"/>
  <c r="M19" i="31"/>
  <c r="E17" i="8" s="1"/>
  <c r="L19" i="31"/>
  <c r="D17" i="8" s="1"/>
  <c r="K19" i="31"/>
  <c r="D16" i="7" s="1"/>
  <c r="B19" i="31"/>
  <c r="A19" i="31"/>
  <c r="O18" i="31"/>
  <c r="N18" i="31"/>
  <c r="M18" i="31"/>
  <c r="E16" i="8" s="1"/>
  <c r="L18" i="31"/>
  <c r="D16" i="8" s="1"/>
  <c r="K18" i="31"/>
  <c r="D15" i="7" s="1"/>
  <c r="B18" i="31"/>
  <c r="A18" i="31"/>
  <c r="O17" i="31"/>
  <c r="N17" i="31"/>
  <c r="M17" i="31"/>
  <c r="E15" i="8" s="1"/>
  <c r="L17" i="31"/>
  <c r="D15" i="8" s="1"/>
  <c r="K17" i="31"/>
  <c r="D14" i="7" s="1"/>
  <c r="B17" i="31"/>
  <c r="A17" i="31"/>
  <c r="O16" i="31"/>
  <c r="N16" i="31"/>
  <c r="M16" i="31"/>
  <c r="E14" i="8" s="1"/>
  <c r="L16" i="31"/>
  <c r="D14" i="8" s="1"/>
  <c r="K16" i="31"/>
  <c r="D13" i="7" s="1"/>
  <c r="B16" i="31"/>
  <c r="A16" i="31"/>
  <c r="O15" i="31"/>
  <c r="N15" i="31"/>
  <c r="M15" i="31"/>
  <c r="E13" i="8" s="1"/>
  <c r="L15" i="31"/>
  <c r="D13" i="8" s="1"/>
  <c r="K15" i="31"/>
  <c r="D12" i="7" s="1"/>
  <c r="B15" i="31"/>
  <c r="A15" i="31"/>
  <c r="O14" i="31"/>
  <c r="N14" i="31"/>
  <c r="M14" i="31"/>
  <c r="E12" i="8" s="1"/>
  <c r="L14" i="31"/>
  <c r="D12" i="8" s="1"/>
  <c r="K14" i="31"/>
  <c r="D11" i="7" s="1"/>
  <c r="B14" i="31"/>
  <c r="A14" i="31"/>
  <c r="O13" i="31"/>
  <c r="N13" i="31"/>
  <c r="M13" i="31"/>
  <c r="E11" i="8" s="1"/>
  <c r="L13" i="31"/>
  <c r="D11" i="8" s="1"/>
  <c r="K13" i="31"/>
  <c r="D10" i="7" s="1"/>
  <c r="B13" i="31"/>
  <c r="A13" i="31"/>
  <c r="O12" i="31"/>
  <c r="N12" i="31"/>
  <c r="M12" i="31"/>
  <c r="E10" i="8" s="1"/>
  <c r="L12" i="31"/>
  <c r="D10" i="8" s="1"/>
  <c r="K12" i="31"/>
  <c r="D9" i="7" s="1"/>
  <c r="B12" i="31"/>
  <c r="A12" i="31"/>
  <c r="O11" i="31"/>
  <c r="N11" i="31"/>
  <c r="M11" i="31"/>
  <c r="E9" i="8" s="1"/>
  <c r="L11" i="31"/>
  <c r="D9" i="8" s="1"/>
  <c r="K11" i="31"/>
  <c r="D8" i="7" s="1"/>
  <c r="B11" i="31"/>
  <c r="A11" i="31"/>
  <c r="O10" i="31"/>
  <c r="N10" i="31"/>
  <c r="M10" i="31"/>
  <c r="E8" i="8" s="1"/>
  <c r="L10" i="31"/>
  <c r="D8" i="8" s="1"/>
  <c r="K10" i="31"/>
  <c r="D7" i="7" s="1"/>
  <c r="B10" i="31"/>
  <c r="A10" i="31"/>
  <c r="O9" i="31"/>
  <c r="N9" i="31"/>
  <c r="M9" i="31"/>
  <c r="E7" i="8" s="1"/>
  <c r="L9" i="31"/>
  <c r="D7" i="8" s="1"/>
  <c r="K9" i="31"/>
  <c r="D6" i="7" s="1"/>
  <c r="B9" i="31"/>
  <c r="A9" i="31"/>
  <c r="O8" i="31"/>
  <c r="N8" i="31"/>
  <c r="M8" i="31"/>
  <c r="E6" i="8" s="1"/>
  <c r="L8" i="31"/>
  <c r="D6" i="8" s="1"/>
  <c r="K8" i="31"/>
  <c r="D5" i="7" s="1"/>
  <c r="B8" i="31"/>
  <c r="A8" i="31"/>
  <c r="O7" i="31"/>
  <c r="N7" i="31"/>
  <c r="M7" i="31"/>
  <c r="E5" i="8" s="1"/>
  <c r="L7" i="31"/>
  <c r="D5" i="8" s="1"/>
  <c r="K7" i="31"/>
  <c r="D4" i="7" s="1"/>
  <c r="B7" i="31"/>
  <c r="A7" i="31"/>
  <c r="O6" i="31"/>
  <c r="N6" i="31"/>
  <c r="M6" i="31"/>
  <c r="E4" i="8" s="1"/>
  <c r="L6" i="31"/>
  <c r="D4" i="8" s="1"/>
  <c r="K6" i="31"/>
  <c r="D3" i="7" s="1"/>
  <c r="B6" i="31"/>
  <c r="A6" i="31"/>
  <c r="O5" i="31"/>
  <c r="N5" i="31"/>
  <c r="M5" i="31"/>
  <c r="E3" i="8" s="1"/>
  <c r="L5" i="31"/>
  <c r="D3" i="8" s="1"/>
  <c r="K5" i="31"/>
  <c r="D2" i="7" s="1"/>
  <c r="B5" i="31"/>
  <c r="A5" i="31"/>
  <c r="B126" i="4"/>
  <c r="A126" i="4"/>
  <c r="B125" i="4"/>
  <c r="A125" i="4"/>
  <c r="B124" i="4"/>
  <c r="A124" i="4"/>
  <c r="B123" i="4"/>
  <c r="A123" i="4"/>
  <c r="B122" i="4"/>
  <c r="A122" i="4"/>
  <c r="B121" i="4"/>
  <c r="A121" i="4"/>
  <c r="K121" i="4" s="1"/>
  <c r="B120" i="4"/>
  <c r="A120" i="4"/>
  <c r="K120" i="4" s="1"/>
  <c r="B119" i="4"/>
  <c r="A119" i="4"/>
  <c r="B118" i="4"/>
  <c r="A118" i="4"/>
  <c r="B117" i="4"/>
  <c r="A117" i="4"/>
  <c r="B116" i="4"/>
  <c r="A116" i="4"/>
  <c r="B115" i="4"/>
  <c r="A115" i="4"/>
  <c r="B114" i="4"/>
  <c r="A114" i="4"/>
  <c r="B113" i="4"/>
  <c r="A113" i="4"/>
  <c r="B112" i="4"/>
  <c r="A112" i="4"/>
  <c r="B111" i="4"/>
  <c r="A111" i="4"/>
  <c r="B110" i="4"/>
  <c r="A110" i="4"/>
  <c r="B109" i="4"/>
  <c r="A109" i="4"/>
  <c r="B108" i="4"/>
  <c r="A108" i="4"/>
  <c r="B107" i="4"/>
  <c r="A107" i="4"/>
  <c r="K107" i="4" s="1"/>
  <c r="B106" i="4"/>
  <c r="A106" i="4"/>
  <c r="B105" i="4"/>
  <c r="A105" i="4"/>
  <c r="B104" i="4"/>
  <c r="A104" i="4"/>
  <c r="B103" i="4"/>
  <c r="A103" i="4"/>
  <c r="B102" i="4"/>
  <c r="A102" i="4"/>
  <c r="B101" i="4"/>
  <c r="A101" i="4"/>
  <c r="K101" i="4" s="1"/>
  <c r="B100" i="4"/>
  <c r="A100" i="4"/>
  <c r="K100" i="4" s="1"/>
  <c r="B99" i="4"/>
  <c r="A99" i="4"/>
  <c r="K99" i="4" s="1"/>
  <c r="B98" i="4"/>
  <c r="A98" i="4"/>
  <c r="B97" i="4"/>
  <c r="A97" i="4"/>
  <c r="B96" i="4"/>
  <c r="A96" i="4"/>
  <c r="B95" i="4"/>
  <c r="A95" i="4"/>
  <c r="B94" i="4"/>
  <c r="A94" i="4"/>
  <c r="B93" i="4"/>
  <c r="A93" i="4"/>
  <c r="B92" i="4"/>
  <c r="A92" i="4"/>
  <c r="K92" i="4" s="1"/>
  <c r="B91" i="4"/>
  <c r="A91" i="4"/>
  <c r="K91" i="4" s="1"/>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124" i="11"/>
  <c r="A124" i="11"/>
  <c r="B123" i="11"/>
  <c r="A123" i="11"/>
  <c r="B122" i="11"/>
  <c r="A122" i="11"/>
  <c r="B121" i="11"/>
  <c r="A121" i="11"/>
  <c r="B120" i="11"/>
  <c r="A120" i="11"/>
  <c r="B119" i="11"/>
  <c r="A119" i="11"/>
  <c r="B118" i="11"/>
  <c r="A118" i="11"/>
  <c r="B117" i="11"/>
  <c r="A117" i="11"/>
  <c r="B116" i="11"/>
  <c r="A116" i="11"/>
  <c r="B115" i="11"/>
  <c r="A115" i="11"/>
  <c r="B114" i="11"/>
  <c r="A114" i="11"/>
  <c r="B113" i="11"/>
  <c r="A113" i="11"/>
  <c r="B112" i="11"/>
  <c r="A112" i="11"/>
  <c r="B111" i="11"/>
  <c r="A111" i="11"/>
  <c r="B110" i="11"/>
  <c r="A110" i="11"/>
  <c r="B109" i="11"/>
  <c r="A109" i="11"/>
  <c r="B108" i="11"/>
  <c r="A108" i="11"/>
  <c r="B107" i="11"/>
  <c r="A107" i="11"/>
  <c r="B106" i="11"/>
  <c r="A106" i="11"/>
  <c r="B105" i="11"/>
  <c r="A105" i="11"/>
  <c r="B104" i="11"/>
  <c r="A104" i="11"/>
  <c r="B103" i="11"/>
  <c r="A103" i="11"/>
  <c r="B102" i="11"/>
  <c r="A102" i="11"/>
  <c r="B101" i="11"/>
  <c r="A101" i="11"/>
  <c r="B100" i="11"/>
  <c r="A100" i="11"/>
  <c r="B99" i="11"/>
  <c r="A99"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82" i="11"/>
  <c r="A82" i="11"/>
  <c r="B81" i="11"/>
  <c r="A81" i="11"/>
  <c r="B80" i="11"/>
  <c r="A80" i="11"/>
  <c r="B79" i="11"/>
  <c r="A79" i="11"/>
  <c r="B78" i="11"/>
  <c r="A78" i="11"/>
  <c r="B77" i="11"/>
  <c r="A77" i="11"/>
  <c r="B76" i="11"/>
  <c r="A76" i="11"/>
  <c r="B75" i="11"/>
  <c r="A75" i="11"/>
  <c r="B74" i="11"/>
  <c r="A74" i="11"/>
  <c r="B73" i="11"/>
  <c r="A73" i="11"/>
  <c r="B72" i="11"/>
  <c r="A72" i="11"/>
  <c r="B71" i="11"/>
  <c r="A71" i="11"/>
  <c r="B70" i="11"/>
  <c r="A70" i="11"/>
  <c r="B69" i="11"/>
  <c r="A69" i="11"/>
  <c r="B68" i="11"/>
  <c r="A68"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2" i="11"/>
  <c r="A42" i="11"/>
  <c r="B41" i="11"/>
  <c r="A41" i="11"/>
  <c r="B40" i="11"/>
  <c r="A40" i="11"/>
  <c r="B39" i="11"/>
  <c r="A39" i="11"/>
  <c r="B38" i="11"/>
  <c r="A38" i="11"/>
  <c r="B37" i="11"/>
  <c r="A37" i="11"/>
  <c r="B36" i="11"/>
  <c r="A36" i="11"/>
  <c r="B35" i="11"/>
  <c r="A35" i="11"/>
  <c r="B34" i="11"/>
  <c r="A34" i="11"/>
  <c r="B33" i="11"/>
  <c r="A33" i="11"/>
  <c r="B32" i="11"/>
  <c r="A32"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5" i="11"/>
  <c r="A15" i="11"/>
  <c r="B14" i="11"/>
  <c r="A14" i="11"/>
  <c r="B13" i="11"/>
  <c r="A13" i="11"/>
  <c r="B12" i="11"/>
  <c r="A12" i="11"/>
  <c r="B11" i="11"/>
  <c r="A11" i="11"/>
  <c r="B10" i="11"/>
  <c r="A10" i="11"/>
  <c r="B9" i="11"/>
  <c r="A9" i="11"/>
  <c r="B8" i="11"/>
  <c r="A8" i="11"/>
  <c r="B7" i="11"/>
  <c r="A7" i="11"/>
  <c r="B6" i="11"/>
  <c r="A6" i="11"/>
  <c r="B5" i="11"/>
  <c r="A5" i="11"/>
  <c r="B4" i="11"/>
  <c r="A4" i="11"/>
  <c r="B3" i="11"/>
  <c r="A3" i="11"/>
  <c r="B2" i="11"/>
  <c r="A2" i="11"/>
  <c r="F6" i="2"/>
  <c r="E6" i="2"/>
  <c r="D6" i="2"/>
  <c r="C6" i="2"/>
  <c r="G5" i="2"/>
  <c r="G4" i="2"/>
  <c r="G3" i="2"/>
  <c r="K41" i="4" l="1"/>
  <c r="K93" i="4"/>
  <c r="C86" i="9" s="1"/>
  <c r="K79" i="4"/>
  <c r="K109" i="4"/>
  <c r="C102" i="9" s="1"/>
  <c r="K111" i="4"/>
  <c r="C104" i="9" s="1"/>
  <c r="K112" i="4"/>
  <c r="C105" i="9" s="1"/>
  <c r="K113" i="4"/>
  <c r="C111" i="7" s="1"/>
  <c r="G111" i="7" s="1"/>
  <c r="K110" i="4"/>
  <c r="C108" i="7" s="1"/>
  <c r="G108" i="7" s="1"/>
  <c r="K87" i="4"/>
  <c r="C85" i="7" s="1"/>
  <c r="G85" i="7" s="1"/>
  <c r="K81" i="4"/>
  <c r="C79" i="7" s="1"/>
  <c r="G79" i="7" s="1"/>
  <c r="K89" i="4"/>
  <c r="C82" i="9" s="1"/>
  <c r="K80" i="4"/>
  <c r="C78" i="7" s="1"/>
  <c r="G78" i="7" s="1"/>
  <c r="K90" i="4"/>
  <c r="C83" i="9" s="1"/>
  <c r="K61" i="4"/>
  <c r="C56" i="9" s="1"/>
  <c r="K16" i="4"/>
  <c r="C14" i="7" s="1"/>
  <c r="G14" i="7" s="1"/>
  <c r="K102" i="4"/>
  <c r="C101" i="8" s="1"/>
  <c r="K42" i="4"/>
  <c r="C38" i="9" s="1"/>
  <c r="K82" i="4"/>
  <c r="C75" i="9" s="1"/>
  <c r="K122" i="4"/>
  <c r="C115" i="9" s="1"/>
  <c r="K15" i="4"/>
  <c r="C14" i="9" s="1"/>
  <c r="K95" i="4"/>
  <c r="C93" i="7" s="1"/>
  <c r="G93" i="7" s="1"/>
  <c r="K115" i="4"/>
  <c r="C108" i="9" s="1"/>
  <c r="K62" i="4"/>
  <c r="C60" i="7" s="1"/>
  <c r="G60" i="7" s="1"/>
  <c r="K38" i="4"/>
  <c r="C34" i="9" s="1"/>
  <c r="K58" i="4"/>
  <c r="C56" i="7" s="1"/>
  <c r="G56" i="7" s="1"/>
  <c r="K98" i="4"/>
  <c r="C97" i="8" s="1"/>
  <c r="K118" i="4"/>
  <c r="C117" i="8" s="1"/>
  <c r="K43" i="4"/>
  <c r="C41" i="7" s="1"/>
  <c r="G41" i="7" s="1"/>
  <c r="K63" i="4"/>
  <c r="C58" i="9" s="1"/>
  <c r="K83" i="4"/>
  <c r="C76" i="9" s="1"/>
  <c r="K123" i="4"/>
  <c r="C121" i="7" s="1"/>
  <c r="G121" i="7" s="1"/>
  <c r="K34" i="4"/>
  <c r="C31" i="9" s="1"/>
  <c r="K54" i="4"/>
  <c r="C49" i="9" s="1"/>
  <c r="K74" i="4"/>
  <c r="C67" i="9" s="1"/>
  <c r="K84" i="4"/>
  <c r="C77" i="9" s="1"/>
  <c r="K94" i="4"/>
  <c r="C92" i="7" s="1"/>
  <c r="G92" i="7" s="1"/>
  <c r="K104" i="4"/>
  <c r="C97" i="9" s="1"/>
  <c r="K124" i="4"/>
  <c r="C123" i="8" s="1"/>
  <c r="K56" i="4"/>
  <c r="C55" i="8" s="1"/>
  <c r="K76" i="4"/>
  <c r="C69" i="9" s="1"/>
  <c r="K86" i="4"/>
  <c r="C79" i="9" s="1"/>
  <c r="K116" i="4"/>
  <c r="C109" i="9" s="1"/>
  <c r="K85" i="4"/>
  <c r="C83" i="7" s="1"/>
  <c r="G83" i="7" s="1"/>
  <c r="K126" i="4"/>
  <c r="C125" i="8" s="1"/>
  <c r="L125" i="8" s="1"/>
  <c r="O125" i="8" s="1"/>
  <c r="K37" i="4"/>
  <c r="C33" i="9" s="1"/>
  <c r="K57" i="4"/>
  <c r="C52" i="9" s="1"/>
  <c r="K77" i="4"/>
  <c r="C70" i="9" s="1"/>
  <c r="K97" i="4"/>
  <c r="C95" i="7" s="1"/>
  <c r="G95" i="7" s="1"/>
  <c r="K117" i="4"/>
  <c r="C115" i="7" s="1"/>
  <c r="G115" i="7" s="1"/>
  <c r="K105" i="4"/>
  <c r="C104" i="8" s="1"/>
  <c r="K36" i="4"/>
  <c r="C34" i="7" s="1"/>
  <c r="G34" i="7" s="1"/>
  <c r="K96" i="4"/>
  <c r="C89" i="9" s="1"/>
  <c r="K125" i="4"/>
  <c r="C123" i="7" s="1"/>
  <c r="K106" i="4"/>
  <c r="C99" i="9" s="1"/>
  <c r="K88" i="4"/>
  <c r="C86" i="7" s="1"/>
  <c r="G86" i="7" s="1"/>
  <c r="K108" i="4"/>
  <c r="C101" i="9" s="1"/>
  <c r="K119" i="4"/>
  <c r="C117" i="7" s="1"/>
  <c r="G117" i="7" s="1"/>
  <c r="K20" i="4"/>
  <c r="C19" i="9" s="1"/>
  <c r="K21" i="4"/>
  <c r="C19" i="7" s="1"/>
  <c r="G19" i="7" s="1"/>
  <c r="K12" i="4"/>
  <c r="C10" i="7" s="1"/>
  <c r="G10" i="7" s="1"/>
  <c r="K17" i="4"/>
  <c r="C16" i="8" s="1"/>
  <c r="K18" i="4"/>
  <c r="C17" i="8" s="1"/>
  <c r="K13" i="4"/>
  <c r="C12" i="8" s="1"/>
  <c r="K33" i="4"/>
  <c r="C31" i="7" s="1"/>
  <c r="G31" i="7" s="1"/>
  <c r="K73" i="4"/>
  <c r="K68" i="4"/>
  <c r="C62" i="9" s="1"/>
  <c r="K70" i="4"/>
  <c r="C69" i="8" s="1"/>
  <c r="K60" i="4"/>
  <c r="K40" i="4"/>
  <c r="C36" i="9" s="1"/>
  <c r="K51" i="4"/>
  <c r="C46" i="9" s="1"/>
  <c r="K71" i="4"/>
  <c r="C69" i="7" s="1"/>
  <c r="G69" i="7" s="1"/>
  <c r="K35" i="4"/>
  <c r="C34" i="8" s="1"/>
  <c r="J34" i="8" s="1"/>
  <c r="K45" i="4"/>
  <c r="C40" i="9" s="1"/>
  <c r="K55" i="4"/>
  <c r="C53" i="7" s="1"/>
  <c r="G53" i="7" s="1"/>
  <c r="K50" i="4"/>
  <c r="C45" i="9" s="1"/>
  <c r="K26" i="4"/>
  <c r="C25" i="9" s="1"/>
  <c r="K66" i="4"/>
  <c r="C65" i="8" s="1"/>
  <c r="K32" i="4"/>
  <c r="C31" i="8" s="1"/>
  <c r="K11" i="4"/>
  <c r="C10" i="9" s="1"/>
  <c r="K65" i="4"/>
  <c r="K67" i="4"/>
  <c r="C61" i="9" s="1"/>
  <c r="K30" i="4"/>
  <c r="C29" i="8" s="1"/>
  <c r="L29" i="8" s="1"/>
  <c r="O29" i="8" s="1"/>
  <c r="K46" i="4"/>
  <c r="K64" i="4"/>
  <c r="K28" i="4"/>
  <c r="C27" i="8" s="1"/>
  <c r="K48" i="4"/>
  <c r="C43" i="9" s="1"/>
  <c r="K44" i="4"/>
  <c r="C43" i="8" s="1"/>
  <c r="K7" i="4"/>
  <c r="K27" i="4"/>
  <c r="K6" i="4"/>
  <c r="K29" i="4"/>
  <c r="C27" i="7" s="1"/>
  <c r="G27" i="7" s="1"/>
  <c r="K49" i="4"/>
  <c r="C47" i="7" s="1"/>
  <c r="G47" i="7" s="1"/>
  <c r="K69" i="4"/>
  <c r="C63" i="9" s="1"/>
  <c r="K5" i="4"/>
  <c r="C4" i="9" s="1"/>
  <c r="K25" i="4"/>
  <c r="C23" i="7" s="1"/>
  <c r="G23" i="7" s="1"/>
  <c r="K14" i="4"/>
  <c r="C13" i="9" s="1"/>
  <c r="K19" i="4"/>
  <c r="C18" i="9" s="1"/>
  <c r="K9" i="4"/>
  <c r="C8" i="9" s="1"/>
  <c r="J8" i="9" s="1"/>
  <c r="M8" i="9" s="1"/>
  <c r="K10" i="4"/>
  <c r="C9" i="9" s="1"/>
  <c r="K4" i="4"/>
  <c r="C3" i="9" s="1"/>
  <c r="K72" i="4"/>
  <c r="C71" i="8" s="1"/>
  <c r="K75" i="4"/>
  <c r="C68" i="9" s="1"/>
  <c r="K59" i="4"/>
  <c r="C54" i="9" s="1"/>
  <c r="K47" i="4"/>
  <c r="C42" i="9" s="1"/>
  <c r="K52" i="4"/>
  <c r="C47" i="9" s="1"/>
  <c r="K53" i="4"/>
  <c r="C51" i="7" s="1"/>
  <c r="G51" i="7" s="1"/>
  <c r="K39" i="4"/>
  <c r="C35" i="9" s="1"/>
  <c r="K31" i="4"/>
  <c r="C29" i="9" s="1"/>
  <c r="K24" i="4"/>
  <c r="C22" i="7" s="1"/>
  <c r="G22" i="7" s="1"/>
  <c r="K8" i="4"/>
  <c r="C7" i="9" s="1"/>
  <c r="K23" i="4"/>
  <c r="C22" i="9" s="1"/>
  <c r="K22" i="4"/>
  <c r="C21" i="9" s="1"/>
  <c r="K43" i="8"/>
  <c r="N43" i="8" s="1"/>
  <c r="G111" i="8"/>
  <c r="M31" i="8"/>
  <c r="P31" i="8" s="1"/>
  <c r="M71" i="8"/>
  <c r="P71" i="8" s="1"/>
  <c r="M117" i="8"/>
  <c r="P117" i="8" s="1"/>
  <c r="G109" i="8"/>
  <c r="M109" i="8"/>
  <c r="P109" i="8" s="1"/>
  <c r="G6" i="2"/>
  <c r="F4" i="8"/>
  <c r="H83" i="8"/>
  <c r="K71" i="8"/>
  <c r="N71" i="8" s="1"/>
  <c r="M124" i="8"/>
  <c r="P124" i="8" s="1"/>
  <c r="B12" i="10" s="1"/>
  <c r="F108" i="8"/>
  <c r="M29" i="8"/>
  <c r="P29" i="8" s="1"/>
  <c r="M34" i="8"/>
  <c r="P34" i="8" s="1"/>
  <c r="F24" i="9"/>
  <c r="H24" i="8"/>
  <c r="K31" i="8"/>
  <c r="N31" i="8" s="1"/>
  <c r="K29" i="8"/>
  <c r="N29" i="8" s="1"/>
  <c r="K117" i="8"/>
  <c r="N117" i="8" s="1"/>
  <c r="K124" i="8"/>
  <c r="N124" i="8" s="1"/>
  <c r="B10" i="10" s="1"/>
  <c r="G58" i="9"/>
  <c r="K34" i="8"/>
  <c r="N34" i="8" s="1"/>
  <c r="M43" i="8"/>
  <c r="P43" i="8" s="1"/>
  <c r="G80" i="8"/>
  <c r="M80" i="8" s="1"/>
  <c r="P80" i="8" s="1"/>
  <c r="G95" i="8"/>
  <c r="M95" i="8" s="1"/>
  <c r="P95" i="8" s="1"/>
  <c r="K65" i="8"/>
  <c r="N65" i="8" s="1"/>
  <c r="M111" i="8"/>
  <c r="P111" i="8" s="1"/>
  <c r="M65" i="8"/>
  <c r="P65" i="8" s="1"/>
  <c r="G76" i="7"/>
  <c r="H49" i="8"/>
  <c r="G25" i="9"/>
  <c r="I25" i="8"/>
  <c r="G31" i="9"/>
  <c r="I33" i="8"/>
  <c r="G53" i="9"/>
  <c r="I57" i="8"/>
  <c r="G24" i="9"/>
  <c r="I24" i="8"/>
  <c r="G37" i="9"/>
  <c r="I40" i="8"/>
  <c r="G44" i="9"/>
  <c r="I48" i="8"/>
  <c r="G15" i="9"/>
  <c r="I15" i="8"/>
  <c r="G38" i="9"/>
  <c r="I41" i="8"/>
  <c r="G23" i="9"/>
  <c r="I23" i="8"/>
  <c r="G43" i="9"/>
  <c r="I47" i="8"/>
  <c r="G51" i="9"/>
  <c r="I55" i="8"/>
  <c r="G29" i="9"/>
  <c r="I30" i="8"/>
  <c r="G35" i="9"/>
  <c r="I38" i="8"/>
  <c r="G5" i="9"/>
  <c r="I5" i="8"/>
  <c r="G13" i="9"/>
  <c r="I13" i="8"/>
  <c r="G21" i="9"/>
  <c r="I21" i="8"/>
  <c r="G34" i="9"/>
  <c r="I37" i="8"/>
  <c r="G41" i="9"/>
  <c r="I45" i="8"/>
  <c r="G49" i="9"/>
  <c r="I53" i="8"/>
  <c r="G4" i="9"/>
  <c r="I4" i="8"/>
  <c r="I12" i="8"/>
  <c r="G12" i="9"/>
  <c r="G20" i="9"/>
  <c r="I20" i="8"/>
  <c r="G28" i="9"/>
  <c r="I28" i="8"/>
  <c r="G33" i="9"/>
  <c r="I36" i="8"/>
  <c r="G40" i="9"/>
  <c r="I44" i="8"/>
  <c r="G48" i="9"/>
  <c r="I52" i="8"/>
  <c r="G9" i="9"/>
  <c r="I9" i="8"/>
  <c r="G16" i="9"/>
  <c r="I16" i="8"/>
  <c r="L16" i="8" s="1"/>
  <c r="O16" i="8" s="1"/>
  <c r="F58" i="9"/>
  <c r="H62" i="8"/>
  <c r="G3" i="9"/>
  <c r="I3" i="8"/>
  <c r="G11" i="9"/>
  <c r="I11" i="8"/>
  <c r="G19" i="9"/>
  <c r="I19" i="8"/>
  <c r="G27" i="9"/>
  <c r="I27" i="8"/>
  <c r="G32" i="9"/>
  <c r="I35" i="8"/>
  <c r="G47" i="9"/>
  <c r="I51" i="8"/>
  <c r="F59" i="9"/>
  <c r="H63" i="8"/>
  <c r="G17" i="9"/>
  <c r="I17" i="8"/>
  <c r="G45" i="9"/>
  <c r="I49" i="8"/>
  <c r="G8" i="9"/>
  <c r="I8" i="8"/>
  <c r="G30" i="9"/>
  <c r="I32" i="8"/>
  <c r="G52" i="9"/>
  <c r="I56" i="8"/>
  <c r="G7" i="9"/>
  <c r="I7" i="8"/>
  <c r="G36" i="9"/>
  <c r="I39" i="8"/>
  <c r="G6" i="9"/>
  <c r="I6" i="8"/>
  <c r="G14" i="9"/>
  <c r="I14" i="8"/>
  <c r="G22" i="9"/>
  <c r="I22" i="8"/>
  <c r="G42" i="9"/>
  <c r="I46" i="8"/>
  <c r="G50" i="9"/>
  <c r="I54" i="8"/>
  <c r="G10" i="9"/>
  <c r="I10" i="8"/>
  <c r="G18" i="9"/>
  <c r="I18" i="8"/>
  <c r="G26" i="9"/>
  <c r="I26" i="8"/>
  <c r="G39" i="9"/>
  <c r="I42" i="8"/>
  <c r="G46" i="9"/>
  <c r="I50" i="8"/>
  <c r="G54" i="9"/>
  <c r="I58" i="8"/>
  <c r="C72" i="9"/>
  <c r="C78" i="8"/>
  <c r="C77" i="7"/>
  <c r="G77" i="7" s="1"/>
  <c r="C96" i="9"/>
  <c r="C102" i="8"/>
  <c r="E18" i="9"/>
  <c r="K18" i="9" s="1"/>
  <c r="N18" i="9" s="1"/>
  <c r="G18" i="8"/>
  <c r="M18" i="8" s="1"/>
  <c r="E26" i="9"/>
  <c r="K26" i="9" s="1"/>
  <c r="N26" i="9" s="1"/>
  <c r="G26" i="8"/>
  <c r="M26" i="8" s="1"/>
  <c r="D107" i="9"/>
  <c r="F113" i="8"/>
  <c r="F72" i="9"/>
  <c r="H78" i="8"/>
  <c r="F80" i="9"/>
  <c r="H86" i="8"/>
  <c r="F88" i="9"/>
  <c r="H94" i="8"/>
  <c r="F96" i="9"/>
  <c r="H102" i="8"/>
  <c r="G107" i="9"/>
  <c r="I113" i="8"/>
  <c r="G115" i="9"/>
  <c r="I121" i="8"/>
  <c r="D8" i="9"/>
  <c r="F8" i="8"/>
  <c r="E9" i="9"/>
  <c r="K9" i="9" s="1"/>
  <c r="N9" i="9" s="1"/>
  <c r="G9" i="8"/>
  <c r="D16" i="9"/>
  <c r="F16" i="8"/>
  <c r="E17" i="9"/>
  <c r="K17" i="9" s="1"/>
  <c r="N17" i="9" s="1"/>
  <c r="G17" i="8"/>
  <c r="M17" i="8" s="1"/>
  <c r="D24" i="9"/>
  <c r="F24" i="8"/>
  <c r="E25" i="9"/>
  <c r="K25" i="9" s="1"/>
  <c r="N25" i="9" s="1"/>
  <c r="G25" i="8"/>
  <c r="D37" i="9"/>
  <c r="F40" i="8"/>
  <c r="E38" i="9"/>
  <c r="K38" i="9" s="1"/>
  <c r="N38" i="9" s="1"/>
  <c r="G41" i="8"/>
  <c r="F48" i="8"/>
  <c r="D44" i="9"/>
  <c r="E45" i="9"/>
  <c r="K45" i="9" s="1"/>
  <c r="N45" i="9" s="1"/>
  <c r="G49" i="8"/>
  <c r="D52" i="9"/>
  <c r="F56" i="8"/>
  <c r="E53" i="9"/>
  <c r="K53" i="9" s="1"/>
  <c r="N53" i="9" s="1"/>
  <c r="G57" i="8"/>
  <c r="M57" i="8" s="1"/>
  <c r="D60" i="9"/>
  <c r="F64" i="8"/>
  <c r="D66" i="9"/>
  <c r="F72" i="8"/>
  <c r="E67" i="9"/>
  <c r="K67" i="9" s="1"/>
  <c r="N67" i="9" s="1"/>
  <c r="G73" i="8"/>
  <c r="M73" i="8" s="1"/>
  <c r="D74" i="9"/>
  <c r="F80" i="8"/>
  <c r="E75" i="9"/>
  <c r="K75" i="9" s="1"/>
  <c r="N75" i="9" s="1"/>
  <c r="G81" i="8"/>
  <c r="M81" i="8" s="1"/>
  <c r="D82" i="9"/>
  <c r="F88" i="8"/>
  <c r="E83" i="9"/>
  <c r="K83" i="9" s="1"/>
  <c r="N83" i="9" s="1"/>
  <c r="G89" i="8"/>
  <c r="M89" i="8" s="1"/>
  <c r="D90" i="9"/>
  <c r="F96" i="8"/>
  <c r="E91" i="9"/>
  <c r="K91" i="9" s="1"/>
  <c r="N91" i="9" s="1"/>
  <c r="G97" i="8"/>
  <c r="M97" i="8" s="1"/>
  <c r="D98" i="9"/>
  <c r="F104" i="8"/>
  <c r="E99" i="9"/>
  <c r="K99" i="9" s="1"/>
  <c r="N99" i="9" s="1"/>
  <c r="G105" i="8"/>
  <c r="M105" i="8" s="1"/>
  <c r="D106" i="9"/>
  <c r="F112" i="8"/>
  <c r="E107" i="9"/>
  <c r="K107" i="9" s="1"/>
  <c r="N107" i="9" s="1"/>
  <c r="G113" i="8"/>
  <c r="M113" i="8" s="1"/>
  <c r="D114" i="9"/>
  <c r="F120" i="8"/>
  <c r="E115" i="9"/>
  <c r="K115" i="9" s="1"/>
  <c r="N115" i="9" s="1"/>
  <c r="G121" i="8"/>
  <c r="M121" i="8" s="1"/>
  <c r="F3" i="9"/>
  <c r="I3" i="9" s="1"/>
  <c r="L3" i="9" s="1"/>
  <c r="H3" i="8"/>
  <c r="F4" i="9"/>
  <c r="I4" i="9" s="1"/>
  <c r="L4" i="9" s="1"/>
  <c r="H4" i="8"/>
  <c r="F5" i="9"/>
  <c r="H5" i="8"/>
  <c r="F6" i="9"/>
  <c r="H6" i="8"/>
  <c r="F7" i="9"/>
  <c r="H7" i="8"/>
  <c r="F8" i="9"/>
  <c r="H8" i="8"/>
  <c r="F9" i="9"/>
  <c r="H9" i="8"/>
  <c r="F10" i="9"/>
  <c r="H10" i="8"/>
  <c r="F11" i="9"/>
  <c r="H11" i="8"/>
  <c r="H12" i="8"/>
  <c r="F12" i="9"/>
  <c r="F13" i="9"/>
  <c r="H13" i="8"/>
  <c r="F14" i="9"/>
  <c r="H14" i="8"/>
  <c r="F15" i="9"/>
  <c r="H15" i="8"/>
  <c r="F16" i="9"/>
  <c r="H16" i="8"/>
  <c r="F17" i="9"/>
  <c r="H17" i="8"/>
  <c r="F18" i="9"/>
  <c r="H18" i="8"/>
  <c r="F19" i="9"/>
  <c r="H19" i="8"/>
  <c r="F20" i="9"/>
  <c r="H20" i="8"/>
  <c r="F21" i="9"/>
  <c r="H21" i="8"/>
  <c r="F23" i="9"/>
  <c r="H23" i="8"/>
  <c r="F26" i="9"/>
  <c r="H26" i="8"/>
  <c r="F27" i="9"/>
  <c r="H27" i="8"/>
  <c r="F28" i="9"/>
  <c r="H28" i="8"/>
  <c r="F30" i="9"/>
  <c r="H32" i="8"/>
  <c r="F31" i="9"/>
  <c r="H33" i="8"/>
  <c r="F32" i="9"/>
  <c r="H35" i="8"/>
  <c r="F33" i="9"/>
  <c r="H36" i="8"/>
  <c r="F34" i="9"/>
  <c r="H37" i="8"/>
  <c r="F35" i="9"/>
  <c r="H38" i="8"/>
  <c r="F36" i="9"/>
  <c r="H39" i="8"/>
  <c r="F37" i="9"/>
  <c r="H40" i="8"/>
  <c r="F38" i="9"/>
  <c r="H41" i="8"/>
  <c r="F39" i="9"/>
  <c r="H42" i="8"/>
  <c r="F40" i="9"/>
  <c r="H44" i="8"/>
  <c r="F41" i="9"/>
  <c r="H45" i="8"/>
  <c r="F42" i="9"/>
  <c r="H46" i="8"/>
  <c r="F43" i="9"/>
  <c r="H47" i="8"/>
  <c r="F44" i="9"/>
  <c r="H48" i="8"/>
  <c r="F46" i="9"/>
  <c r="H50" i="8"/>
  <c r="F47" i="9"/>
  <c r="H51" i="8"/>
  <c r="F48" i="9"/>
  <c r="H52" i="8"/>
  <c r="F49" i="9"/>
  <c r="H53" i="8"/>
  <c r="F50" i="9"/>
  <c r="H54" i="8"/>
  <c r="F52" i="9"/>
  <c r="H56" i="8"/>
  <c r="F54" i="9"/>
  <c r="H58" i="8"/>
  <c r="F60" i="9"/>
  <c r="H64" i="8"/>
  <c r="G65" i="9"/>
  <c r="I70" i="8"/>
  <c r="G72" i="9"/>
  <c r="I78" i="8"/>
  <c r="G80" i="9"/>
  <c r="I86" i="8"/>
  <c r="F85" i="9"/>
  <c r="H91" i="8"/>
  <c r="G88" i="9"/>
  <c r="I94" i="8"/>
  <c r="F93" i="9"/>
  <c r="H99" i="8"/>
  <c r="G96" i="9"/>
  <c r="I102" i="8"/>
  <c r="F101" i="9"/>
  <c r="H107" i="8"/>
  <c r="G104" i="9"/>
  <c r="I110" i="8"/>
  <c r="F109" i="9"/>
  <c r="H115" i="8"/>
  <c r="G112" i="9"/>
  <c r="I118" i="8"/>
  <c r="F117" i="9"/>
  <c r="H123" i="8"/>
  <c r="I5" i="10"/>
  <c r="J5" i="10" s="1"/>
  <c r="H22" i="8"/>
  <c r="G42" i="8"/>
  <c r="H55" i="8"/>
  <c r="H75" i="8"/>
  <c r="C93" i="9"/>
  <c r="C99" i="8"/>
  <c r="C98" i="7"/>
  <c r="G98" i="7" s="1"/>
  <c r="D10" i="9"/>
  <c r="F10" i="8"/>
  <c r="D18" i="9"/>
  <c r="F18" i="8"/>
  <c r="D46" i="9"/>
  <c r="F50" i="8"/>
  <c r="D54" i="9"/>
  <c r="F58" i="8"/>
  <c r="G86" i="9"/>
  <c r="I92" i="8"/>
  <c r="F99" i="9"/>
  <c r="H105" i="8"/>
  <c r="C110" i="8"/>
  <c r="E10" i="9"/>
  <c r="K10" i="9" s="1"/>
  <c r="N10" i="9" s="1"/>
  <c r="G10" i="8"/>
  <c r="D17" i="9"/>
  <c r="F17" i="8"/>
  <c r="D31" i="9"/>
  <c r="F33" i="8"/>
  <c r="D45" i="9"/>
  <c r="I45" i="9" s="1"/>
  <c r="L45" i="9" s="1"/>
  <c r="F49" i="8"/>
  <c r="D53" i="9"/>
  <c r="I53" i="9" s="1"/>
  <c r="L53" i="9" s="1"/>
  <c r="F57" i="8"/>
  <c r="E61" i="9"/>
  <c r="K61" i="9" s="1"/>
  <c r="N61" i="9" s="1"/>
  <c r="G66" i="8"/>
  <c r="D75" i="9"/>
  <c r="F81" i="8"/>
  <c r="E84" i="9"/>
  <c r="K84" i="9" s="1"/>
  <c r="N84" i="9" s="1"/>
  <c r="G90" i="8"/>
  <c r="E92" i="9"/>
  <c r="K92" i="9" s="1"/>
  <c r="N92" i="9" s="1"/>
  <c r="G98" i="8"/>
  <c r="F65" i="9"/>
  <c r="H70" i="8"/>
  <c r="F104" i="9"/>
  <c r="H110" i="8"/>
  <c r="C107" i="9"/>
  <c r="C113" i="8"/>
  <c r="C112" i="7"/>
  <c r="G112" i="7" s="1"/>
  <c r="E31" i="9"/>
  <c r="K31" i="9" s="1"/>
  <c r="N31" i="9" s="1"/>
  <c r="G33" i="8"/>
  <c r="M33" i="8" s="1"/>
  <c r="D7" i="9"/>
  <c r="F7" i="8"/>
  <c r="E44" i="9"/>
  <c r="K44" i="9" s="1"/>
  <c r="N44" i="9" s="1"/>
  <c r="G48" i="8"/>
  <c r="E60" i="9"/>
  <c r="K60" i="9" s="1"/>
  <c r="N60" i="9" s="1"/>
  <c r="G64" i="8"/>
  <c r="D73" i="9"/>
  <c r="I73" i="9" s="1"/>
  <c r="L73" i="9" s="1"/>
  <c r="F79" i="8"/>
  <c r="E82" i="9"/>
  <c r="K82" i="9" s="1"/>
  <c r="N82" i="9" s="1"/>
  <c r="G88" i="8"/>
  <c r="D89" i="9"/>
  <c r="F95" i="8"/>
  <c r="D105" i="9"/>
  <c r="F111" i="8"/>
  <c r="G60" i="9"/>
  <c r="I64" i="8"/>
  <c r="G77" i="9"/>
  <c r="I83" i="8"/>
  <c r="F82" i="9"/>
  <c r="H88" i="8"/>
  <c r="G93" i="9"/>
  <c r="I99" i="8"/>
  <c r="G109" i="9"/>
  <c r="I115" i="8"/>
  <c r="F114" i="9"/>
  <c r="H120" i="8"/>
  <c r="F106" i="8"/>
  <c r="C113" i="9"/>
  <c r="C119" i="8"/>
  <c r="C118" i="7"/>
  <c r="G118" i="7" s="1"/>
  <c r="D6" i="9"/>
  <c r="F6" i="8"/>
  <c r="E7" i="9"/>
  <c r="K7" i="9" s="1"/>
  <c r="N7" i="9" s="1"/>
  <c r="G7" i="8"/>
  <c r="D14" i="9"/>
  <c r="F14" i="8"/>
  <c r="E15" i="9"/>
  <c r="K15" i="9" s="1"/>
  <c r="N15" i="9" s="1"/>
  <c r="G15" i="8"/>
  <c r="M15" i="8" s="1"/>
  <c r="D22" i="9"/>
  <c r="I22" i="9" s="1"/>
  <c r="L22" i="9" s="1"/>
  <c r="F22" i="8"/>
  <c r="K22" i="8" s="1"/>
  <c r="E23" i="9"/>
  <c r="K23" i="9" s="1"/>
  <c r="N23" i="9" s="1"/>
  <c r="G23" i="8"/>
  <c r="M23" i="8" s="1"/>
  <c r="D29" i="9"/>
  <c r="I29" i="9" s="1"/>
  <c r="L29" i="9" s="1"/>
  <c r="F30" i="8"/>
  <c r="D35" i="9"/>
  <c r="F38" i="8"/>
  <c r="E36" i="9"/>
  <c r="K36" i="9" s="1"/>
  <c r="N36" i="9" s="1"/>
  <c r="G39" i="8"/>
  <c r="D42" i="9"/>
  <c r="F46" i="8"/>
  <c r="E43" i="9"/>
  <c r="K43" i="9" s="1"/>
  <c r="N43" i="9" s="1"/>
  <c r="G47" i="8"/>
  <c r="M47" i="8" s="1"/>
  <c r="D50" i="9"/>
  <c r="F54" i="8"/>
  <c r="E51" i="9"/>
  <c r="K51" i="9" s="1"/>
  <c r="N51" i="9" s="1"/>
  <c r="G55" i="8"/>
  <c r="D58" i="9"/>
  <c r="I58" i="9" s="1"/>
  <c r="L58" i="9" s="1"/>
  <c r="F62" i="8"/>
  <c r="E59" i="9"/>
  <c r="K59" i="9" s="1"/>
  <c r="N59" i="9" s="1"/>
  <c r="G63" i="8"/>
  <c r="M63" i="8" s="1"/>
  <c r="D65" i="9"/>
  <c r="F70" i="8"/>
  <c r="D72" i="9"/>
  <c r="F78" i="8"/>
  <c r="E73" i="9"/>
  <c r="K73" i="9" s="1"/>
  <c r="N73" i="9" s="1"/>
  <c r="G79" i="8"/>
  <c r="M79" i="8" s="1"/>
  <c r="D80" i="9"/>
  <c r="F86" i="8"/>
  <c r="E81" i="9"/>
  <c r="K81" i="9" s="1"/>
  <c r="N81" i="9" s="1"/>
  <c r="G87" i="8"/>
  <c r="D88" i="9"/>
  <c r="F94" i="8"/>
  <c r="N89" i="9"/>
  <c r="D96" i="9"/>
  <c r="F102" i="8"/>
  <c r="N97" i="9"/>
  <c r="D104" i="9"/>
  <c r="F110" i="8"/>
  <c r="N105" i="9"/>
  <c r="D112" i="9"/>
  <c r="F118" i="8"/>
  <c r="E113" i="9"/>
  <c r="K113" i="9" s="1"/>
  <c r="N113" i="9" s="1"/>
  <c r="G119" i="8"/>
  <c r="M119" i="8" s="1"/>
  <c r="G59" i="9"/>
  <c r="I63" i="8"/>
  <c r="F64" i="9"/>
  <c r="H69" i="8"/>
  <c r="G66" i="9"/>
  <c r="I72" i="8"/>
  <c r="F71" i="9"/>
  <c r="H77" i="8"/>
  <c r="G74" i="9"/>
  <c r="I80" i="8"/>
  <c r="F79" i="9"/>
  <c r="H85" i="8"/>
  <c r="G82" i="9"/>
  <c r="I88" i="8"/>
  <c r="F87" i="9"/>
  <c r="H93" i="8"/>
  <c r="G90" i="9"/>
  <c r="I96" i="8"/>
  <c r="F95" i="9"/>
  <c r="H101" i="8"/>
  <c r="G98" i="9"/>
  <c r="I104" i="8"/>
  <c r="F103" i="9"/>
  <c r="H109" i="8"/>
  <c r="G106" i="9"/>
  <c r="I112" i="8"/>
  <c r="G114" i="9"/>
  <c r="I120" i="8"/>
  <c r="F3" i="8"/>
  <c r="H25" i="8"/>
  <c r="G40" i="8"/>
  <c r="M40" i="8" s="1"/>
  <c r="H67" i="8"/>
  <c r="H73" i="8"/>
  <c r="G103" i="8"/>
  <c r="E11" i="9"/>
  <c r="K11" i="9" s="1"/>
  <c r="N11" i="9" s="1"/>
  <c r="G11" i="8"/>
  <c r="E19" i="9"/>
  <c r="K19" i="9" s="1"/>
  <c r="N19" i="9" s="1"/>
  <c r="G19" i="8"/>
  <c r="E27" i="9"/>
  <c r="K27" i="9" s="1"/>
  <c r="N27" i="9" s="1"/>
  <c r="G27" i="8"/>
  <c r="M27" i="8" s="1"/>
  <c r="E32" i="9"/>
  <c r="K32" i="9" s="1"/>
  <c r="N32" i="9" s="1"/>
  <c r="G35" i="8"/>
  <c r="M35" i="8" s="1"/>
  <c r="E62" i="9"/>
  <c r="K62" i="9" s="1"/>
  <c r="N62" i="9" s="1"/>
  <c r="G67" i="8"/>
  <c r="M67" i="8" s="1"/>
  <c r="E69" i="9"/>
  <c r="K69" i="9" s="1"/>
  <c r="N69" i="9" s="1"/>
  <c r="G75" i="8"/>
  <c r="E77" i="9"/>
  <c r="K77" i="9" s="1"/>
  <c r="N77" i="9" s="1"/>
  <c r="G83" i="8"/>
  <c r="E85" i="9"/>
  <c r="K85" i="9" s="1"/>
  <c r="N85" i="9" s="1"/>
  <c r="G91" i="8"/>
  <c r="D108" i="9"/>
  <c r="F114" i="8"/>
  <c r="E117" i="9"/>
  <c r="K117" i="9" s="1"/>
  <c r="N117" i="9" s="1"/>
  <c r="G123" i="8"/>
  <c r="M123" i="8" s="1"/>
  <c r="G55" i="9"/>
  <c r="I59" i="8"/>
  <c r="G70" i="9"/>
  <c r="I76" i="8"/>
  <c r="G102" i="9"/>
  <c r="I108" i="8"/>
  <c r="F115" i="9"/>
  <c r="H121" i="8"/>
  <c r="D38" i="9"/>
  <c r="F41" i="8"/>
  <c r="N76" i="9"/>
  <c r="D91" i="9"/>
  <c r="F97" i="8"/>
  <c r="D115" i="9"/>
  <c r="F121" i="8"/>
  <c r="F56" i="9"/>
  <c r="H60" i="8"/>
  <c r="F112" i="9"/>
  <c r="H118" i="8"/>
  <c r="I4" i="10"/>
  <c r="J4" i="10" s="1"/>
  <c r="C92" i="8"/>
  <c r="C91" i="7"/>
  <c r="G91" i="7" s="1"/>
  <c r="C94" i="9"/>
  <c r="C100" i="8"/>
  <c r="E8" i="9"/>
  <c r="K8" i="9" s="1"/>
  <c r="N8" i="9" s="1"/>
  <c r="G8" i="8"/>
  <c r="M8" i="8" s="1"/>
  <c r="D15" i="9"/>
  <c r="F15" i="8"/>
  <c r="D23" i="9"/>
  <c r="F23" i="8"/>
  <c r="D36" i="9"/>
  <c r="F39" i="8"/>
  <c r="D43" i="9"/>
  <c r="I43" i="9" s="1"/>
  <c r="L43" i="9" s="1"/>
  <c r="F47" i="8"/>
  <c r="K47" i="8" s="1"/>
  <c r="D59" i="9"/>
  <c r="F63" i="8"/>
  <c r="E66" i="9"/>
  <c r="K66" i="9" s="1"/>
  <c r="N66" i="9" s="1"/>
  <c r="G72" i="8"/>
  <c r="D81" i="9"/>
  <c r="F87" i="8"/>
  <c r="E90" i="9"/>
  <c r="K90" i="9" s="1"/>
  <c r="N90" i="9" s="1"/>
  <c r="G96" i="8"/>
  <c r="M96" i="8" s="1"/>
  <c r="E98" i="9"/>
  <c r="K98" i="9" s="1"/>
  <c r="N98" i="9" s="1"/>
  <c r="G104" i="8"/>
  <c r="M104" i="8" s="1"/>
  <c r="E106" i="9"/>
  <c r="K106" i="9" s="1"/>
  <c r="N106" i="9" s="1"/>
  <c r="G112" i="8"/>
  <c r="D113" i="9"/>
  <c r="F119" i="8"/>
  <c r="G62" i="9"/>
  <c r="I67" i="8"/>
  <c r="F66" i="9"/>
  <c r="H72" i="8"/>
  <c r="G69" i="9"/>
  <c r="I75" i="8"/>
  <c r="F74" i="9"/>
  <c r="H80" i="8"/>
  <c r="G85" i="9"/>
  <c r="I91" i="8"/>
  <c r="F90" i="9"/>
  <c r="H96" i="8"/>
  <c r="F98" i="9"/>
  <c r="H104" i="8"/>
  <c r="G101" i="9"/>
  <c r="I107" i="8"/>
  <c r="F106" i="9"/>
  <c r="H112" i="8"/>
  <c r="G117" i="9"/>
  <c r="I123" i="8"/>
  <c r="C84" i="9"/>
  <c r="C90" i="8"/>
  <c r="C89" i="7"/>
  <c r="G89" i="7" s="1"/>
  <c r="C92" i="9"/>
  <c r="C98" i="8"/>
  <c r="C97" i="7"/>
  <c r="G97" i="7" s="1"/>
  <c r="C100" i="9"/>
  <c r="C106" i="8"/>
  <c r="C105" i="7"/>
  <c r="G105" i="7" s="1"/>
  <c r="D5" i="9"/>
  <c r="F5" i="8"/>
  <c r="E6" i="9"/>
  <c r="K6" i="9" s="1"/>
  <c r="N6" i="9" s="1"/>
  <c r="G6" i="8"/>
  <c r="D13" i="9"/>
  <c r="F13" i="8"/>
  <c r="E14" i="9"/>
  <c r="K14" i="9" s="1"/>
  <c r="N14" i="9" s="1"/>
  <c r="G14" i="8"/>
  <c r="D21" i="9"/>
  <c r="F21" i="8"/>
  <c r="E22" i="9"/>
  <c r="K22" i="9" s="1"/>
  <c r="N22" i="9" s="1"/>
  <c r="G22" i="8"/>
  <c r="M22" i="8" s="1"/>
  <c r="E29" i="9"/>
  <c r="K29" i="9" s="1"/>
  <c r="N29" i="9" s="1"/>
  <c r="G30" i="8"/>
  <c r="D34" i="9"/>
  <c r="F37" i="8"/>
  <c r="N35" i="9"/>
  <c r="D41" i="9"/>
  <c r="F45" i="8"/>
  <c r="N42" i="9"/>
  <c r="D49" i="9"/>
  <c r="F53" i="8"/>
  <c r="E50" i="9"/>
  <c r="K50" i="9" s="1"/>
  <c r="N50" i="9" s="1"/>
  <c r="G54" i="8"/>
  <c r="M54" i="8" s="1"/>
  <c r="D57" i="9"/>
  <c r="F61" i="8"/>
  <c r="E58" i="9"/>
  <c r="K58" i="9" s="1"/>
  <c r="N58" i="9" s="1"/>
  <c r="G62" i="8"/>
  <c r="D64" i="9"/>
  <c r="F69" i="8"/>
  <c r="E65" i="9"/>
  <c r="K65" i="9" s="1"/>
  <c r="N65" i="9" s="1"/>
  <c r="G70" i="8"/>
  <c r="M70" i="8" s="1"/>
  <c r="D71" i="9"/>
  <c r="F77" i="8"/>
  <c r="E72" i="9"/>
  <c r="K72" i="9" s="1"/>
  <c r="N72" i="9" s="1"/>
  <c r="G78" i="8"/>
  <c r="D79" i="9"/>
  <c r="F85" i="8"/>
  <c r="E80" i="9"/>
  <c r="K80" i="9" s="1"/>
  <c r="N80" i="9" s="1"/>
  <c r="G86" i="8"/>
  <c r="M86" i="8" s="1"/>
  <c r="D87" i="9"/>
  <c r="F93" i="8"/>
  <c r="E88" i="9"/>
  <c r="K88" i="9" s="1"/>
  <c r="N88" i="9" s="1"/>
  <c r="G94" i="8"/>
  <c r="D95" i="9"/>
  <c r="F101" i="8"/>
  <c r="E96" i="9"/>
  <c r="K96" i="9" s="1"/>
  <c r="N96" i="9" s="1"/>
  <c r="G102" i="8"/>
  <c r="M102" i="8" s="1"/>
  <c r="D103" i="9"/>
  <c r="F109" i="8"/>
  <c r="K109" i="8" s="1"/>
  <c r="E104" i="9"/>
  <c r="K104" i="9" s="1"/>
  <c r="N104" i="9" s="1"/>
  <c r="G110" i="8"/>
  <c r="E112" i="9"/>
  <c r="K112" i="9" s="1"/>
  <c r="N112" i="9" s="1"/>
  <c r="G118" i="8"/>
  <c r="F4" i="10"/>
  <c r="G4" i="10" s="1"/>
  <c r="F125" i="8"/>
  <c r="K125" i="8" s="1"/>
  <c r="F61" i="9"/>
  <c r="H66" i="8"/>
  <c r="G64" i="9"/>
  <c r="I69" i="8"/>
  <c r="F68" i="9"/>
  <c r="H74" i="8"/>
  <c r="G71" i="9"/>
  <c r="I77" i="8"/>
  <c r="F76" i="9"/>
  <c r="H82" i="8"/>
  <c r="G79" i="9"/>
  <c r="I85" i="8"/>
  <c r="F84" i="9"/>
  <c r="H90" i="8"/>
  <c r="G87" i="9"/>
  <c r="I93" i="8"/>
  <c r="F92" i="9"/>
  <c r="I92" i="9" s="1"/>
  <c r="L92" i="9" s="1"/>
  <c r="H98" i="8"/>
  <c r="G95" i="9"/>
  <c r="I101" i="8"/>
  <c r="F100" i="9"/>
  <c r="I100" i="9" s="1"/>
  <c r="L100" i="9" s="1"/>
  <c r="H106" i="8"/>
  <c r="G103" i="9"/>
  <c r="I109" i="8"/>
  <c r="F108" i="9"/>
  <c r="H114" i="8"/>
  <c r="F116" i="9"/>
  <c r="H122" i="8"/>
  <c r="C101" i="7"/>
  <c r="G101" i="7" s="1"/>
  <c r="G3" i="8"/>
  <c r="H79" i="8"/>
  <c r="D26" i="9"/>
  <c r="F26" i="8"/>
  <c r="E93" i="9"/>
  <c r="K93" i="9" s="1"/>
  <c r="N93" i="9" s="1"/>
  <c r="G99" i="8"/>
  <c r="M99" i="8" s="1"/>
  <c r="E101" i="9"/>
  <c r="K101" i="9" s="1"/>
  <c r="N101" i="9" s="1"/>
  <c r="G107" i="8"/>
  <c r="D116" i="9"/>
  <c r="F122" i="8"/>
  <c r="G78" i="9"/>
  <c r="I84" i="8"/>
  <c r="D25" i="9"/>
  <c r="I25" i="9" s="1"/>
  <c r="L25" i="9" s="1"/>
  <c r="F25" i="8"/>
  <c r="E46" i="9"/>
  <c r="K46" i="9" s="1"/>
  <c r="N46" i="9" s="1"/>
  <c r="G50" i="8"/>
  <c r="E54" i="9"/>
  <c r="K54" i="9" s="1"/>
  <c r="N54" i="9" s="1"/>
  <c r="G58" i="8"/>
  <c r="D67" i="9"/>
  <c r="I67" i="9" s="1"/>
  <c r="L67" i="9" s="1"/>
  <c r="F73" i="8"/>
  <c r="D99" i="9"/>
  <c r="F105" i="8"/>
  <c r="E108" i="9"/>
  <c r="K108" i="9" s="1"/>
  <c r="N108" i="9" s="1"/>
  <c r="G114" i="8"/>
  <c r="E116" i="9"/>
  <c r="K116" i="9" s="1"/>
  <c r="N116" i="9" s="1"/>
  <c r="G122" i="8"/>
  <c r="D30" i="9"/>
  <c r="F32" i="8"/>
  <c r="E24" i="9"/>
  <c r="K24" i="9" s="1"/>
  <c r="N24" i="9" s="1"/>
  <c r="G24" i="8"/>
  <c r="E30" i="9"/>
  <c r="K30" i="9" s="1"/>
  <c r="N30" i="9" s="1"/>
  <c r="G32" i="8"/>
  <c r="M32" i="8" s="1"/>
  <c r="D51" i="9"/>
  <c r="I51" i="9" s="1"/>
  <c r="L51" i="9" s="1"/>
  <c r="F55" i="8"/>
  <c r="D97" i="9"/>
  <c r="F103" i="8"/>
  <c r="E114" i="9"/>
  <c r="K114" i="9" s="1"/>
  <c r="N114" i="9" s="1"/>
  <c r="G120" i="8"/>
  <c r="M120" i="8" s="1"/>
  <c r="E5" i="9"/>
  <c r="K5" i="9" s="1"/>
  <c r="N5" i="9" s="1"/>
  <c r="G5" i="8"/>
  <c r="D12" i="9"/>
  <c r="F12" i="8"/>
  <c r="E13" i="9"/>
  <c r="K13" i="9" s="1"/>
  <c r="N13" i="9" s="1"/>
  <c r="G13" i="8"/>
  <c r="D20" i="9"/>
  <c r="F20" i="8"/>
  <c r="E21" i="9"/>
  <c r="K21" i="9" s="1"/>
  <c r="N21" i="9" s="1"/>
  <c r="G21" i="8"/>
  <c r="M21" i="8" s="1"/>
  <c r="D28" i="9"/>
  <c r="F28" i="8"/>
  <c r="D33" i="9"/>
  <c r="F36" i="8"/>
  <c r="E34" i="9"/>
  <c r="K34" i="9" s="1"/>
  <c r="N34" i="9" s="1"/>
  <c r="G37" i="8"/>
  <c r="M37" i="8" s="1"/>
  <c r="D40" i="9"/>
  <c r="F44" i="8"/>
  <c r="E41" i="9"/>
  <c r="K41" i="9" s="1"/>
  <c r="N41" i="9" s="1"/>
  <c r="G45" i="8"/>
  <c r="M45" i="8" s="1"/>
  <c r="D48" i="9"/>
  <c r="F52" i="8"/>
  <c r="E49" i="9"/>
  <c r="K49" i="9" s="1"/>
  <c r="N49" i="9" s="1"/>
  <c r="G53" i="8"/>
  <c r="M53" i="8" s="1"/>
  <c r="D56" i="9"/>
  <c r="F60" i="8"/>
  <c r="E57" i="9"/>
  <c r="K57" i="9" s="1"/>
  <c r="N57" i="9" s="1"/>
  <c r="G61" i="8"/>
  <c r="D63" i="9"/>
  <c r="F68" i="8"/>
  <c r="E64" i="9"/>
  <c r="K64" i="9" s="1"/>
  <c r="N64" i="9" s="1"/>
  <c r="G69" i="8"/>
  <c r="D70" i="9"/>
  <c r="F76" i="8"/>
  <c r="E71" i="9"/>
  <c r="K71" i="9" s="1"/>
  <c r="N71" i="9" s="1"/>
  <c r="G77" i="8"/>
  <c r="M77" i="8" s="1"/>
  <c r="D78" i="9"/>
  <c r="F84" i="8"/>
  <c r="E79" i="9"/>
  <c r="K79" i="9" s="1"/>
  <c r="N79" i="9" s="1"/>
  <c r="G85" i="8"/>
  <c r="M85" i="8" s="1"/>
  <c r="D86" i="9"/>
  <c r="F92" i="8"/>
  <c r="E87" i="9"/>
  <c r="K87" i="9" s="1"/>
  <c r="N87" i="9" s="1"/>
  <c r="G93" i="8"/>
  <c r="D94" i="9"/>
  <c r="F100" i="8"/>
  <c r="N95" i="9"/>
  <c r="N103" i="9"/>
  <c r="D110" i="9"/>
  <c r="F116" i="8"/>
  <c r="F6" i="10"/>
  <c r="G6" i="10" s="1"/>
  <c r="G125" i="8"/>
  <c r="M125" i="8" s="1"/>
  <c r="G57" i="9"/>
  <c r="I61" i="8"/>
  <c r="G61" i="9"/>
  <c r="I66" i="8"/>
  <c r="G68" i="9"/>
  <c r="I74" i="8"/>
  <c r="G76" i="9"/>
  <c r="I82" i="8"/>
  <c r="F81" i="9"/>
  <c r="H87" i="8"/>
  <c r="G84" i="9"/>
  <c r="I90" i="8"/>
  <c r="F89" i="9"/>
  <c r="H95" i="8"/>
  <c r="G92" i="9"/>
  <c r="I98" i="8"/>
  <c r="F97" i="9"/>
  <c r="H103" i="8"/>
  <c r="G100" i="9"/>
  <c r="I106" i="8"/>
  <c r="F105" i="9"/>
  <c r="H111" i="8"/>
  <c r="G108" i="9"/>
  <c r="I114" i="8"/>
  <c r="F113" i="9"/>
  <c r="H119" i="8"/>
  <c r="G116" i="9"/>
  <c r="I122" i="8"/>
  <c r="H30" i="8"/>
  <c r="G38" i="8"/>
  <c r="M38" i="8" s="1"/>
  <c r="H59" i="8"/>
  <c r="G82" i="8"/>
  <c r="G101" i="8"/>
  <c r="M101" i="8" s="1"/>
  <c r="C91" i="8"/>
  <c r="C85" i="9"/>
  <c r="C90" i="7"/>
  <c r="G90" i="7" s="1"/>
  <c r="D39" i="9"/>
  <c r="F42" i="8"/>
  <c r="E47" i="9"/>
  <c r="K47" i="9" s="1"/>
  <c r="N47" i="9" s="1"/>
  <c r="G51" i="8"/>
  <c r="E55" i="9"/>
  <c r="K55" i="9" s="1"/>
  <c r="N55" i="9" s="1"/>
  <c r="G59" i="8"/>
  <c r="M59" i="8" s="1"/>
  <c r="D61" i="9"/>
  <c r="F66" i="8"/>
  <c r="D68" i="9"/>
  <c r="F74" i="8"/>
  <c r="D76" i="9"/>
  <c r="F82" i="8"/>
  <c r="D84" i="9"/>
  <c r="F90" i="8"/>
  <c r="E109" i="9"/>
  <c r="K109" i="9" s="1"/>
  <c r="N109" i="9" s="1"/>
  <c r="G115" i="8"/>
  <c r="F57" i="9"/>
  <c r="H61" i="8"/>
  <c r="G63" i="9"/>
  <c r="I68" i="8"/>
  <c r="F75" i="9"/>
  <c r="H81" i="8"/>
  <c r="F83" i="9"/>
  <c r="H89" i="8"/>
  <c r="F91" i="9"/>
  <c r="H97" i="8"/>
  <c r="G94" i="9"/>
  <c r="I100" i="8"/>
  <c r="H113" i="8"/>
  <c r="F107" i="9"/>
  <c r="G110" i="9"/>
  <c r="I116" i="8"/>
  <c r="D9" i="9"/>
  <c r="F9" i="8"/>
  <c r="N39" i="9"/>
  <c r="E68" i="9"/>
  <c r="K68" i="9" s="1"/>
  <c r="N68" i="9" s="1"/>
  <c r="G74" i="8"/>
  <c r="D83" i="9"/>
  <c r="F89" i="8"/>
  <c r="E100" i="9"/>
  <c r="K100" i="9" s="1"/>
  <c r="N100" i="9" s="1"/>
  <c r="G106" i="8"/>
  <c r="G67" i="9"/>
  <c r="I73" i="8"/>
  <c r="G75" i="9"/>
  <c r="I81" i="8"/>
  <c r="G83" i="9"/>
  <c r="I89" i="8"/>
  <c r="G91" i="9"/>
  <c r="I97" i="8"/>
  <c r="G99" i="9"/>
  <c r="I105" i="8"/>
  <c r="E16" i="9"/>
  <c r="K16" i="9" s="1"/>
  <c r="N16" i="9" s="1"/>
  <c r="G16" i="8"/>
  <c r="N37" i="9"/>
  <c r="E52" i="9"/>
  <c r="K52" i="9" s="1"/>
  <c r="N52" i="9" s="1"/>
  <c r="G56" i="8"/>
  <c r="N74" i="9"/>
  <c r="C71" i="9"/>
  <c r="C77" i="8"/>
  <c r="C37" i="9"/>
  <c r="C40" i="8"/>
  <c r="C114" i="9"/>
  <c r="C120" i="8"/>
  <c r="C119" i="7"/>
  <c r="G119" i="7" s="1"/>
  <c r="E4" i="9"/>
  <c r="K4" i="9" s="1"/>
  <c r="N4" i="9" s="1"/>
  <c r="G4" i="8"/>
  <c r="M4" i="8" s="1"/>
  <c r="D11" i="9"/>
  <c r="I11" i="9" s="1"/>
  <c r="L11" i="9" s="1"/>
  <c r="F11" i="8"/>
  <c r="E12" i="9"/>
  <c r="K12" i="9" s="1"/>
  <c r="N12" i="9" s="1"/>
  <c r="G12" i="8"/>
  <c r="D19" i="9"/>
  <c r="F19" i="8"/>
  <c r="E20" i="9"/>
  <c r="K20" i="9" s="1"/>
  <c r="N20" i="9" s="1"/>
  <c r="G20" i="8"/>
  <c r="D27" i="9"/>
  <c r="F27" i="8"/>
  <c r="E28" i="9"/>
  <c r="K28" i="9" s="1"/>
  <c r="N28" i="9" s="1"/>
  <c r="G28" i="8"/>
  <c r="M28" i="8" s="1"/>
  <c r="D32" i="9"/>
  <c r="F35" i="8"/>
  <c r="E33" i="9"/>
  <c r="K33" i="9" s="1"/>
  <c r="N33" i="9" s="1"/>
  <c r="G36" i="8"/>
  <c r="E40" i="9"/>
  <c r="K40" i="9" s="1"/>
  <c r="N40" i="9" s="1"/>
  <c r="G44" i="8"/>
  <c r="D47" i="9"/>
  <c r="F51" i="8"/>
  <c r="E48" i="9"/>
  <c r="K48" i="9" s="1"/>
  <c r="N48" i="9" s="1"/>
  <c r="G52" i="8"/>
  <c r="M52" i="8" s="1"/>
  <c r="D55" i="9"/>
  <c r="I55" i="9" s="1"/>
  <c r="L55" i="9" s="1"/>
  <c r="F59" i="8"/>
  <c r="E56" i="9"/>
  <c r="K56" i="9" s="1"/>
  <c r="N56" i="9" s="1"/>
  <c r="G60" i="8"/>
  <c r="M60" i="8" s="1"/>
  <c r="D62" i="9"/>
  <c r="I62" i="9" s="1"/>
  <c r="L62" i="9" s="1"/>
  <c r="F67" i="8"/>
  <c r="E63" i="9"/>
  <c r="K63" i="9" s="1"/>
  <c r="N63" i="9" s="1"/>
  <c r="G68" i="8"/>
  <c r="M68" i="8" s="1"/>
  <c r="D69" i="9"/>
  <c r="I69" i="9" s="1"/>
  <c r="L69" i="9" s="1"/>
  <c r="F75" i="8"/>
  <c r="E70" i="9"/>
  <c r="K70" i="9" s="1"/>
  <c r="N70" i="9" s="1"/>
  <c r="G76" i="8"/>
  <c r="D77" i="9"/>
  <c r="I77" i="9" s="1"/>
  <c r="L77" i="9" s="1"/>
  <c r="F83" i="8"/>
  <c r="E78" i="9"/>
  <c r="K78" i="9" s="1"/>
  <c r="N78" i="9" s="1"/>
  <c r="G84" i="8"/>
  <c r="D85" i="9"/>
  <c r="F91" i="8"/>
  <c r="E86" i="9"/>
  <c r="K86" i="9" s="1"/>
  <c r="N86" i="9" s="1"/>
  <c r="G92" i="8"/>
  <c r="M92" i="8" s="1"/>
  <c r="D93" i="9"/>
  <c r="F99" i="8"/>
  <c r="E94" i="9"/>
  <c r="K94" i="9" s="1"/>
  <c r="N94" i="9" s="1"/>
  <c r="G100" i="8"/>
  <c r="D101" i="9"/>
  <c r="F107" i="8"/>
  <c r="E102" i="9"/>
  <c r="K102" i="9" s="1"/>
  <c r="N102" i="9" s="1"/>
  <c r="G108" i="8"/>
  <c r="M108" i="8" s="1"/>
  <c r="D109" i="9"/>
  <c r="F115" i="8"/>
  <c r="E110" i="9"/>
  <c r="K110" i="9" s="1"/>
  <c r="N110" i="9" s="1"/>
  <c r="G116" i="8"/>
  <c r="M116" i="8" s="1"/>
  <c r="D117" i="9"/>
  <c r="F123" i="8"/>
  <c r="K123" i="8" s="1"/>
  <c r="G56" i="9"/>
  <c r="I60" i="8"/>
  <c r="F63" i="9"/>
  <c r="H68" i="8"/>
  <c r="F70" i="9"/>
  <c r="H76" i="8"/>
  <c r="G73" i="9"/>
  <c r="I79" i="8"/>
  <c r="F78" i="9"/>
  <c r="H84" i="8"/>
  <c r="G81" i="9"/>
  <c r="I87" i="8"/>
  <c r="F86" i="9"/>
  <c r="H92" i="8"/>
  <c r="G89" i="9"/>
  <c r="I95" i="8"/>
  <c r="F94" i="9"/>
  <c r="H100" i="8"/>
  <c r="K100" i="8" s="1"/>
  <c r="G97" i="9"/>
  <c r="I103" i="8"/>
  <c r="F102" i="9"/>
  <c r="I102" i="9" s="1"/>
  <c r="L102" i="9" s="1"/>
  <c r="H108" i="8"/>
  <c r="G105" i="9"/>
  <c r="I111" i="8"/>
  <c r="F110" i="9"/>
  <c r="H116" i="8"/>
  <c r="G113" i="9"/>
  <c r="I119" i="8"/>
  <c r="C39" i="7"/>
  <c r="G39" i="7" s="1"/>
  <c r="C99" i="7"/>
  <c r="G99" i="7" s="1"/>
  <c r="G46" i="8"/>
  <c r="H57" i="8"/>
  <c r="F98" i="8"/>
  <c r="C88" i="7" l="1"/>
  <c r="G88" i="7" s="1"/>
  <c r="C109" i="8"/>
  <c r="C86" i="8"/>
  <c r="C110" i="7"/>
  <c r="G110" i="7" s="1"/>
  <c r="C80" i="9"/>
  <c r="C111" i="8"/>
  <c r="C103" i="9"/>
  <c r="C93" i="8"/>
  <c r="C79" i="8"/>
  <c r="C11" i="9"/>
  <c r="H11" i="9" s="1"/>
  <c r="C40" i="7"/>
  <c r="G40" i="7" s="1"/>
  <c r="C73" i="9"/>
  <c r="C87" i="7"/>
  <c r="G87" i="7" s="1"/>
  <c r="C41" i="8"/>
  <c r="J41" i="8" s="1"/>
  <c r="C112" i="8"/>
  <c r="L112" i="8" s="1"/>
  <c r="O112" i="8" s="1"/>
  <c r="C106" i="9"/>
  <c r="J106" i="9" s="1"/>
  <c r="M106" i="9" s="1"/>
  <c r="C107" i="7"/>
  <c r="G107" i="7" s="1"/>
  <c r="C108" i="8"/>
  <c r="L108" i="8" s="1"/>
  <c r="O108" i="8" s="1"/>
  <c r="C89" i="8"/>
  <c r="L89" i="8" s="1"/>
  <c r="O89" i="8" s="1"/>
  <c r="C88" i="8"/>
  <c r="J88" i="8" s="1"/>
  <c r="C94" i="8"/>
  <c r="L94" i="8" s="1"/>
  <c r="O94" i="8" s="1"/>
  <c r="C88" i="9"/>
  <c r="J88" i="9" s="1"/>
  <c r="M88" i="9" s="1"/>
  <c r="C109" i="7"/>
  <c r="G109" i="7" s="1"/>
  <c r="C100" i="7"/>
  <c r="G100" i="7" s="1"/>
  <c r="C95" i="9"/>
  <c r="J95" i="9" s="1"/>
  <c r="M95" i="9" s="1"/>
  <c r="C80" i="8"/>
  <c r="J80" i="8" s="1"/>
  <c r="C74" i="9"/>
  <c r="H74" i="9" s="1"/>
  <c r="C59" i="7"/>
  <c r="G59" i="7" s="1"/>
  <c r="C60" i="8"/>
  <c r="L60" i="8" s="1"/>
  <c r="O60" i="8" s="1"/>
  <c r="C120" i="7"/>
  <c r="G120" i="7" s="1"/>
  <c r="C121" i="8"/>
  <c r="L121" i="8" s="1"/>
  <c r="O121" i="8" s="1"/>
  <c r="C51" i="9"/>
  <c r="H51" i="9" s="1"/>
  <c r="C16" i="7"/>
  <c r="G16" i="7" s="1"/>
  <c r="C15" i="8"/>
  <c r="L15" i="8" s="1"/>
  <c r="O15" i="8" s="1"/>
  <c r="C57" i="8"/>
  <c r="J57" i="8" s="1"/>
  <c r="C114" i="8"/>
  <c r="L114" i="8" s="1"/>
  <c r="O114" i="8" s="1"/>
  <c r="C15" i="9"/>
  <c r="J15" i="9" s="1"/>
  <c r="M15" i="9" s="1"/>
  <c r="C113" i="7"/>
  <c r="G113" i="7" s="1"/>
  <c r="C61" i="8"/>
  <c r="L61" i="8" s="1"/>
  <c r="O61" i="8" s="1"/>
  <c r="C57" i="9"/>
  <c r="J57" i="9" s="1"/>
  <c r="M57" i="9" s="1"/>
  <c r="C53" i="9"/>
  <c r="J53" i="9" s="1"/>
  <c r="M53" i="9" s="1"/>
  <c r="C17" i="9"/>
  <c r="J17" i="9" s="1"/>
  <c r="M17" i="9" s="1"/>
  <c r="L12" i="8"/>
  <c r="O12" i="8" s="1"/>
  <c r="C84" i="7"/>
  <c r="G84" i="7" s="1"/>
  <c r="C37" i="8"/>
  <c r="L37" i="8" s="1"/>
  <c r="O37" i="8" s="1"/>
  <c r="C78" i="9"/>
  <c r="H78" i="9" s="1"/>
  <c r="C103" i="7"/>
  <c r="G103" i="7" s="1"/>
  <c r="C118" i="8"/>
  <c r="L118" i="8" s="1"/>
  <c r="O118" i="8" s="1"/>
  <c r="C54" i="7"/>
  <c r="G54" i="7" s="1"/>
  <c r="C20" i="8"/>
  <c r="J20" i="8" s="1"/>
  <c r="C91" i="9"/>
  <c r="J91" i="9" s="1"/>
  <c r="M91" i="9" s="1"/>
  <c r="C20" i="9"/>
  <c r="J20" i="9" s="1"/>
  <c r="M20" i="9" s="1"/>
  <c r="C19" i="8"/>
  <c r="J19" i="8" s="1"/>
  <c r="C11" i="7"/>
  <c r="G11" i="7" s="1"/>
  <c r="C122" i="8"/>
  <c r="J122" i="8" s="1"/>
  <c r="C116" i="9"/>
  <c r="J116" i="9" s="1"/>
  <c r="M116" i="9" s="1"/>
  <c r="C32" i="7"/>
  <c r="G32" i="7" s="1"/>
  <c r="C98" i="9"/>
  <c r="H98" i="9" s="1"/>
  <c r="C33" i="8"/>
  <c r="J33" i="8" s="1"/>
  <c r="C90" i="9"/>
  <c r="H90" i="9" s="1"/>
  <c r="C36" i="7"/>
  <c r="G36" i="7" s="1"/>
  <c r="C39" i="9"/>
  <c r="J39" i="9" s="1"/>
  <c r="M39" i="9" s="1"/>
  <c r="C15" i="7"/>
  <c r="G15" i="7" s="1"/>
  <c r="C14" i="8"/>
  <c r="J14" i="8" s="1"/>
  <c r="C124" i="8"/>
  <c r="L124" i="8" s="1"/>
  <c r="O124" i="8" s="1"/>
  <c r="B11" i="10" s="1"/>
  <c r="C116" i="8"/>
  <c r="L116" i="8" s="1"/>
  <c r="O116" i="8" s="1"/>
  <c r="C13" i="7"/>
  <c r="G13" i="7" s="1"/>
  <c r="C96" i="8"/>
  <c r="L96" i="8" s="1"/>
  <c r="O96" i="8" s="1"/>
  <c r="C42" i="8"/>
  <c r="L42" i="8" s="1"/>
  <c r="O42" i="8" s="1"/>
  <c r="C16" i="9"/>
  <c r="J16" i="9" s="1"/>
  <c r="M16" i="9" s="1"/>
  <c r="C110" i="9"/>
  <c r="H110" i="9" s="1"/>
  <c r="C35" i="8"/>
  <c r="L35" i="8" s="1"/>
  <c r="O35" i="8" s="1"/>
  <c r="C32" i="9"/>
  <c r="J32" i="9" s="1"/>
  <c r="M32" i="9" s="1"/>
  <c r="C80" i="7"/>
  <c r="G80" i="7" s="1"/>
  <c r="C74" i="7"/>
  <c r="G74" i="7" s="1"/>
  <c r="C52" i="7"/>
  <c r="G52" i="7" s="1"/>
  <c r="C53" i="8"/>
  <c r="L53" i="8" s="1"/>
  <c r="O53" i="8" s="1"/>
  <c r="C72" i="7"/>
  <c r="G72" i="7" s="1"/>
  <c r="C44" i="9"/>
  <c r="J44" i="9" s="1"/>
  <c r="M44" i="9" s="1"/>
  <c r="C73" i="8"/>
  <c r="J73" i="8" s="1"/>
  <c r="C75" i="8"/>
  <c r="J75" i="8" s="1"/>
  <c r="C61" i="7"/>
  <c r="G61" i="7" s="1"/>
  <c r="C75" i="7"/>
  <c r="G75" i="7" s="1"/>
  <c r="C81" i="8"/>
  <c r="J81" i="8" s="1"/>
  <c r="C18" i="7"/>
  <c r="G18" i="7" s="1"/>
  <c r="C81" i="7"/>
  <c r="G81" i="7" s="1"/>
  <c r="C62" i="8"/>
  <c r="J62" i="8" s="1"/>
  <c r="C82" i="8"/>
  <c r="J82" i="8" s="1"/>
  <c r="C94" i="7"/>
  <c r="G94" i="7" s="1"/>
  <c r="C104" i="7"/>
  <c r="G104" i="7" s="1"/>
  <c r="C95" i="8"/>
  <c r="L95" i="8" s="1"/>
  <c r="O95" i="8" s="1"/>
  <c r="J14" i="9"/>
  <c r="M14" i="9" s="1"/>
  <c r="C105" i="8"/>
  <c r="L105" i="8" s="1"/>
  <c r="O105" i="8" s="1"/>
  <c r="C49" i="7"/>
  <c r="G49" i="7" s="1"/>
  <c r="C116" i="7"/>
  <c r="G116" i="7" s="1"/>
  <c r="C96" i="7"/>
  <c r="G96" i="7" s="1"/>
  <c r="C50" i="8"/>
  <c r="J50" i="8" s="1"/>
  <c r="C87" i="8"/>
  <c r="L87" i="8" s="1"/>
  <c r="O87" i="8" s="1"/>
  <c r="C112" i="9"/>
  <c r="J112" i="9" s="1"/>
  <c r="M112" i="9" s="1"/>
  <c r="C81" i="9"/>
  <c r="J81" i="9" s="1"/>
  <c r="M81" i="9" s="1"/>
  <c r="C87" i="9"/>
  <c r="J87" i="9" s="1"/>
  <c r="M87" i="9" s="1"/>
  <c r="C55" i="7"/>
  <c r="G55" i="7" s="1"/>
  <c r="C56" i="8"/>
  <c r="J56" i="8" s="1"/>
  <c r="C85" i="8"/>
  <c r="L85" i="8" s="1"/>
  <c r="O85" i="8" s="1"/>
  <c r="C84" i="8"/>
  <c r="J84" i="8" s="1"/>
  <c r="C102" i="7"/>
  <c r="G102" i="7" s="1"/>
  <c r="C117" i="9"/>
  <c r="J117" i="9" s="1"/>
  <c r="M117" i="9" s="1"/>
  <c r="C103" i="8"/>
  <c r="L103" i="8" s="1"/>
  <c r="O103" i="8" s="1"/>
  <c r="C106" i="7"/>
  <c r="G106" i="7" s="1"/>
  <c r="C68" i="7"/>
  <c r="G68" i="7" s="1"/>
  <c r="C122" i="7"/>
  <c r="G122" i="7" s="1"/>
  <c r="C35" i="7"/>
  <c r="G35" i="7" s="1"/>
  <c r="C114" i="7"/>
  <c r="G114" i="7" s="1"/>
  <c r="C36" i="8"/>
  <c r="L36" i="8" s="1"/>
  <c r="O36" i="8" s="1"/>
  <c r="C115" i="8"/>
  <c r="L115" i="8" s="1"/>
  <c r="O115" i="8" s="1"/>
  <c r="C107" i="8"/>
  <c r="L107" i="8" s="1"/>
  <c r="O107" i="8" s="1"/>
  <c r="C32" i="8"/>
  <c r="J32" i="8" s="1"/>
  <c r="C30" i="9"/>
  <c r="J30" i="9" s="1"/>
  <c r="M30" i="9" s="1"/>
  <c r="C82" i="7"/>
  <c r="G82" i="7" s="1"/>
  <c r="C83" i="8"/>
  <c r="L83" i="8" s="1"/>
  <c r="O83" i="8" s="1"/>
  <c r="C76" i="8"/>
  <c r="J76" i="8" s="1"/>
  <c r="C124" i="7"/>
  <c r="G124" i="7" s="1"/>
  <c r="C11" i="8"/>
  <c r="L11" i="8" s="1"/>
  <c r="O11" i="8" s="1"/>
  <c r="C12" i="9"/>
  <c r="H12" i="9" s="1"/>
  <c r="C66" i="7"/>
  <c r="G66" i="7" s="1"/>
  <c r="C67" i="8"/>
  <c r="L67" i="8" s="1"/>
  <c r="O67" i="8" s="1"/>
  <c r="C68" i="8"/>
  <c r="L68" i="8" s="1"/>
  <c r="O68" i="8" s="1"/>
  <c r="C17" i="7"/>
  <c r="G17" i="7" s="1"/>
  <c r="C3" i="8"/>
  <c r="L3" i="8" s="1"/>
  <c r="O3" i="8" s="1"/>
  <c r="C73" i="7"/>
  <c r="G73" i="7" s="1"/>
  <c r="C25" i="8"/>
  <c r="J25" i="8" s="1"/>
  <c r="C18" i="8"/>
  <c r="L18" i="8" s="1"/>
  <c r="O18" i="8" s="1"/>
  <c r="C50" i="7"/>
  <c r="G50" i="7" s="1"/>
  <c r="C24" i="7"/>
  <c r="G24" i="7" s="1"/>
  <c r="C13" i="8"/>
  <c r="L13" i="8" s="1"/>
  <c r="O13" i="8" s="1"/>
  <c r="C7" i="7"/>
  <c r="G7" i="7" s="1"/>
  <c r="C8" i="8"/>
  <c r="L8" i="8" s="1"/>
  <c r="O8" i="8" s="1"/>
  <c r="C67" i="7"/>
  <c r="G67" i="7" s="1"/>
  <c r="C37" i="7"/>
  <c r="G37" i="7" s="1"/>
  <c r="C38" i="8"/>
  <c r="L38" i="8" s="1"/>
  <c r="O38" i="8" s="1"/>
  <c r="C70" i="8"/>
  <c r="L70" i="8" s="1"/>
  <c r="O70" i="8" s="1"/>
  <c r="C5" i="9"/>
  <c r="J5" i="9" s="1"/>
  <c r="M5" i="9" s="1"/>
  <c r="C4" i="7"/>
  <c r="G4" i="7" s="1"/>
  <c r="C5" i="8"/>
  <c r="L5" i="8" s="1"/>
  <c r="O5" i="8" s="1"/>
  <c r="C6" i="8"/>
  <c r="J6" i="8" s="1"/>
  <c r="C6" i="9"/>
  <c r="J6" i="9" s="1"/>
  <c r="M6" i="9" s="1"/>
  <c r="C5" i="7"/>
  <c r="G5" i="7" s="1"/>
  <c r="J43" i="8"/>
  <c r="L43" i="8"/>
  <c r="O43" i="8" s="1"/>
  <c r="C26" i="9"/>
  <c r="H26" i="9" s="1"/>
  <c r="C25" i="7"/>
  <c r="G25" i="7" s="1"/>
  <c r="C63" i="7"/>
  <c r="G63" i="7" s="1"/>
  <c r="C64" i="8"/>
  <c r="J64" i="8" s="1"/>
  <c r="C60" i="9"/>
  <c r="H60" i="9" s="1"/>
  <c r="C50" i="9"/>
  <c r="J50" i="9" s="1"/>
  <c r="M50" i="9" s="1"/>
  <c r="C43" i="7"/>
  <c r="G43" i="7" s="1"/>
  <c r="C44" i="8"/>
  <c r="L44" i="8" s="1"/>
  <c r="O44" i="8" s="1"/>
  <c r="C64" i="9"/>
  <c r="H64" i="9" s="1"/>
  <c r="J10" i="9"/>
  <c r="M10" i="9" s="1"/>
  <c r="C23" i="8"/>
  <c r="J23" i="8" s="1"/>
  <c r="C27" i="9"/>
  <c r="J27" i="9" s="1"/>
  <c r="M27" i="9" s="1"/>
  <c r="C23" i="9"/>
  <c r="J23" i="9" s="1"/>
  <c r="M23" i="9" s="1"/>
  <c r="C30" i="8"/>
  <c r="J30" i="8" s="1"/>
  <c r="C54" i="8"/>
  <c r="L54" i="8" s="1"/>
  <c r="O54" i="8" s="1"/>
  <c r="C33" i="7"/>
  <c r="G33" i="7" s="1"/>
  <c r="L34" i="8"/>
  <c r="O34" i="8" s="1"/>
  <c r="C29" i="7"/>
  <c r="G29" i="7" s="1"/>
  <c r="C71" i="7"/>
  <c r="G71" i="7" s="1"/>
  <c r="C66" i="9"/>
  <c r="J66" i="9" s="1"/>
  <c r="M66" i="9" s="1"/>
  <c r="C72" i="8"/>
  <c r="L72" i="8" s="1"/>
  <c r="O72" i="8" s="1"/>
  <c r="C41" i="9"/>
  <c r="J41" i="9" s="1"/>
  <c r="M41" i="9" s="1"/>
  <c r="C45" i="8"/>
  <c r="J45" i="8" s="1"/>
  <c r="C44" i="7"/>
  <c r="G44" i="7" s="1"/>
  <c r="C63" i="8"/>
  <c r="L63" i="8" s="1"/>
  <c r="O63" i="8" s="1"/>
  <c r="C62" i="7"/>
  <c r="G62" i="7" s="1"/>
  <c r="C59" i="9"/>
  <c r="H59" i="9" s="1"/>
  <c r="C58" i="7"/>
  <c r="G58" i="7" s="1"/>
  <c r="C55" i="9"/>
  <c r="J55" i="9" s="1"/>
  <c r="M55" i="9" s="1"/>
  <c r="C59" i="8"/>
  <c r="L59" i="8" s="1"/>
  <c r="O59" i="8" s="1"/>
  <c r="C51" i="8"/>
  <c r="L51" i="8" s="1"/>
  <c r="O51" i="8" s="1"/>
  <c r="C46" i="7"/>
  <c r="G46" i="7" s="1"/>
  <c r="C47" i="8"/>
  <c r="L47" i="8" s="1"/>
  <c r="O47" i="8" s="1"/>
  <c r="J4" i="9"/>
  <c r="M4" i="9" s="1"/>
  <c r="C24" i="8"/>
  <c r="L24" i="8" s="1"/>
  <c r="O24" i="8" s="1"/>
  <c r="C38" i="7"/>
  <c r="G38" i="7" s="1"/>
  <c r="C48" i="7"/>
  <c r="G48" i="7" s="1"/>
  <c r="C24" i="9"/>
  <c r="J24" i="9" s="1"/>
  <c r="M24" i="9" s="1"/>
  <c r="C39" i="8"/>
  <c r="L39" i="8" s="1"/>
  <c r="O39" i="8" s="1"/>
  <c r="C3" i="7"/>
  <c r="G3" i="7" s="1"/>
  <c r="C45" i="7"/>
  <c r="G45" i="7" s="1"/>
  <c r="C57" i="7"/>
  <c r="G57" i="7" s="1"/>
  <c r="C26" i="8"/>
  <c r="L26" i="8" s="1"/>
  <c r="O26" i="8" s="1"/>
  <c r="C2" i="7"/>
  <c r="G2" i="7" s="1"/>
  <c r="C10" i="8"/>
  <c r="J10" i="8" s="1"/>
  <c r="C46" i="8"/>
  <c r="L46" i="8" s="1"/>
  <c r="O46" i="8" s="1"/>
  <c r="C42" i="7"/>
  <c r="G42" i="7" s="1"/>
  <c r="C30" i="7"/>
  <c r="G30" i="7" s="1"/>
  <c r="C65" i="9"/>
  <c r="J65" i="9" s="1"/>
  <c r="M65" i="9" s="1"/>
  <c r="C74" i="8"/>
  <c r="L74" i="8" s="1"/>
  <c r="O74" i="8" s="1"/>
  <c r="C12" i="7"/>
  <c r="G12" i="7" s="1"/>
  <c r="C70" i="7"/>
  <c r="G70" i="7" s="1"/>
  <c r="C9" i="7"/>
  <c r="G9" i="7" s="1"/>
  <c r="C52" i="8"/>
  <c r="L52" i="8" s="1"/>
  <c r="O52" i="8" s="1"/>
  <c r="C65" i="7"/>
  <c r="G65" i="7" s="1"/>
  <c r="C4" i="8"/>
  <c r="L4" i="8" s="1"/>
  <c r="O4" i="8" s="1"/>
  <c r="C48" i="9"/>
  <c r="H48" i="9" s="1"/>
  <c r="J29" i="8"/>
  <c r="C58" i="8"/>
  <c r="L58" i="8" s="1"/>
  <c r="O58" i="8" s="1"/>
  <c r="C64" i="7"/>
  <c r="G64" i="7" s="1"/>
  <c r="C26" i="7"/>
  <c r="G26" i="7" s="1"/>
  <c r="C49" i="8"/>
  <c r="L49" i="8" s="1"/>
  <c r="O49" i="8" s="1"/>
  <c r="C28" i="7"/>
  <c r="G28" i="7" s="1"/>
  <c r="J13" i="9"/>
  <c r="M13" i="9" s="1"/>
  <c r="C66" i="8"/>
  <c r="J66" i="8" s="1"/>
  <c r="C28" i="8"/>
  <c r="L28" i="8" s="1"/>
  <c r="O28" i="8" s="1"/>
  <c r="C28" i="9"/>
  <c r="J28" i="9" s="1"/>
  <c r="M28" i="9" s="1"/>
  <c r="C48" i="8"/>
  <c r="L48" i="8" s="1"/>
  <c r="O48" i="8" s="1"/>
  <c r="C9" i="8"/>
  <c r="L9" i="8" s="1"/>
  <c r="O9" i="8" s="1"/>
  <c r="C7" i="8"/>
  <c r="L7" i="8" s="1"/>
  <c r="O7" i="8" s="1"/>
  <c r="C8" i="7"/>
  <c r="G8" i="7" s="1"/>
  <c r="C22" i="8"/>
  <c r="L22" i="8" s="1"/>
  <c r="O22" i="8" s="1"/>
  <c r="J9" i="9"/>
  <c r="M9" i="9" s="1"/>
  <c r="C6" i="7"/>
  <c r="G6" i="7" s="1"/>
  <c r="C21" i="7"/>
  <c r="G21" i="7" s="1"/>
  <c r="C20" i="7"/>
  <c r="G20" i="7" s="1"/>
  <c r="C21" i="8"/>
  <c r="L21" i="8" s="1"/>
  <c r="O21" i="8" s="1"/>
  <c r="I103" i="9"/>
  <c r="L103" i="9" s="1"/>
  <c r="I23" i="9"/>
  <c r="L23" i="9" s="1"/>
  <c r="I76" i="9"/>
  <c r="L76" i="9" s="1"/>
  <c r="I116" i="9"/>
  <c r="L116" i="9" s="1"/>
  <c r="I15" i="9"/>
  <c r="L15" i="9" s="1"/>
  <c r="I107" i="9"/>
  <c r="L107" i="9" s="1"/>
  <c r="I48" i="9"/>
  <c r="L48" i="9" s="1"/>
  <c r="I26" i="9"/>
  <c r="L26" i="9" s="1"/>
  <c r="I71" i="9"/>
  <c r="L71" i="9" s="1"/>
  <c r="K30" i="8"/>
  <c r="N30" i="8" s="1"/>
  <c r="K12" i="8"/>
  <c r="N12" i="8" s="1"/>
  <c r="K114" i="8"/>
  <c r="N114" i="8" s="1"/>
  <c r="K50" i="8"/>
  <c r="N50" i="8" s="1"/>
  <c r="K19" i="8"/>
  <c r="N19" i="8" s="1"/>
  <c r="K44" i="8"/>
  <c r="N44" i="8" s="1"/>
  <c r="K42" i="8"/>
  <c r="N42" i="8" s="1"/>
  <c r="K102" i="8"/>
  <c r="N102" i="8" s="1"/>
  <c r="K59" i="8"/>
  <c r="N59" i="8" s="1"/>
  <c r="K81" i="8"/>
  <c r="N81" i="8" s="1"/>
  <c r="K21" i="8"/>
  <c r="N21" i="8" s="1"/>
  <c r="K107" i="8"/>
  <c r="N107" i="8" s="1"/>
  <c r="I28" i="9"/>
  <c r="L28" i="9" s="1"/>
  <c r="K121" i="8"/>
  <c r="N121" i="8" s="1"/>
  <c r="K61" i="8"/>
  <c r="N61" i="8" s="1"/>
  <c r="I19" i="9"/>
  <c r="L19" i="9" s="1"/>
  <c r="I13" i="9"/>
  <c r="L13" i="9" s="1"/>
  <c r="K55" i="8"/>
  <c r="N55" i="8" s="1"/>
  <c r="I61" i="9"/>
  <c r="L61" i="9" s="1"/>
  <c r="K98" i="8"/>
  <c r="N98" i="8" s="1"/>
  <c r="K93" i="8"/>
  <c r="N93" i="8" s="1"/>
  <c r="K25" i="8"/>
  <c r="N25" i="8" s="1"/>
  <c r="K23" i="8"/>
  <c r="N23" i="8" s="1"/>
  <c r="K7" i="8"/>
  <c r="N7" i="8" s="1"/>
  <c r="I7" i="9"/>
  <c r="L7" i="9" s="1"/>
  <c r="I31" i="9"/>
  <c r="L31" i="9" s="1"/>
  <c r="K96" i="8"/>
  <c r="N96" i="8" s="1"/>
  <c r="K4" i="8"/>
  <c r="N4" i="8" s="1"/>
  <c r="K91" i="8"/>
  <c r="N91" i="8" s="1"/>
  <c r="K60" i="8"/>
  <c r="N60" i="8" s="1"/>
  <c r="K105" i="8"/>
  <c r="N105" i="8" s="1"/>
  <c r="K74" i="8"/>
  <c r="N74" i="8" s="1"/>
  <c r="K64" i="8"/>
  <c r="N64" i="8" s="1"/>
  <c r="I41" i="9"/>
  <c r="L41" i="9" s="1"/>
  <c r="K78" i="8"/>
  <c r="N78" i="8" s="1"/>
  <c r="I35" i="9"/>
  <c r="L35" i="9" s="1"/>
  <c r="I24" i="9"/>
  <c r="L24" i="9" s="1"/>
  <c r="K118" i="8"/>
  <c r="N118" i="8" s="1"/>
  <c r="I39" i="9"/>
  <c r="L39" i="9" s="1"/>
  <c r="I80" i="9"/>
  <c r="L80" i="9" s="1"/>
  <c r="K24" i="8"/>
  <c r="N24" i="8" s="1"/>
  <c r="K75" i="8"/>
  <c r="N75" i="8" s="1"/>
  <c r="K26" i="8"/>
  <c r="N26" i="8" s="1"/>
  <c r="I36" i="9"/>
  <c r="L36" i="9" s="1"/>
  <c r="I12" i="9"/>
  <c r="L12" i="9" s="1"/>
  <c r="I87" i="9"/>
  <c r="L87" i="9" s="1"/>
  <c r="K5" i="8"/>
  <c r="N5" i="8" s="1"/>
  <c r="I54" i="9"/>
  <c r="L54" i="9" s="1"/>
  <c r="K86" i="8"/>
  <c r="N86" i="8" s="1"/>
  <c r="K20" i="8"/>
  <c r="N20" i="8" s="1"/>
  <c r="K116" i="8"/>
  <c r="N116" i="8" s="1"/>
  <c r="K106" i="8"/>
  <c r="N106" i="8" s="1"/>
  <c r="K15" i="8"/>
  <c r="N15" i="8" s="1"/>
  <c r="K67" i="8"/>
  <c r="N67" i="8" s="1"/>
  <c r="K122" i="8"/>
  <c r="N122" i="8" s="1"/>
  <c r="K38" i="8"/>
  <c r="N38" i="8" s="1"/>
  <c r="K77" i="8"/>
  <c r="N77" i="8" s="1"/>
  <c r="K68" i="8"/>
  <c r="N68" i="8" s="1"/>
  <c r="K53" i="8"/>
  <c r="N53" i="8" s="1"/>
  <c r="K39" i="8"/>
  <c r="N39" i="8" s="1"/>
  <c r="K3" i="8"/>
  <c r="N3" i="8" s="1"/>
  <c r="K37" i="8"/>
  <c r="N37" i="8" s="1"/>
  <c r="K32" i="8"/>
  <c r="N32" i="8" s="1"/>
  <c r="K40" i="8"/>
  <c r="N40" i="8" s="1"/>
  <c r="K16" i="8"/>
  <c r="N16" i="8" s="1"/>
  <c r="K89" i="8"/>
  <c r="N89" i="8" s="1"/>
  <c r="K103" i="8"/>
  <c r="N103" i="8" s="1"/>
  <c r="K79" i="8"/>
  <c r="N79" i="8" s="1"/>
  <c r="K110" i="8"/>
  <c r="N110" i="8" s="1"/>
  <c r="K33" i="8"/>
  <c r="N33" i="8" s="1"/>
  <c r="K52" i="8"/>
  <c r="N52" i="8" s="1"/>
  <c r="K11" i="8"/>
  <c r="N11" i="8" s="1"/>
  <c r="K73" i="8"/>
  <c r="N73" i="8" s="1"/>
  <c r="K111" i="8"/>
  <c r="N111" i="8" s="1"/>
  <c r="K54" i="8"/>
  <c r="N54" i="8" s="1"/>
  <c r="K36" i="8"/>
  <c r="N36" i="8" s="1"/>
  <c r="K120" i="8"/>
  <c r="N120" i="8" s="1"/>
  <c r="K104" i="8"/>
  <c r="N104" i="8" s="1"/>
  <c r="K88" i="8"/>
  <c r="N88" i="8" s="1"/>
  <c r="K84" i="8"/>
  <c r="N84" i="8" s="1"/>
  <c r="K72" i="8"/>
  <c r="N72" i="8" s="1"/>
  <c r="K66" i="8"/>
  <c r="N66" i="8" s="1"/>
  <c r="I30" i="9"/>
  <c r="L30" i="9" s="1"/>
  <c r="I34" i="9"/>
  <c r="L34" i="9" s="1"/>
  <c r="I59" i="9"/>
  <c r="L59" i="9" s="1"/>
  <c r="K97" i="8"/>
  <c r="N97" i="8" s="1"/>
  <c r="K94" i="8"/>
  <c r="N94" i="8" s="1"/>
  <c r="I42" i="9"/>
  <c r="L42" i="9" s="1"/>
  <c r="K17" i="8"/>
  <c r="N17" i="8" s="1"/>
  <c r="I18" i="9"/>
  <c r="L18" i="9" s="1"/>
  <c r="K51" i="8"/>
  <c r="N51" i="8" s="1"/>
  <c r="K101" i="8"/>
  <c r="N101" i="8" s="1"/>
  <c r="K85" i="8"/>
  <c r="N85" i="8" s="1"/>
  <c r="K69" i="8"/>
  <c r="N69" i="8" s="1"/>
  <c r="I88" i="9"/>
  <c r="L88" i="9" s="1"/>
  <c r="K95" i="8"/>
  <c r="N95" i="8" s="1"/>
  <c r="K10" i="8"/>
  <c r="N10" i="8" s="1"/>
  <c r="K8" i="8"/>
  <c r="N8" i="8" s="1"/>
  <c r="K56" i="8"/>
  <c r="N56" i="8" s="1"/>
  <c r="K115" i="8"/>
  <c r="N115" i="8" s="1"/>
  <c r="K14" i="8"/>
  <c r="N14" i="8" s="1"/>
  <c r="I109" i="9"/>
  <c r="L109" i="9" s="1"/>
  <c r="I47" i="9"/>
  <c r="L47" i="9" s="1"/>
  <c r="K46" i="8"/>
  <c r="N46" i="8" s="1"/>
  <c r="K18" i="8"/>
  <c r="N18" i="8" s="1"/>
  <c r="K90" i="8"/>
  <c r="N90" i="8" s="1"/>
  <c r="K28" i="8"/>
  <c r="N28" i="8" s="1"/>
  <c r="I95" i="9"/>
  <c r="L95" i="9" s="1"/>
  <c r="I79" i="9"/>
  <c r="L79" i="9" s="1"/>
  <c r="I64" i="9"/>
  <c r="L64" i="9" s="1"/>
  <c r="K13" i="8"/>
  <c r="N13" i="8" s="1"/>
  <c r="K6" i="8"/>
  <c r="N6" i="8" s="1"/>
  <c r="K57" i="8"/>
  <c r="N57" i="8" s="1"/>
  <c r="I10" i="9"/>
  <c r="L10" i="9" s="1"/>
  <c r="K48" i="8"/>
  <c r="N48" i="8" s="1"/>
  <c r="I93" i="9"/>
  <c r="L93" i="9" s="1"/>
  <c r="I68" i="9"/>
  <c r="L68" i="9" s="1"/>
  <c r="K9" i="8"/>
  <c r="N9" i="8" s="1"/>
  <c r="K92" i="8"/>
  <c r="N92" i="8" s="1"/>
  <c r="K76" i="8"/>
  <c r="N76" i="8" s="1"/>
  <c r="K119" i="8"/>
  <c r="N119" i="8" s="1"/>
  <c r="K87" i="8"/>
  <c r="N87" i="8" s="1"/>
  <c r="K41" i="8"/>
  <c r="N41" i="8" s="1"/>
  <c r="I6" i="9"/>
  <c r="L6" i="9" s="1"/>
  <c r="K112" i="8"/>
  <c r="N112" i="8" s="1"/>
  <c r="K80" i="8"/>
  <c r="N80" i="8" s="1"/>
  <c r="K99" i="8"/>
  <c r="N99" i="8" s="1"/>
  <c r="K63" i="8"/>
  <c r="N63" i="8" s="1"/>
  <c r="I14" i="9"/>
  <c r="L14" i="9" s="1"/>
  <c r="K82" i="8"/>
  <c r="N82" i="8" s="1"/>
  <c r="K45" i="8"/>
  <c r="N45" i="8" s="1"/>
  <c r="I113" i="9"/>
  <c r="L113" i="9" s="1"/>
  <c r="I81" i="9"/>
  <c r="L81" i="9" s="1"/>
  <c r="I38" i="9"/>
  <c r="L38" i="9" s="1"/>
  <c r="I65" i="9"/>
  <c r="L65" i="9" s="1"/>
  <c r="K113" i="8"/>
  <c r="N113" i="8" s="1"/>
  <c r="K108" i="8"/>
  <c r="N108" i="8" s="1"/>
  <c r="M66" i="8"/>
  <c r="P66" i="8" s="1"/>
  <c r="P101" i="8"/>
  <c r="P99" i="8"/>
  <c r="P35" i="8"/>
  <c r="P26" i="8"/>
  <c r="M25" i="8"/>
  <c r="P25" i="8" s="1"/>
  <c r="M39" i="8"/>
  <c r="P39" i="8" s="1"/>
  <c r="M103" i="8"/>
  <c r="P103" i="8" s="1"/>
  <c r="M30" i="8"/>
  <c r="P30" i="8" s="1"/>
  <c r="M11" i="8"/>
  <c r="P11" i="8" s="1"/>
  <c r="K27" i="8"/>
  <c r="N27" i="8" s="1"/>
  <c r="M3" i="8"/>
  <c r="P3" i="8" s="1"/>
  <c r="M82" i="8"/>
  <c r="P82" i="8" s="1"/>
  <c r="M122" i="8"/>
  <c r="P122" i="8" s="1"/>
  <c r="M42" i="8"/>
  <c r="P42" i="8" s="1"/>
  <c r="P97" i="8"/>
  <c r="M91" i="8"/>
  <c r="P91" i="8" s="1"/>
  <c r="P116" i="8"/>
  <c r="P68" i="8"/>
  <c r="P52" i="8"/>
  <c r="N120" i="9"/>
  <c r="E17" i="10" s="1"/>
  <c r="P21" i="8"/>
  <c r="P32" i="8"/>
  <c r="P22" i="8"/>
  <c r="P27" i="8"/>
  <c r="P33" i="8"/>
  <c r="P18" i="8"/>
  <c r="M49" i="8"/>
  <c r="P49" i="8" s="1"/>
  <c r="M13" i="8"/>
  <c r="P13" i="8" s="1"/>
  <c r="M10" i="8"/>
  <c r="P10" i="8" s="1"/>
  <c r="K58" i="8"/>
  <c r="N58" i="8" s="1"/>
  <c r="M55" i="8"/>
  <c r="P55" i="8" s="1"/>
  <c r="M64" i="8"/>
  <c r="P64" i="8" s="1"/>
  <c r="M100" i="8"/>
  <c r="P100" i="8" s="1"/>
  <c r="M36" i="8"/>
  <c r="P36" i="8" s="1"/>
  <c r="M88" i="8"/>
  <c r="P88" i="8" s="1"/>
  <c r="P108" i="8"/>
  <c r="P67" i="8"/>
  <c r="P45" i="8"/>
  <c r="P8" i="8"/>
  <c r="M106" i="8"/>
  <c r="P106" i="8" s="1"/>
  <c r="H8" i="9"/>
  <c r="P113" i="8"/>
  <c r="P81" i="8"/>
  <c r="M93" i="8"/>
  <c r="P93" i="8" s="1"/>
  <c r="M44" i="8"/>
  <c r="P44" i="8" s="1"/>
  <c r="K35" i="8"/>
  <c r="N35" i="8" s="1"/>
  <c r="P38" i="8"/>
  <c r="P85" i="8"/>
  <c r="P53" i="8"/>
  <c r="P37" i="8"/>
  <c r="M114" i="8"/>
  <c r="P114" i="8" s="1"/>
  <c r="M50" i="8"/>
  <c r="P50" i="8" s="1"/>
  <c r="N109" i="8"/>
  <c r="P123" i="8"/>
  <c r="P15" i="8"/>
  <c r="M90" i="8"/>
  <c r="P90" i="8" s="1"/>
  <c r="M112" i="8"/>
  <c r="P112" i="8" s="1"/>
  <c r="K49" i="8"/>
  <c r="N49" i="8" s="1"/>
  <c r="M115" i="8"/>
  <c r="P115" i="8" s="1"/>
  <c r="M83" i="8"/>
  <c r="P83" i="8" s="1"/>
  <c r="M51" i="8"/>
  <c r="P51" i="8" s="1"/>
  <c r="M5" i="8"/>
  <c r="P5" i="8" s="1"/>
  <c r="M48" i="8"/>
  <c r="P48" i="8" s="1"/>
  <c r="K70" i="8"/>
  <c r="N70" i="8" s="1"/>
  <c r="M14" i="8"/>
  <c r="P14" i="8" s="1"/>
  <c r="P92" i="8"/>
  <c r="P77" i="8"/>
  <c r="P96" i="8"/>
  <c r="P23" i="8"/>
  <c r="P4" i="8"/>
  <c r="M58" i="8"/>
  <c r="P58" i="8" s="1"/>
  <c r="P40" i="8"/>
  <c r="M62" i="8"/>
  <c r="P62" i="8" s="1"/>
  <c r="K83" i="8"/>
  <c r="N83" i="8" s="1"/>
  <c r="M74" i="8"/>
  <c r="P74" i="8" s="1"/>
  <c r="P120" i="8"/>
  <c r="N125" i="8"/>
  <c r="M19" i="8"/>
  <c r="P19" i="8" s="1"/>
  <c r="P119" i="8"/>
  <c r="P63" i="8"/>
  <c r="P47" i="8"/>
  <c r="P57" i="8"/>
  <c r="P17" i="8"/>
  <c r="M41" i="8"/>
  <c r="P41" i="8" s="1"/>
  <c r="M9" i="8"/>
  <c r="P9" i="8" s="1"/>
  <c r="M69" i="8"/>
  <c r="P69" i="8" s="1"/>
  <c r="M24" i="8"/>
  <c r="P24" i="8" s="1"/>
  <c r="M84" i="8"/>
  <c r="P84" i="8" s="1"/>
  <c r="M20" i="8"/>
  <c r="P20" i="8" s="1"/>
  <c r="K62" i="8"/>
  <c r="N62" i="8" s="1"/>
  <c r="M72" i="8"/>
  <c r="P72" i="8" s="1"/>
  <c r="M118" i="8"/>
  <c r="P118" i="8" s="1"/>
  <c r="M6" i="8"/>
  <c r="P6" i="8" s="1"/>
  <c r="P60" i="8"/>
  <c r="P59" i="8"/>
  <c r="M98" i="8"/>
  <c r="P98" i="8" s="1"/>
  <c r="M94" i="8"/>
  <c r="P94" i="8" s="1"/>
  <c r="P28" i="8"/>
  <c r="P125" i="8"/>
  <c r="P102" i="8"/>
  <c r="P86" i="8"/>
  <c r="P70" i="8"/>
  <c r="P54" i="8"/>
  <c r="P104" i="8"/>
  <c r="P79" i="8"/>
  <c r="P121" i="8"/>
  <c r="P105" i="8"/>
  <c r="P89" i="8"/>
  <c r="P73" i="8"/>
  <c r="M61" i="8"/>
  <c r="P61" i="8" s="1"/>
  <c r="M107" i="8"/>
  <c r="P107" i="8" s="1"/>
  <c r="M75" i="8"/>
  <c r="P75" i="8" s="1"/>
  <c r="M7" i="8"/>
  <c r="P7" i="8" s="1"/>
  <c r="M16" i="8"/>
  <c r="P16" i="8" s="1"/>
  <c r="M76" i="8"/>
  <c r="P76" i="8" s="1"/>
  <c r="M12" i="8"/>
  <c r="P12" i="8" s="1"/>
  <c r="M56" i="8"/>
  <c r="P56" i="8" s="1"/>
  <c r="M110" i="8"/>
  <c r="P110" i="8" s="1"/>
  <c r="M78" i="8"/>
  <c r="P78" i="8" s="1"/>
  <c r="M46" i="8"/>
  <c r="P46" i="8" s="1"/>
  <c r="M87" i="8"/>
  <c r="P87" i="8" s="1"/>
  <c r="J125" i="8"/>
  <c r="I104" i="9"/>
  <c r="L104" i="9" s="1"/>
  <c r="I5" i="9"/>
  <c r="L5" i="9" s="1"/>
  <c r="I50" i="9"/>
  <c r="L50" i="9" s="1"/>
  <c r="N123" i="8"/>
  <c r="I9" i="9"/>
  <c r="L9" i="9" s="1"/>
  <c r="I97" i="9"/>
  <c r="L97" i="9" s="1"/>
  <c r="I21" i="9"/>
  <c r="L21" i="9" s="1"/>
  <c r="I17" i="9"/>
  <c r="L17" i="9" s="1"/>
  <c r="I33" i="9"/>
  <c r="L33" i="9" s="1"/>
  <c r="I99" i="9"/>
  <c r="L99" i="9" s="1"/>
  <c r="I89" i="9"/>
  <c r="L89" i="9" s="1"/>
  <c r="I84" i="9"/>
  <c r="L84" i="9" s="1"/>
  <c r="J12" i="8"/>
  <c r="I83" i="9"/>
  <c r="L83" i="9" s="1"/>
  <c r="I56" i="9"/>
  <c r="L56" i="9" s="1"/>
  <c r="I91" i="9"/>
  <c r="L91" i="9" s="1"/>
  <c r="I72" i="9"/>
  <c r="L72" i="9" s="1"/>
  <c r="I46" i="9"/>
  <c r="L46" i="9" s="1"/>
  <c r="J82" i="9"/>
  <c r="M82" i="9" s="1"/>
  <c r="H82" i="9"/>
  <c r="L33" i="8"/>
  <c r="O33" i="8" s="1"/>
  <c r="J36" i="9"/>
  <c r="M36" i="9" s="1"/>
  <c r="H36" i="9"/>
  <c r="L91" i="8"/>
  <c r="O91" i="8" s="1"/>
  <c r="J91" i="8"/>
  <c r="J47" i="9"/>
  <c r="M47" i="9" s="1"/>
  <c r="H47" i="9"/>
  <c r="L113" i="8"/>
  <c r="O113" i="8" s="1"/>
  <c r="J113" i="8"/>
  <c r="J93" i="9"/>
  <c r="M93" i="9" s="1"/>
  <c r="H93" i="9"/>
  <c r="I44" i="9"/>
  <c r="L44" i="9" s="1"/>
  <c r="I32" i="9"/>
  <c r="L32" i="9" s="1"/>
  <c r="L104" i="8"/>
  <c r="O104" i="8" s="1"/>
  <c r="J104" i="8"/>
  <c r="H52" i="9"/>
  <c r="J52" i="9"/>
  <c r="M52" i="9" s="1"/>
  <c r="L93" i="8"/>
  <c r="O93" i="8" s="1"/>
  <c r="J93" i="8"/>
  <c r="L69" i="8"/>
  <c r="O69" i="8" s="1"/>
  <c r="J69" i="8"/>
  <c r="H13" i="9"/>
  <c r="H53" i="9"/>
  <c r="I110" i="9"/>
  <c r="L110" i="9" s="1"/>
  <c r="L106" i="8"/>
  <c r="O106" i="8" s="1"/>
  <c r="J106" i="8"/>
  <c r="J61" i="9"/>
  <c r="M61" i="9" s="1"/>
  <c r="H61" i="9"/>
  <c r="L92" i="8"/>
  <c r="O92" i="8" s="1"/>
  <c r="J92" i="8"/>
  <c r="H80" i="9"/>
  <c r="J80" i="9"/>
  <c r="M80" i="9" s="1"/>
  <c r="J119" i="8"/>
  <c r="L119" i="8"/>
  <c r="O119" i="8" s="1"/>
  <c r="J73" i="9"/>
  <c r="M73" i="9" s="1"/>
  <c r="H73" i="9"/>
  <c r="J51" i="9"/>
  <c r="M51" i="9" s="1"/>
  <c r="L31" i="8"/>
  <c r="O31" i="8" s="1"/>
  <c r="J31" i="8"/>
  <c r="J16" i="8"/>
  <c r="J107" i="9"/>
  <c r="M107" i="9" s="1"/>
  <c r="H107" i="9"/>
  <c r="H38" i="9"/>
  <c r="J38" i="9"/>
  <c r="M38" i="9" s="1"/>
  <c r="L123" i="8"/>
  <c r="O123" i="8" s="1"/>
  <c r="J123" i="8"/>
  <c r="I60" i="9"/>
  <c r="L60" i="9" s="1"/>
  <c r="I8" i="9"/>
  <c r="L8" i="9" s="1"/>
  <c r="H72" i="9"/>
  <c r="J72" i="9"/>
  <c r="M72" i="9" s="1"/>
  <c r="H22" i="9"/>
  <c r="J22" i="9"/>
  <c r="M22" i="9" s="1"/>
  <c r="H14" i="9"/>
  <c r="I86" i="9"/>
  <c r="L86" i="9" s="1"/>
  <c r="I70" i="9"/>
  <c r="L70" i="9" s="1"/>
  <c r="I40" i="9"/>
  <c r="L40" i="9" s="1"/>
  <c r="J99" i="9"/>
  <c r="M99" i="9" s="1"/>
  <c r="H99" i="9"/>
  <c r="I49" i="9"/>
  <c r="L49" i="9" s="1"/>
  <c r="J100" i="9"/>
  <c r="M100" i="9" s="1"/>
  <c r="H100" i="9"/>
  <c r="J86" i="9"/>
  <c r="M86" i="9" s="1"/>
  <c r="H86" i="9"/>
  <c r="J75" i="9"/>
  <c r="M75" i="9" s="1"/>
  <c r="H75" i="9"/>
  <c r="J109" i="9"/>
  <c r="M109" i="9" s="1"/>
  <c r="H109" i="9"/>
  <c r="N22" i="8"/>
  <c r="H113" i="9"/>
  <c r="J113" i="9"/>
  <c r="M113" i="9" s="1"/>
  <c r="L110" i="8"/>
  <c r="O110" i="8" s="1"/>
  <c r="J110" i="8"/>
  <c r="I106" i="9"/>
  <c r="L106" i="9" s="1"/>
  <c r="I90" i="9"/>
  <c r="L90" i="9" s="1"/>
  <c r="I74" i="9"/>
  <c r="L74" i="9" s="1"/>
  <c r="L99" i="8"/>
  <c r="O99" i="8" s="1"/>
  <c r="J99" i="8"/>
  <c r="L17" i="8"/>
  <c r="O17" i="8" s="1"/>
  <c r="J17" i="8"/>
  <c r="L79" i="8"/>
  <c r="O79" i="8" s="1"/>
  <c r="J79" i="8"/>
  <c r="L117" i="8"/>
  <c r="O117" i="8" s="1"/>
  <c r="J117" i="8"/>
  <c r="H34" i="9"/>
  <c r="J34" i="9"/>
  <c r="M34" i="9" s="1"/>
  <c r="C5" i="10"/>
  <c r="D5" i="10" s="1"/>
  <c r="G123" i="7"/>
  <c r="H56" i="9"/>
  <c r="J56" i="9"/>
  <c r="M56" i="9" s="1"/>
  <c r="J19" i="9"/>
  <c r="M19" i="9" s="1"/>
  <c r="H19" i="9"/>
  <c r="J70" i="9"/>
  <c r="M70" i="9" s="1"/>
  <c r="H70" i="9"/>
  <c r="J76" i="9"/>
  <c r="M76" i="9" s="1"/>
  <c r="H76" i="9"/>
  <c r="J54" i="9"/>
  <c r="M54" i="9" s="1"/>
  <c r="H54" i="9"/>
  <c r="J89" i="9"/>
  <c r="M89" i="9" s="1"/>
  <c r="H89" i="9"/>
  <c r="L71" i="8"/>
  <c r="O71" i="8" s="1"/>
  <c r="J71" i="8"/>
  <c r="J104" i="9"/>
  <c r="M104" i="9" s="1"/>
  <c r="H104" i="9"/>
  <c r="J69" i="9"/>
  <c r="M69" i="9" s="1"/>
  <c r="H69" i="9"/>
  <c r="L27" i="8"/>
  <c r="O27" i="8" s="1"/>
  <c r="J27" i="8"/>
  <c r="H45" i="9"/>
  <c r="J45" i="9"/>
  <c r="M45" i="9" s="1"/>
  <c r="L101" i="8"/>
  <c r="O101" i="8" s="1"/>
  <c r="J101" i="8"/>
  <c r="J85" i="9"/>
  <c r="M85" i="9" s="1"/>
  <c r="H85" i="9"/>
  <c r="J21" i="9"/>
  <c r="M21" i="9" s="1"/>
  <c r="H21" i="9"/>
  <c r="J120" i="8"/>
  <c r="L120" i="8"/>
  <c r="O120" i="8" s="1"/>
  <c r="L40" i="8"/>
  <c r="O40" i="8" s="1"/>
  <c r="J40" i="8"/>
  <c r="L109" i="8"/>
  <c r="O109" i="8" s="1"/>
  <c r="J109" i="8"/>
  <c r="H9" i="9"/>
  <c r="L97" i="8"/>
  <c r="O97" i="8" s="1"/>
  <c r="J97" i="8"/>
  <c r="L98" i="8"/>
  <c r="O98" i="8" s="1"/>
  <c r="J98" i="8"/>
  <c r="N47" i="8"/>
  <c r="L111" i="8"/>
  <c r="O111" i="8" s="1"/>
  <c r="J111" i="8"/>
  <c r="H43" i="9"/>
  <c r="J43" i="9"/>
  <c r="M43" i="9" s="1"/>
  <c r="J83" i="9"/>
  <c r="M83" i="9" s="1"/>
  <c r="H83" i="9"/>
  <c r="I75" i="9"/>
  <c r="L75" i="9" s="1"/>
  <c r="J58" i="9"/>
  <c r="M58" i="9" s="1"/>
  <c r="H58" i="9"/>
  <c r="H108" i="9"/>
  <c r="J108" i="9"/>
  <c r="M108" i="9" s="1"/>
  <c r="H7" i="9"/>
  <c r="J7" i="9"/>
  <c r="M7" i="9" s="1"/>
  <c r="J35" i="9"/>
  <c r="M35" i="9" s="1"/>
  <c r="H35" i="9"/>
  <c r="J29" i="9"/>
  <c r="M29" i="9" s="1"/>
  <c r="H29" i="9"/>
  <c r="J31" i="9"/>
  <c r="M31" i="9" s="1"/>
  <c r="H31" i="9"/>
  <c r="J42" i="9"/>
  <c r="M42" i="9" s="1"/>
  <c r="H42" i="9"/>
  <c r="J84" i="9"/>
  <c r="M84" i="9" s="1"/>
  <c r="H84" i="9"/>
  <c r="H10" i="9"/>
  <c r="L86" i="8"/>
  <c r="O86" i="8" s="1"/>
  <c r="J86" i="8"/>
  <c r="I112" i="9"/>
  <c r="L112" i="9" s="1"/>
  <c r="J97" i="9"/>
  <c r="M97" i="9" s="1"/>
  <c r="H97" i="9"/>
  <c r="L55" i="8"/>
  <c r="O55" i="8" s="1"/>
  <c r="J55" i="8"/>
  <c r="L78" i="8"/>
  <c r="O78" i="8" s="1"/>
  <c r="J78" i="8"/>
  <c r="I27" i="9"/>
  <c r="L27" i="9" s="1"/>
  <c r="J114" i="9"/>
  <c r="M114" i="9" s="1"/>
  <c r="H114" i="9"/>
  <c r="J37" i="9"/>
  <c r="M37" i="9" s="1"/>
  <c r="H37" i="9"/>
  <c r="J103" i="9"/>
  <c r="M103" i="9" s="1"/>
  <c r="H103" i="9"/>
  <c r="J79" i="9"/>
  <c r="M79" i="9" s="1"/>
  <c r="H79" i="9"/>
  <c r="J11" i="9"/>
  <c r="M11" i="9" s="1"/>
  <c r="N100" i="8"/>
  <c r="I20" i="9"/>
  <c r="L20" i="9" s="1"/>
  <c r="J92" i="9"/>
  <c r="M92" i="9" s="1"/>
  <c r="H92" i="9"/>
  <c r="H40" i="9"/>
  <c r="J40" i="9"/>
  <c r="M40" i="9" s="1"/>
  <c r="I115" i="9"/>
  <c r="L115" i="9" s="1"/>
  <c r="I108" i="9"/>
  <c r="L108" i="9" s="1"/>
  <c r="J77" i="9"/>
  <c r="M77" i="9" s="1"/>
  <c r="H77" i="9"/>
  <c r="H3" i="9"/>
  <c r="J3" i="9"/>
  <c r="M3" i="9" s="1"/>
  <c r="H105" i="9"/>
  <c r="J105" i="9"/>
  <c r="M105" i="9" s="1"/>
  <c r="I105" i="9"/>
  <c r="L105" i="9" s="1"/>
  <c r="H102" i="9"/>
  <c r="J102" i="9"/>
  <c r="M102" i="9" s="1"/>
  <c r="J121" i="8"/>
  <c r="J101" i="9"/>
  <c r="M101" i="9" s="1"/>
  <c r="H101" i="9"/>
  <c r="I52" i="9"/>
  <c r="L52" i="9" s="1"/>
  <c r="I37" i="9"/>
  <c r="L37" i="9" s="1"/>
  <c r="I16" i="9"/>
  <c r="L16" i="9" s="1"/>
  <c r="L102" i="8"/>
  <c r="O102" i="8" s="1"/>
  <c r="J102" i="8"/>
  <c r="J71" i="9"/>
  <c r="M71" i="9" s="1"/>
  <c r="H71" i="9"/>
  <c r="J67" i="9"/>
  <c r="M67" i="9" s="1"/>
  <c r="H67" i="9"/>
  <c r="L90" i="8"/>
  <c r="O90" i="8" s="1"/>
  <c r="J90" i="8"/>
  <c r="J94" i="9"/>
  <c r="M94" i="9" s="1"/>
  <c r="H94" i="9"/>
  <c r="J63" i="9"/>
  <c r="M63" i="9" s="1"/>
  <c r="H63" i="9"/>
  <c r="I117" i="9"/>
  <c r="L117" i="9" s="1"/>
  <c r="I101" i="9"/>
  <c r="L101" i="9" s="1"/>
  <c r="I85" i="9"/>
  <c r="L85" i="9" s="1"/>
  <c r="L77" i="8"/>
  <c r="O77" i="8" s="1"/>
  <c r="J77" i="8"/>
  <c r="J49" i="9"/>
  <c r="M49" i="9" s="1"/>
  <c r="H49" i="9"/>
  <c r="J33" i="9"/>
  <c r="M33" i="9" s="1"/>
  <c r="H33" i="9"/>
  <c r="I94" i="9"/>
  <c r="L94" i="9" s="1"/>
  <c r="I78" i="9"/>
  <c r="L78" i="9" s="1"/>
  <c r="I63" i="9"/>
  <c r="L63" i="9" s="1"/>
  <c r="I57" i="9"/>
  <c r="L57" i="9" s="1"/>
  <c r="J68" i="9"/>
  <c r="M68" i="9" s="1"/>
  <c r="H68" i="9"/>
  <c r="J46" i="9"/>
  <c r="M46" i="9" s="1"/>
  <c r="H46" i="9"/>
  <c r="H18" i="9"/>
  <c r="J18" i="9"/>
  <c r="M18" i="9" s="1"/>
  <c r="L100" i="8"/>
  <c r="O100" i="8" s="1"/>
  <c r="J100" i="8"/>
  <c r="H4" i="9"/>
  <c r="I96" i="9"/>
  <c r="L96" i="9" s="1"/>
  <c r="J115" i="9"/>
  <c r="M115" i="9" s="1"/>
  <c r="H115" i="9"/>
  <c r="L65" i="8"/>
  <c r="O65" i="8" s="1"/>
  <c r="J65" i="8"/>
  <c r="J62" i="9"/>
  <c r="M62" i="9" s="1"/>
  <c r="H62" i="9"/>
  <c r="I114" i="9"/>
  <c r="L114" i="9" s="1"/>
  <c r="I98" i="9"/>
  <c r="L98" i="9" s="1"/>
  <c r="I82" i="9"/>
  <c r="L82" i="9" s="1"/>
  <c r="I66" i="9"/>
  <c r="L66" i="9" s="1"/>
  <c r="J25" i="9"/>
  <c r="M25" i="9" s="1"/>
  <c r="H25" i="9"/>
  <c r="H96" i="9"/>
  <c r="J96" i="9"/>
  <c r="M96" i="9" s="1"/>
  <c r="J112" i="8" l="1"/>
  <c r="J108" i="8"/>
  <c r="L122" i="8"/>
  <c r="O122" i="8" s="1"/>
  <c r="L41" i="8"/>
  <c r="O41" i="8" s="1"/>
  <c r="J89" i="8"/>
  <c r="L88" i="8"/>
  <c r="O88" i="8" s="1"/>
  <c r="H88" i="9"/>
  <c r="J60" i="8"/>
  <c r="H106" i="9"/>
  <c r="J94" i="8"/>
  <c r="H95" i="9"/>
  <c r="L80" i="8"/>
  <c r="O80" i="8" s="1"/>
  <c r="H116" i="9"/>
  <c r="J74" i="9"/>
  <c r="M74" i="9" s="1"/>
  <c r="L57" i="8"/>
  <c r="O57" i="8" s="1"/>
  <c r="H57" i="9"/>
  <c r="H17" i="9"/>
  <c r="J114" i="8"/>
  <c r="L20" i="8"/>
  <c r="O20" i="8" s="1"/>
  <c r="H15" i="9"/>
  <c r="J61" i="8"/>
  <c r="J110" i="9"/>
  <c r="M110" i="9" s="1"/>
  <c r="J37" i="8"/>
  <c r="J15" i="8"/>
  <c r="H20" i="9"/>
  <c r="L19" i="8"/>
  <c r="O19" i="8" s="1"/>
  <c r="J78" i="9"/>
  <c r="M78" i="9" s="1"/>
  <c r="J98" i="9"/>
  <c r="M98" i="9" s="1"/>
  <c r="H112" i="9"/>
  <c r="H44" i="9"/>
  <c r="J124" i="8"/>
  <c r="H39" i="9"/>
  <c r="L50" i="8"/>
  <c r="O50" i="8" s="1"/>
  <c r="J12" i="9"/>
  <c r="M12" i="9" s="1"/>
  <c r="J118" i="8"/>
  <c r="H91" i="9"/>
  <c r="J90" i="9"/>
  <c r="M90" i="9" s="1"/>
  <c r="L75" i="8"/>
  <c r="O75" i="8" s="1"/>
  <c r="L73" i="8"/>
  <c r="O73" i="8" s="1"/>
  <c r="J87" i="8"/>
  <c r="H81" i="9"/>
  <c r="H16" i="9"/>
  <c r="J116" i="8"/>
  <c r="L84" i="8"/>
  <c r="O84" i="8" s="1"/>
  <c r="J53" i="8"/>
  <c r="J96" i="8"/>
  <c r="J85" i="8"/>
  <c r="L76" i="8"/>
  <c r="O76" i="8" s="1"/>
  <c r="L81" i="8"/>
  <c r="O81" i="8" s="1"/>
  <c r="J42" i="8"/>
  <c r="L14" i="8"/>
  <c r="O14" i="8" s="1"/>
  <c r="H32" i="9"/>
  <c r="H87" i="9"/>
  <c r="I38" i="7"/>
  <c r="L56" i="8"/>
  <c r="O56" i="8" s="1"/>
  <c r="J35" i="8"/>
  <c r="L25" i="8"/>
  <c r="O25" i="8" s="1"/>
  <c r="L82" i="8"/>
  <c r="O82" i="8" s="1"/>
  <c r="K38" i="7"/>
  <c r="L62" i="8"/>
  <c r="O62" i="8" s="1"/>
  <c r="H117" i="9"/>
  <c r="J67" i="8"/>
  <c r="J105" i="8"/>
  <c r="L64" i="8"/>
  <c r="O64" i="8" s="1"/>
  <c r="J95" i="8"/>
  <c r="J11" i="8"/>
  <c r="J68" i="8"/>
  <c r="J83" i="8"/>
  <c r="J115" i="8"/>
  <c r="J38" i="7"/>
  <c r="M38" i="7"/>
  <c r="L32" i="8"/>
  <c r="O32" i="8" s="1"/>
  <c r="J107" i="8"/>
  <c r="J103" i="8"/>
  <c r="H30" i="9"/>
  <c r="J36" i="8"/>
  <c r="L38" i="7"/>
  <c r="J72" i="8"/>
  <c r="J49" i="8"/>
  <c r="H41" i="9"/>
  <c r="H50" i="9"/>
  <c r="L10" i="8"/>
  <c r="O10" i="8" s="1"/>
  <c r="L66" i="8"/>
  <c r="O66" i="8" s="1"/>
  <c r="J54" i="8"/>
  <c r="J8" i="8"/>
  <c r="J18" i="8"/>
  <c r="J3" i="8"/>
  <c r="L45" i="8"/>
  <c r="O45" i="8" s="1"/>
  <c r="J70" i="8"/>
  <c r="J24" i="8"/>
  <c r="H23" i="9"/>
  <c r="L6" i="8"/>
  <c r="O6" i="8" s="1"/>
  <c r="J26" i="8"/>
  <c r="H5" i="9"/>
  <c r="J5" i="8"/>
  <c r="J38" i="8"/>
  <c r="L30" i="8"/>
  <c r="O30" i="8" s="1"/>
  <c r="J39" i="8"/>
  <c r="J58" i="8"/>
  <c r="J13" i="8"/>
  <c r="J26" i="9"/>
  <c r="M26" i="9" s="1"/>
  <c r="H6" i="9"/>
  <c r="H66" i="9"/>
  <c r="H65" i="9"/>
  <c r="J44" i="8"/>
  <c r="J47" i="8"/>
  <c r="L23" i="8"/>
  <c r="O23" i="8" s="1"/>
  <c r="H28" i="9"/>
  <c r="J60" i="9"/>
  <c r="M60" i="9" s="1"/>
  <c r="J64" i="9"/>
  <c r="M64" i="9" s="1"/>
  <c r="H27" i="9"/>
  <c r="J51" i="8"/>
  <c r="J46" i="8"/>
  <c r="J28" i="8"/>
  <c r="L30" i="7"/>
  <c r="J59" i="9"/>
  <c r="M59" i="9" s="1"/>
  <c r="H55" i="9"/>
  <c r="K34" i="7"/>
  <c r="J34" i="7"/>
  <c r="J74" i="8"/>
  <c r="J63" i="8"/>
  <c r="J59" i="8"/>
  <c r="J48" i="8"/>
  <c r="J48" i="9"/>
  <c r="M48" i="9" s="1"/>
  <c r="J30" i="7"/>
  <c r="J4" i="8"/>
  <c r="J7" i="8"/>
  <c r="J52" i="8"/>
  <c r="L34" i="7"/>
  <c r="M34" i="7"/>
  <c r="I34" i="7"/>
  <c r="H24" i="9"/>
  <c r="J9" i="8"/>
  <c r="J22" i="8"/>
  <c r="M30" i="7"/>
  <c r="I30" i="7"/>
  <c r="L58" i="7"/>
  <c r="J21" i="8"/>
  <c r="K30" i="7"/>
  <c r="P126" i="8"/>
  <c r="I58" i="7"/>
  <c r="J58" i="7"/>
  <c r="K58" i="7"/>
  <c r="N126" i="8"/>
  <c r="L120" i="9"/>
  <c r="E15" i="10" s="1"/>
  <c r="M120" i="9" l="1"/>
  <c r="E16" i="10" s="1"/>
  <c r="O126" i="8"/>
  <c r="N38" i="7"/>
  <c r="K39" i="7" s="1"/>
  <c r="N34" i="7"/>
  <c r="K35" i="7" s="1"/>
  <c r="N30" i="7"/>
  <c r="K31" i="7" s="1"/>
  <c r="N58" i="7"/>
  <c r="M59" i="7" s="1"/>
  <c r="L39" i="7" l="1"/>
  <c r="J39" i="7"/>
  <c r="I39" i="7"/>
  <c r="M39" i="7"/>
  <c r="M35" i="7"/>
  <c r="J35" i="7"/>
  <c r="I35" i="7"/>
  <c r="L35" i="7"/>
  <c r="J31" i="7"/>
  <c r="I31" i="7"/>
  <c r="M31" i="7"/>
  <c r="L31" i="7"/>
  <c r="I59" i="7"/>
  <c r="J59" i="7"/>
  <c r="K59" i="7"/>
  <c r="L59" i="7"/>
  <c r="N39" i="7" l="1"/>
  <c r="N31" i="7"/>
  <c r="N35" i="7"/>
  <c r="N59" i="7"/>
</calcChain>
</file>

<file path=xl/sharedStrings.xml><?xml version="1.0" encoding="utf-8"?>
<sst xmlns="http://schemas.openxmlformats.org/spreadsheetml/2006/main" count="348" uniqueCount="231">
  <si>
    <r>
      <rPr>
        <sz val="10"/>
        <color theme="1"/>
        <rFont val="宋体"/>
        <charset val="134"/>
      </rPr>
      <t>课程目标</t>
    </r>
  </si>
  <si>
    <r>
      <rPr>
        <sz val="10"/>
        <color theme="1"/>
        <rFont val="宋体"/>
        <charset val="134"/>
      </rPr>
      <t>支撑毕业要求</t>
    </r>
  </si>
  <si>
    <r>
      <rPr>
        <sz val="10"/>
        <color theme="1"/>
        <rFont val="宋体"/>
        <charset val="134"/>
      </rPr>
      <t>考核与评价法方式及成绩比例（</t>
    </r>
    <r>
      <rPr>
        <sz val="10"/>
        <color theme="1"/>
        <rFont val="Times New Roman"/>
        <family val="1"/>
      </rPr>
      <t>%</t>
    </r>
    <r>
      <rPr>
        <sz val="10"/>
        <color theme="1"/>
        <rFont val="宋体"/>
        <charset val="134"/>
      </rPr>
      <t>）</t>
    </r>
  </si>
  <si>
    <r>
      <rPr>
        <sz val="10"/>
        <color theme="1"/>
        <rFont val="宋体"/>
        <charset val="134"/>
      </rPr>
      <t>成绩比例（</t>
    </r>
    <r>
      <rPr>
        <sz val="10"/>
        <color theme="1"/>
        <rFont val="Times New Roman"/>
        <family val="1"/>
      </rPr>
      <t>%</t>
    </r>
    <r>
      <rPr>
        <sz val="10"/>
        <color theme="1"/>
        <rFont val="宋体"/>
        <charset val="134"/>
      </rPr>
      <t>）</t>
    </r>
  </si>
  <si>
    <r>
      <rPr>
        <sz val="10"/>
        <color theme="1"/>
        <rFont val="宋体"/>
        <charset val="134"/>
      </rPr>
      <t>作业</t>
    </r>
  </si>
  <si>
    <r>
      <rPr>
        <sz val="10"/>
        <color theme="1"/>
        <rFont val="Times New Roman"/>
        <family val="1"/>
      </rPr>
      <t>1.</t>
    </r>
    <r>
      <rPr>
        <sz val="10"/>
        <color theme="1"/>
        <rFont val="宋体"/>
        <charset val="134"/>
      </rPr>
      <t>平台刷题：</t>
    </r>
    <r>
      <rPr>
        <sz val="10"/>
        <color theme="1"/>
        <rFont val="Times New Roman"/>
        <family val="1"/>
      </rPr>
      <t>10</t>
    </r>
    <r>
      <rPr>
        <sz val="10"/>
        <color theme="1"/>
        <rFont val="宋体"/>
        <charset val="134"/>
      </rPr>
      <t>题</t>
    </r>
    <r>
      <rPr>
        <sz val="10"/>
        <color theme="1"/>
        <rFont val="Times New Roman"/>
        <family val="1"/>
      </rPr>
      <t>/</t>
    </r>
    <r>
      <rPr>
        <sz val="10"/>
        <color theme="1"/>
        <rFont val="宋体"/>
        <charset val="134"/>
      </rPr>
      <t>周</t>
    </r>
    <r>
      <rPr>
        <sz val="10"/>
        <color theme="1"/>
        <rFont val="Times New Roman"/>
        <family val="1"/>
      </rPr>
      <t>*10</t>
    </r>
    <r>
      <rPr>
        <sz val="10"/>
        <color theme="1"/>
        <rFont val="宋体"/>
        <charset val="134"/>
      </rPr>
      <t>周</t>
    </r>
    <r>
      <rPr>
        <sz val="10"/>
        <color theme="1"/>
        <rFont val="Times New Roman"/>
        <family val="1"/>
      </rPr>
      <t>=100</t>
    </r>
    <r>
      <rPr>
        <sz val="10"/>
        <color theme="1"/>
        <rFont val="宋体"/>
        <charset val="134"/>
      </rPr>
      <t xml:space="preserve">题（选做任务不计分）
</t>
    </r>
    <r>
      <rPr>
        <sz val="10"/>
        <color theme="1"/>
        <rFont val="Times New Roman"/>
        <family val="1"/>
      </rPr>
      <t>2.</t>
    </r>
    <r>
      <rPr>
        <sz val="10"/>
        <color theme="1"/>
        <rFont val="宋体"/>
        <charset val="134"/>
      </rPr>
      <t>随堂测</t>
    </r>
    <r>
      <rPr>
        <sz val="10"/>
        <color theme="1"/>
        <rFont val="Times New Roman"/>
        <family val="1"/>
      </rPr>
      <t>8</t>
    </r>
    <r>
      <rPr>
        <sz val="10"/>
        <color theme="1"/>
        <rFont val="宋体"/>
        <charset val="134"/>
      </rPr>
      <t>次，</t>
    </r>
    <r>
      <rPr>
        <sz val="10"/>
        <color theme="1"/>
        <rFont val="Times New Roman"/>
        <family val="1"/>
      </rPr>
      <t>2*6+4*1=20</t>
    </r>
    <r>
      <rPr>
        <sz val="10"/>
        <color theme="1"/>
        <rFont val="宋体"/>
        <charset val="134"/>
      </rPr>
      <t>分</t>
    </r>
  </si>
  <si>
    <r>
      <rPr>
        <sz val="10"/>
        <color theme="1"/>
        <rFont val="宋体"/>
        <charset val="134"/>
      </rPr>
      <t>平时作业</t>
    </r>
  </si>
  <si>
    <t>实验报告</t>
  </si>
  <si>
    <r>
      <rPr>
        <sz val="10"/>
        <color theme="1"/>
        <rFont val="宋体"/>
        <charset val="134"/>
      </rPr>
      <t>课程报告</t>
    </r>
  </si>
  <si>
    <r>
      <rPr>
        <sz val="10"/>
        <color theme="1"/>
        <rFont val="宋体"/>
        <charset val="134"/>
      </rPr>
      <t>期末考试</t>
    </r>
  </si>
  <si>
    <t>课程目标1：掌握算法分析的基本原理和方法，能够对具体算法进行性能分析；理解数据结构与算法设计的关系；掌握不同数据逻辑结构的特点，掌握不同逻辑结构的存储结构的特点和性能，能够分析具体问题中数据的逻辑结构，并选用适当的存储结构；掌握描述算法的方法，能够清晰地描述具体问题的解题思路。</t>
  </si>
  <si>
    <r>
      <rPr>
        <sz val="10"/>
        <color theme="1"/>
        <rFont val="宋体"/>
        <charset val="134"/>
      </rPr>
      <t>支撑毕业要求</t>
    </r>
    <r>
      <rPr>
        <sz val="10"/>
        <color theme="1"/>
        <rFont val="Times New Roman"/>
        <family val="1"/>
      </rPr>
      <t>1.3</t>
    </r>
    <r>
      <rPr>
        <sz val="10"/>
        <color theme="1"/>
        <rFont val="宋体"/>
        <charset val="134"/>
      </rPr>
      <t>：掌握计算机基础理论，能够用于对计算机领域复杂工程问题的设计方案或模型进行推理和验证。</t>
    </r>
  </si>
  <si>
    <r>
      <rPr>
        <sz val="10"/>
        <color theme="1"/>
        <rFont val="Times New Roman"/>
        <family val="1"/>
      </rPr>
      <t>2</t>
    </r>
    <r>
      <rPr>
        <sz val="10"/>
        <color theme="1"/>
        <rFont val="宋体"/>
        <charset val="134"/>
      </rPr>
      <t>次</t>
    </r>
    <r>
      <rPr>
        <sz val="10"/>
        <color theme="1"/>
        <rFont val="Times New Roman"/>
        <family val="1"/>
      </rPr>
      <t>*15</t>
    </r>
    <r>
      <rPr>
        <sz val="10"/>
        <color theme="1"/>
        <rFont val="宋体"/>
        <charset val="134"/>
      </rPr>
      <t>分</t>
    </r>
    <r>
      <rPr>
        <sz val="10"/>
        <color theme="1"/>
        <rFont val="Times New Roman"/>
        <family val="1"/>
      </rPr>
      <t>/</t>
    </r>
    <r>
      <rPr>
        <sz val="10"/>
        <color theme="1"/>
        <rFont val="宋体"/>
        <charset val="134"/>
      </rPr>
      <t>次</t>
    </r>
    <r>
      <rPr>
        <sz val="10"/>
        <color theme="1"/>
        <rFont val="Times New Roman"/>
        <family val="1"/>
      </rPr>
      <t>=30</t>
    </r>
    <r>
      <rPr>
        <sz val="10"/>
        <color theme="1"/>
        <rFont val="宋体"/>
        <charset val="134"/>
      </rPr>
      <t>分</t>
    </r>
  </si>
  <si>
    <t>课程目标2：掌握线性表、栈、队列、数组、树、二叉树、图等常用数据结构的操作方法，掌握常用查找、排序算法的原理和方法，能够熟练实现各数据结构的基本操作，能够熟练编程实现、测试所设计的算法。</t>
  </si>
  <si>
    <r>
      <rPr>
        <sz val="10"/>
        <color theme="1"/>
        <rFont val="宋体"/>
        <charset val="134"/>
      </rPr>
      <t>支撑毕业要求</t>
    </r>
    <r>
      <rPr>
        <sz val="10"/>
        <color theme="1"/>
        <rFont val="Times New Roman"/>
        <family val="1"/>
      </rPr>
      <t>3.1</t>
    </r>
    <r>
      <rPr>
        <sz val="10"/>
        <color theme="1"/>
        <rFont val="宋体"/>
        <charset val="134"/>
      </rPr>
      <t>：掌握程序设计理论与方法，具备软件应用系统开发能力。</t>
    </r>
  </si>
  <si>
    <r>
      <rPr>
        <sz val="10"/>
        <color theme="1"/>
        <rFont val="宋体"/>
        <charset val="134"/>
      </rPr>
      <t>单选</t>
    </r>
    <r>
      <rPr>
        <sz val="10"/>
        <color theme="1"/>
        <rFont val="Times New Roman"/>
        <family val="1"/>
      </rPr>
      <t>20</t>
    </r>
    <r>
      <rPr>
        <sz val="10"/>
        <color theme="1"/>
        <rFont val="宋体"/>
        <charset val="134"/>
      </rPr>
      <t>分（</t>
    </r>
    <r>
      <rPr>
        <sz val="10"/>
        <color theme="1"/>
        <rFont val="Times New Roman"/>
        <family val="1"/>
      </rPr>
      <t>2</t>
    </r>
    <r>
      <rPr>
        <sz val="10"/>
        <color theme="1"/>
        <rFont val="宋体"/>
        <charset val="134"/>
      </rPr>
      <t>分</t>
    </r>
    <r>
      <rPr>
        <sz val="10"/>
        <color theme="1"/>
        <rFont val="Times New Roman"/>
        <family val="1"/>
      </rPr>
      <t>*10</t>
    </r>
    <r>
      <rPr>
        <sz val="10"/>
        <color theme="1"/>
        <rFont val="宋体"/>
        <charset val="134"/>
      </rPr>
      <t>）</t>
    </r>
  </si>
  <si>
    <r>
      <rPr>
        <sz val="10"/>
        <color theme="1"/>
        <rFont val="宋体"/>
        <charset val="134"/>
      </rPr>
      <t>（学习指导书）</t>
    </r>
  </si>
  <si>
    <t>课程目标3：掌握设计研究路线、实验方案的一般性方法，能够针对问题制定研究路线，制定合理的、能够验证算法有效性的实验方案。</t>
  </si>
  <si>
    <r>
      <rPr>
        <sz val="10"/>
        <color theme="1"/>
        <rFont val="宋体"/>
        <charset val="134"/>
      </rPr>
      <t>支撑毕业要求</t>
    </r>
    <r>
      <rPr>
        <sz val="10"/>
        <color theme="1"/>
        <rFont val="Times New Roman"/>
        <family val="1"/>
      </rPr>
      <t>4.2</t>
    </r>
    <r>
      <rPr>
        <sz val="10"/>
        <color theme="1"/>
        <rFont val="宋体"/>
        <charset val="134"/>
      </rPr>
      <t>：能够基于计算机基础理论，针对问题选择研究路线，设计可行的实验方案。</t>
    </r>
  </si>
  <si>
    <r>
      <rPr>
        <sz val="10"/>
        <color theme="1"/>
        <rFont val="宋体"/>
        <charset val="134"/>
      </rPr>
      <t>填空</t>
    </r>
    <r>
      <rPr>
        <sz val="10"/>
        <color theme="1"/>
        <rFont val="Times New Roman"/>
        <family val="1"/>
      </rPr>
      <t>10</t>
    </r>
    <r>
      <rPr>
        <sz val="10"/>
        <color theme="1"/>
        <rFont val="宋体"/>
        <charset val="134"/>
      </rPr>
      <t>分（</t>
    </r>
    <r>
      <rPr>
        <sz val="10"/>
        <color theme="1"/>
        <rFont val="Times New Roman"/>
        <family val="1"/>
      </rPr>
      <t>2</t>
    </r>
    <r>
      <rPr>
        <sz val="10"/>
        <color theme="1"/>
        <rFont val="宋体"/>
        <charset val="134"/>
      </rPr>
      <t>分</t>
    </r>
    <r>
      <rPr>
        <sz val="10"/>
        <color theme="1"/>
        <rFont val="Times New Roman"/>
        <family val="1"/>
      </rPr>
      <t>*5</t>
    </r>
    <r>
      <rPr>
        <sz val="10"/>
        <color theme="1"/>
        <rFont val="宋体"/>
        <charset val="134"/>
      </rPr>
      <t>）</t>
    </r>
  </si>
  <si>
    <r>
      <rPr>
        <sz val="10"/>
        <color theme="1"/>
        <rFont val="宋体"/>
        <charset val="134"/>
      </rPr>
      <t>合计</t>
    </r>
  </si>
  <si>
    <r>
      <rPr>
        <sz val="10"/>
        <color theme="1"/>
        <rFont val="宋体"/>
        <charset val="134"/>
      </rPr>
      <t>综合题：4+4+5+5+6+6+10</t>
    </r>
    <r>
      <rPr>
        <sz val="10"/>
        <color theme="1"/>
        <rFont val="Times New Roman"/>
        <family val="1"/>
      </rPr>
      <t>=40</t>
    </r>
    <r>
      <rPr>
        <sz val="10"/>
        <color theme="1"/>
        <rFont val="宋体"/>
        <charset val="134"/>
      </rPr>
      <t>分</t>
    </r>
  </si>
  <si>
    <t>分析题：共30分</t>
  </si>
  <si>
    <r>
      <rPr>
        <sz val="10"/>
        <color theme="1"/>
        <rFont val="宋体"/>
        <charset val="134"/>
      </rPr>
      <t>考核环节</t>
    </r>
  </si>
  <si>
    <r>
      <rPr>
        <sz val="10"/>
        <color theme="1"/>
        <rFont val="宋体"/>
        <charset val="134"/>
      </rPr>
      <t>课程作业</t>
    </r>
  </si>
  <si>
    <r>
      <rPr>
        <sz val="10"/>
        <color theme="1"/>
        <rFont val="宋体"/>
        <charset val="134"/>
      </rPr>
      <t>写算法及效率分析</t>
    </r>
    <r>
      <rPr>
        <sz val="10"/>
        <color theme="1"/>
        <rFont val="Times New Roman"/>
        <family val="1"/>
      </rPr>
      <t>10</t>
    </r>
    <r>
      <rPr>
        <sz val="10"/>
        <color theme="1"/>
        <rFont val="宋体"/>
        <charset val="134"/>
      </rPr>
      <t>分</t>
    </r>
  </si>
  <si>
    <r>
      <rPr>
        <sz val="10"/>
        <color theme="1"/>
        <rFont val="宋体"/>
        <charset val="134"/>
      </rPr>
      <t>成绩占比</t>
    </r>
  </si>
  <si>
    <r>
      <rPr>
        <sz val="10"/>
        <color theme="1"/>
        <rFont val="宋体"/>
        <charset val="134"/>
      </rPr>
      <t>开放问答：2</t>
    </r>
    <r>
      <rPr>
        <sz val="10"/>
        <color theme="1"/>
        <rFont val="Times New Roman"/>
        <family val="1"/>
      </rPr>
      <t>0</t>
    </r>
    <r>
      <rPr>
        <sz val="10"/>
        <color theme="1"/>
        <rFont val="宋体"/>
        <charset val="134"/>
      </rPr>
      <t>分</t>
    </r>
  </si>
  <si>
    <r>
      <rPr>
        <sz val="10"/>
        <color theme="1"/>
        <rFont val="宋体"/>
        <charset val="134"/>
      </rPr>
      <t>学号</t>
    </r>
  </si>
  <si>
    <r>
      <rPr>
        <sz val="10"/>
        <color theme="1"/>
        <rFont val="宋体"/>
        <charset val="134"/>
      </rPr>
      <t>姓名</t>
    </r>
  </si>
  <si>
    <r>
      <rPr>
        <sz val="11"/>
        <color theme="1"/>
        <rFont val="宋体"/>
        <charset val="134"/>
      </rPr>
      <t>学号</t>
    </r>
  </si>
  <si>
    <r>
      <rPr>
        <sz val="11"/>
        <color theme="1"/>
        <rFont val="宋体"/>
        <charset val="134"/>
      </rPr>
      <t>姓名</t>
    </r>
  </si>
  <si>
    <r>
      <rPr>
        <sz val="11"/>
        <color theme="1"/>
        <rFont val="宋体"/>
        <charset val="134"/>
      </rPr>
      <t>作业</t>
    </r>
    <r>
      <rPr>
        <sz val="11"/>
        <color theme="1"/>
        <rFont val="Times New Roman"/>
        <family val="1"/>
      </rPr>
      <t>1</t>
    </r>
    <r>
      <rPr>
        <sz val="11"/>
        <color theme="1"/>
        <rFont val="宋体"/>
        <charset val="134"/>
      </rPr>
      <t>（小测试</t>
    </r>
    <r>
      <rPr>
        <sz val="11"/>
        <color theme="1"/>
        <rFont val="Times New Roman"/>
        <family val="1"/>
      </rPr>
      <t>2</t>
    </r>
    <r>
      <rPr>
        <sz val="11"/>
        <color theme="1"/>
        <rFont val="宋体"/>
        <charset val="134"/>
      </rPr>
      <t>分）</t>
    </r>
  </si>
  <si>
    <t>作业2（小测试2分）</t>
  </si>
  <si>
    <t>作业3（小测试2分）</t>
  </si>
  <si>
    <t>作业4（小测试2分）</t>
  </si>
  <si>
    <t>作业5（小测试2分）</t>
  </si>
  <si>
    <t>作业6（小测试2分）</t>
  </si>
  <si>
    <t>作业7（小测试2分）</t>
  </si>
  <si>
    <t>作业8（小测试4分）</t>
  </si>
  <si>
    <r>
      <rPr>
        <sz val="11"/>
        <color theme="1"/>
        <rFont val="宋体"/>
        <charset val="134"/>
      </rPr>
      <t>平时作业得分</t>
    </r>
  </si>
  <si>
    <r>
      <rPr>
        <sz val="11"/>
        <color theme="1"/>
        <rFont val="宋体"/>
        <charset val="134"/>
      </rPr>
      <t>课程目标</t>
    </r>
    <r>
      <rPr>
        <sz val="11"/>
        <color theme="1"/>
        <rFont val="Times New Roman"/>
        <family val="1"/>
      </rPr>
      <t>2</t>
    </r>
    <r>
      <rPr>
        <sz val="11"/>
        <color theme="1"/>
        <rFont val="宋体"/>
        <charset val="134"/>
      </rPr>
      <t>得分</t>
    </r>
  </si>
  <si>
    <r>
      <rPr>
        <sz val="10"/>
        <color theme="1"/>
        <rFont val="宋体"/>
        <charset val="134"/>
      </rPr>
      <t>报告</t>
    </r>
    <r>
      <rPr>
        <sz val="10"/>
        <color theme="1"/>
        <rFont val="Times New Roman"/>
        <family val="1"/>
      </rPr>
      <t>1</t>
    </r>
  </si>
  <si>
    <r>
      <rPr>
        <sz val="10"/>
        <color theme="1"/>
        <rFont val="宋体"/>
        <charset val="134"/>
      </rPr>
      <t>报告</t>
    </r>
    <r>
      <rPr>
        <sz val="10"/>
        <color theme="1"/>
        <rFont val="Times New Roman"/>
        <family val="1"/>
      </rPr>
      <t>2</t>
    </r>
  </si>
  <si>
    <t>报告3</t>
  </si>
  <si>
    <t>报告4</t>
  </si>
  <si>
    <t>实验报告总分</t>
  </si>
  <si>
    <r>
      <rPr>
        <sz val="10"/>
        <color theme="1"/>
        <rFont val="宋体"/>
        <charset val="134"/>
      </rPr>
      <t>课程目标</t>
    </r>
    <r>
      <rPr>
        <sz val="10"/>
        <color theme="1"/>
        <rFont val="Times New Roman"/>
        <family val="1"/>
      </rPr>
      <t>1</t>
    </r>
    <r>
      <rPr>
        <sz val="10"/>
        <color theme="1"/>
        <rFont val="宋体"/>
        <charset val="134"/>
      </rPr>
      <t>得分</t>
    </r>
  </si>
  <si>
    <r>
      <rPr>
        <sz val="10"/>
        <color theme="1"/>
        <rFont val="宋体"/>
        <charset val="134"/>
      </rPr>
      <t>课程目标</t>
    </r>
    <r>
      <rPr>
        <sz val="10"/>
        <color theme="1"/>
        <rFont val="Times New Roman"/>
        <family val="1"/>
      </rPr>
      <t>3</t>
    </r>
    <r>
      <rPr>
        <sz val="10"/>
        <color theme="1"/>
        <rFont val="宋体"/>
        <charset val="134"/>
      </rPr>
      <t>得分</t>
    </r>
  </si>
  <si>
    <r>
      <rPr>
        <sz val="10"/>
        <color theme="1"/>
        <rFont val="宋体"/>
        <charset val="134"/>
      </rPr>
      <t>评分点</t>
    </r>
    <r>
      <rPr>
        <sz val="10"/>
        <color theme="1"/>
        <rFont val="Times New Roman"/>
        <family val="1"/>
      </rPr>
      <t>1</t>
    </r>
  </si>
  <si>
    <r>
      <rPr>
        <sz val="10"/>
        <color theme="1"/>
        <rFont val="宋体"/>
        <charset val="134"/>
      </rPr>
      <t>评分点</t>
    </r>
    <r>
      <rPr>
        <sz val="10"/>
        <color theme="1"/>
        <rFont val="Times New Roman"/>
        <family val="1"/>
      </rPr>
      <t>2</t>
    </r>
  </si>
  <si>
    <t>课程目标1</t>
  </si>
  <si>
    <t>课程目标3</t>
  </si>
  <si>
    <r>
      <rPr>
        <b/>
        <sz val="10"/>
        <color rgb="FFFF0000"/>
        <rFont val="宋体"/>
        <charset val="134"/>
      </rPr>
      <t>评分点</t>
    </r>
    <r>
      <rPr>
        <b/>
        <sz val="10"/>
        <color rgb="FFFF0000"/>
        <rFont val="Times New Roman"/>
        <family val="1"/>
      </rPr>
      <t>1</t>
    </r>
    <r>
      <rPr>
        <b/>
        <sz val="10"/>
        <color rgb="FFFF0000"/>
        <rFont val="宋体"/>
        <charset val="134"/>
      </rPr>
      <t>：</t>
    </r>
    <r>
      <rPr>
        <sz val="10"/>
        <color theme="1"/>
        <rFont val="Times New Roman"/>
        <family val="1"/>
      </rPr>
      <t xml:space="preserve">
3:</t>
    </r>
    <r>
      <rPr>
        <sz val="10"/>
        <color theme="1"/>
        <rFont val="宋体"/>
        <charset val="134"/>
      </rPr>
      <t>能够选用合理的数据结构和算法解决问题，并对其进行合理的性能分析，表达个人观点</t>
    </r>
    <r>
      <rPr>
        <sz val="10"/>
        <color theme="1"/>
        <rFont val="Times New Roman"/>
        <family val="1"/>
      </rPr>
      <t xml:space="preserve"> 
2:</t>
    </r>
    <r>
      <rPr>
        <sz val="10"/>
        <color theme="1"/>
        <rFont val="宋体"/>
        <charset val="134"/>
      </rPr>
      <t>能够选用比较合理的数据结构和算法解决问题，能够对其进行性能分析，无明显个人观点</t>
    </r>
    <r>
      <rPr>
        <sz val="10"/>
        <color theme="1"/>
        <rFont val="Times New Roman"/>
        <family val="1"/>
      </rPr>
      <t xml:space="preserve"> 
1:</t>
    </r>
    <r>
      <rPr>
        <sz val="10"/>
        <color theme="1"/>
        <rFont val="宋体"/>
        <charset val="134"/>
      </rPr>
      <t>能够选用比较合理的数据结构和算法解决问题，对解决方案的性能分析非常不足，无明显个人观点</t>
    </r>
    <r>
      <rPr>
        <sz val="10"/>
        <color theme="1"/>
        <rFont val="Times New Roman"/>
        <family val="1"/>
      </rPr>
      <t xml:space="preserve"> </t>
    </r>
    <r>
      <rPr>
        <sz val="10"/>
        <color theme="1"/>
        <rFont val="宋体"/>
        <charset val="134"/>
      </rPr>
      <t xml:space="preserve">
</t>
    </r>
    <r>
      <rPr>
        <b/>
        <sz val="10"/>
        <color rgb="FFFF0000"/>
        <rFont val="宋体"/>
        <charset val="134"/>
      </rPr>
      <t>评分点</t>
    </r>
    <r>
      <rPr>
        <b/>
        <sz val="10"/>
        <color rgb="FFFF0000"/>
        <rFont val="Times New Roman"/>
        <family val="1"/>
      </rPr>
      <t>2</t>
    </r>
    <r>
      <rPr>
        <b/>
        <sz val="10"/>
        <color rgb="FFFF0000"/>
        <rFont val="宋体"/>
        <charset val="134"/>
      </rPr>
      <t>：</t>
    </r>
    <r>
      <rPr>
        <sz val="10"/>
        <color theme="1"/>
        <rFont val="宋体"/>
        <charset val="134"/>
      </rPr>
      <t xml:space="preserve">
4：能针对所选的数据结构设计、描述解题方案；解题方案合理；能够通过实验验证方案的有效性，并合理记录、分析实验过程、实验结果
3：能针对所选的数据结构设计、描述解题方案；解题方案比较合理；能够通过实验验证方案的有效性，并记录实验过程、实验结果
2：</t>
    </r>
    <r>
      <rPr>
        <sz val="10"/>
        <color theme="1"/>
        <rFont val="Times New Roman"/>
        <family val="1"/>
      </rPr>
      <t xml:space="preserve"> </t>
    </r>
    <r>
      <rPr>
        <sz val="10"/>
        <color theme="1"/>
        <rFont val="宋体"/>
        <charset val="134"/>
      </rPr>
      <t>能针对所选的数据结构设计、描述解题方案；解题方案基本合理；能够通过实验验证方案的有效性，并记录实验过程、实验结果</t>
    </r>
    <r>
      <rPr>
        <sz val="10"/>
        <color theme="1"/>
        <rFont val="Times New Roman"/>
        <family val="1"/>
      </rPr>
      <t xml:space="preserve"> 
1</t>
    </r>
    <r>
      <rPr>
        <sz val="10"/>
        <color theme="1"/>
        <rFont val="宋体"/>
        <charset val="134"/>
      </rPr>
      <t>：针对问题设计、描述的解题方案合理性不足；不能通过编码验证方案的有效性，对实验过程、实验结果记录不足，未见分析</t>
    </r>
  </si>
  <si>
    <r>
      <rPr>
        <sz val="10"/>
        <color theme="1"/>
        <rFont val="宋体"/>
        <charset val="134"/>
      </rPr>
      <t>报告</t>
    </r>
    <r>
      <rPr>
        <sz val="10"/>
        <color theme="1"/>
        <rFont val="Times New Roman"/>
        <family val="1"/>
      </rPr>
      <t>1</t>
    </r>
    <r>
      <rPr>
        <sz val="10"/>
        <color theme="1"/>
        <rFont val="宋体"/>
        <charset val="134"/>
      </rPr>
      <t>（内部排序）</t>
    </r>
  </si>
  <si>
    <r>
      <rPr>
        <sz val="10"/>
        <color theme="1"/>
        <rFont val="宋体"/>
        <charset val="134"/>
      </rPr>
      <t>报告</t>
    </r>
    <r>
      <rPr>
        <sz val="10"/>
        <color theme="1"/>
        <rFont val="Times New Roman"/>
        <family val="1"/>
      </rPr>
      <t>2</t>
    </r>
    <r>
      <rPr>
        <sz val="10"/>
        <color theme="1"/>
        <rFont val="宋体"/>
        <charset val="134"/>
      </rPr>
      <t>（散列）</t>
    </r>
  </si>
  <si>
    <r>
      <rPr>
        <sz val="10"/>
        <color theme="1"/>
        <rFont val="宋体"/>
        <charset val="134"/>
      </rPr>
      <t>课程报告总分</t>
    </r>
  </si>
  <si>
    <r>
      <rPr>
        <sz val="10"/>
        <color theme="1"/>
        <rFont val="宋体"/>
        <charset val="134"/>
      </rPr>
      <t>课程目标</t>
    </r>
    <r>
      <rPr>
        <sz val="10"/>
        <color theme="1"/>
        <rFont val="Times New Roman"/>
        <family val="1"/>
      </rPr>
      <t>1</t>
    </r>
  </si>
  <si>
    <r>
      <rPr>
        <sz val="10"/>
        <color theme="1"/>
        <rFont val="宋体"/>
        <charset val="134"/>
      </rPr>
      <t>课程目标</t>
    </r>
    <r>
      <rPr>
        <sz val="10"/>
        <color theme="1"/>
        <rFont val="Times New Roman"/>
        <family val="1"/>
      </rPr>
      <t>3</t>
    </r>
  </si>
  <si>
    <r>
      <rPr>
        <sz val="10"/>
        <color theme="1"/>
        <rFont val="宋体"/>
        <charset val="134"/>
      </rPr>
      <t>单选题</t>
    </r>
  </si>
  <si>
    <r>
      <rPr>
        <sz val="10"/>
        <color theme="1"/>
        <rFont val="宋体"/>
        <charset val="134"/>
      </rPr>
      <t>填空题</t>
    </r>
  </si>
  <si>
    <r>
      <rPr>
        <sz val="10"/>
        <color theme="1"/>
        <rFont val="宋体"/>
        <charset val="134"/>
      </rPr>
      <t>综合题</t>
    </r>
  </si>
  <si>
    <r>
      <rPr>
        <sz val="10"/>
        <color theme="1"/>
        <rFont val="宋体"/>
        <charset val="134"/>
      </rPr>
      <t>分析题</t>
    </r>
  </si>
  <si>
    <r>
      <rPr>
        <sz val="10"/>
        <color theme="1"/>
        <rFont val="宋体"/>
        <charset val="134"/>
      </rPr>
      <t>卷面总分</t>
    </r>
  </si>
  <si>
    <r>
      <rPr>
        <sz val="10"/>
        <color theme="1"/>
        <rFont val="宋体"/>
        <charset val="134"/>
      </rPr>
      <t>课程目标</t>
    </r>
    <r>
      <rPr>
        <sz val="10"/>
        <color theme="1"/>
        <rFont val="Times New Roman"/>
        <family val="1"/>
      </rPr>
      <t>2</t>
    </r>
    <r>
      <rPr>
        <sz val="10"/>
        <color theme="1"/>
        <rFont val="宋体"/>
        <charset val="134"/>
      </rPr>
      <t>得分</t>
    </r>
  </si>
  <si>
    <t>期末卷面折算</t>
  </si>
  <si>
    <r>
      <rPr>
        <sz val="10"/>
        <color theme="1"/>
        <rFont val="宋体"/>
        <charset val="134"/>
      </rPr>
      <t>课程目标</t>
    </r>
    <r>
      <rPr>
        <sz val="10"/>
        <color theme="1"/>
        <rFont val="Times New Roman"/>
        <family val="1"/>
      </rPr>
      <t>1</t>
    </r>
    <r>
      <rPr>
        <sz val="10"/>
        <color theme="1"/>
        <rFont val="宋体"/>
        <charset val="134"/>
      </rPr>
      <t>折算</t>
    </r>
  </si>
  <si>
    <t>课程目标2折算</t>
  </si>
  <si>
    <r>
      <rPr>
        <sz val="10"/>
        <color theme="1"/>
        <rFont val="宋体"/>
        <charset val="134"/>
      </rPr>
      <t>课程目标</t>
    </r>
    <r>
      <rPr>
        <sz val="10"/>
        <color theme="1"/>
        <rFont val="Times New Roman"/>
        <family val="1"/>
      </rPr>
      <t>2</t>
    </r>
  </si>
  <si>
    <t>何睿祺</t>
  </si>
  <si>
    <r>
      <rPr>
        <sz val="10"/>
        <color theme="1"/>
        <rFont val="宋体"/>
        <charset val="134"/>
      </rPr>
      <t>总成绩</t>
    </r>
  </si>
  <si>
    <r>
      <rPr>
        <b/>
        <sz val="10"/>
        <color theme="1"/>
        <rFont val="Times New Roman"/>
        <family val="1"/>
      </rPr>
      <t>1932-1</t>
    </r>
    <r>
      <rPr>
        <b/>
        <sz val="10"/>
        <color theme="1"/>
        <rFont val="宋体"/>
        <charset val="134"/>
      </rPr>
      <t>班</t>
    </r>
  </si>
  <si>
    <r>
      <rPr>
        <sz val="10.5"/>
        <color rgb="FF000000"/>
        <rFont val="Times New Roman"/>
        <family val="1"/>
      </rPr>
      <t>[90,100]</t>
    </r>
    <r>
      <rPr>
        <sz val="10.5"/>
        <color rgb="FF000000"/>
        <rFont val="宋体"/>
        <charset val="134"/>
      </rPr>
      <t>分数段</t>
    </r>
  </si>
  <si>
    <r>
      <rPr>
        <sz val="10.5"/>
        <color rgb="FF000000"/>
        <rFont val="Times New Roman"/>
        <family val="1"/>
      </rPr>
      <t>[80,90)</t>
    </r>
    <r>
      <rPr>
        <sz val="10.5"/>
        <color rgb="FF000000"/>
        <rFont val="宋体"/>
        <charset val="134"/>
      </rPr>
      <t>分数段</t>
    </r>
  </si>
  <si>
    <r>
      <rPr>
        <sz val="10.5"/>
        <color rgb="FF000000"/>
        <rFont val="Times New Roman"/>
        <family val="1"/>
      </rPr>
      <t>[70,80)</t>
    </r>
    <r>
      <rPr>
        <sz val="10.5"/>
        <color rgb="FF000000"/>
        <rFont val="宋体"/>
        <charset val="134"/>
      </rPr>
      <t>分数段</t>
    </r>
  </si>
  <si>
    <r>
      <rPr>
        <sz val="10.5"/>
        <color rgb="FF000000"/>
        <rFont val="Times New Roman"/>
        <family val="1"/>
      </rPr>
      <t>[60,70)</t>
    </r>
    <r>
      <rPr>
        <sz val="10.5"/>
        <color rgb="FF000000"/>
        <rFont val="宋体"/>
        <charset val="134"/>
      </rPr>
      <t>分数段</t>
    </r>
  </si>
  <si>
    <r>
      <rPr>
        <sz val="10.5"/>
        <color rgb="FF000000"/>
        <rFont val="Times New Roman"/>
        <family val="1"/>
      </rPr>
      <t>60</t>
    </r>
    <r>
      <rPr>
        <sz val="10.5"/>
        <color rgb="FF000000"/>
        <rFont val="宋体"/>
        <charset val="134"/>
      </rPr>
      <t>分以下</t>
    </r>
  </si>
  <si>
    <r>
      <rPr>
        <b/>
        <sz val="10"/>
        <color theme="1"/>
        <rFont val="Times New Roman"/>
        <family val="1"/>
      </rPr>
      <t>1937-1</t>
    </r>
    <r>
      <rPr>
        <b/>
        <sz val="10"/>
        <color theme="1"/>
        <rFont val="宋体"/>
        <charset val="134"/>
      </rPr>
      <t>班</t>
    </r>
  </si>
  <si>
    <r>
      <rPr>
        <b/>
        <sz val="10"/>
        <color theme="1"/>
        <rFont val="Times New Roman"/>
        <family val="1"/>
      </rPr>
      <t>1937-2</t>
    </r>
    <r>
      <rPr>
        <b/>
        <sz val="10"/>
        <color theme="1"/>
        <rFont val="宋体"/>
        <charset val="134"/>
      </rPr>
      <t>班</t>
    </r>
  </si>
  <si>
    <t>重修</t>
  </si>
  <si>
    <t>平时作业</t>
  </si>
  <si>
    <t>课程报告</t>
  </si>
  <si>
    <t>期末考试</t>
  </si>
  <si>
    <t>平均分</t>
  </si>
  <si>
    <t>得分率</t>
  </si>
  <si>
    <r>
      <rPr>
        <sz val="10"/>
        <color theme="1"/>
        <rFont val="宋体"/>
        <charset val="134"/>
      </rPr>
      <t>课程目标</t>
    </r>
    <r>
      <rPr>
        <sz val="10"/>
        <color theme="1"/>
        <rFont val="Times New Roman"/>
        <family val="1"/>
      </rPr>
      <t>1</t>
    </r>
    <r>
      <rPr>
        <sz val="10"/>
        <color theme="1"/>
        <rFont val="宋体"/>
        <charset val="134"/>
      </rPr>
      <t>达成度</t>
    </r>
  </si>
  <si>
    <r>
      <rPr>
        <sz val="10"/>
        <color theme="1"/>
        <rFont val="宋体"/>
        <charset val="134"/>
      </rPr>
      <t>课程目标</t>
    </r>
    <r>
      <rPr>
        <sz val="10"/>
        <color theme="1"/>
        <rFont val="Times New Roman"/>
        <family val="1"/>
      </rPr>
      <t>2</t>
    </r>
    <r>
      <rPr>
        <sz val="10"/>
        <color theme="1"/>
        <rFont val="宋体"/>
        <charset val="134"/>
      </rPr>
      <t>达成度</t>
    </r>
  </si>
  <si>
    <r>
      <rPr>
        <sz val="10"/>
        <color theme="1"/>
        <rFont val="宋体"/>
        <charset val="134"/>
      </rPr>
      <t>课程目标</t>
    </r>
    <r>
      <rPr>
        <sz val="10"/>
        <color theme="1"/>
        <rFont val="Times New Roman"/>
        <family val="1"/>
      </rPr>
      <t>3</t>
    </r>
    <r>
      <rPr>
        <sz val="10"/>
        <color theme="1"/>
        <rFont val="宋体"/>
        <charset val="134"/>
      </rPr>
      <t>达成度</t>
    </r>
  </si>
  <si>
    <t>课程目标2</t>
  </si>
  <si>
    <t>课程目标</t>
  </si>
  <si>
    <t>平时作业（20）</t>
  </si>
  <si>
    <t>达成度</t>
  </si>
  <si>
    <t>课程报告（30）</t>
  </si>
  <si>
    <t>期末考试（50）</t>
  </si>
  <si>
    <t>期望值（总分）</t>
  </si>
  <si>
    <t>达成度值</t>
  </si>
  <si>
    <t>各分数段平均达成度值</t>
  </si>
  <si>
    <r>
      <rPr>
        <sz val="10.5"/>
        <color rgb="FF000000"/>
        <rFont val="宋体"/>
        <charset val="134"/>
      </rPr>
      <t>课程目标</t>
    </r>
    <r>
      <rPr>
        <sz val="10.5"/>
        <color rgb="FF000000"/>
        <rFont val="Times New Roman"/>
        <family val="1"/>
      </rPr>
      <t>1</t>
    </r>
  </si>
  <si>
    <r>
      <rPr>
        <sz val="10.5"/>
        <color rgb="FF000000"/>
        <rFont val="宋体"/>
        <charset val="134"/>
      </rPr>
      <t>课程目标</t>
    </r>
    <r>
      <rPr>
        <sz val="10.5"/>
        <color rgb="FF000000"/>
        <rFont val="Times New Roman"/>
        <family val="1"/>
      </rPr>
      <t>2</t>
    </r>
  </si>
  <si>
    <r>
      <rPr>
        <sz val="10.5"/>
        <color rgb="FF000000"/>
        <rFont val="宋体"/>
        <charset val="134"/>
      </rPr>
      <t>课程目标</t>
    </r>
    <r>
      <rPr>
        <sz val="10.5"/>
        <color rgb="FF000000"/>
        <rFont val="Times New Roman"/>
        <family val="1"/>
      </rPr>
      <t>3</t>
    </r>
  </si>
  <si>
    <t>指标点</t>
  </si>
  <si>
    <t>考核总分</t>
  </si>
  <si>
    <t>考核平均分</t>
  </si>
  <si>
    <t>毕业要求指标点达成度</t>
  </si>
  <si>
    <r>
      <rPr>
        <sz val="10.5"/>
        <color rgb="FF000000"/>
        <rFont val="宋体"/>
        <charset val="134"/>
      </rPr>
      <t>支撑毕业要求</t>
    </r>
    <r>
      <rPr>
        <sz val="10.5"/>
        <color rgb="FF000000"/>
        <rFont val="Times New Roman"/>
        <family val="1"/>
      </rPr>
      <t>1.3</t>
    </r>
  </si>
  <si>
    <r>
      <rPr>
        <sz val="10.5"/>
        <color rgb="FF000000"/>
        <rFont val="宋体"/>
        <charset val="134"/>
      </rPr>
      <t>支撑毕业要求</t>
    </r>
    <r>
      <rPr>
        <sz val="10.5"/>
        <color rgb="FF000000"/>
        <rFont val="Times New Roman"/>
        <family val="1"/>
      </rPr>
      <t>3.1</t>
    </r>
  </si>
  <si>
    <r>
      <rPr>
        <sz val="10.5"/>
        <color rgb="FF000000"/>
        <rFont val="宋体"/>
        <charset val="134"/>
      </rPr>
      <t>支撑毕业要求</t>
    </r>
    <r>
      <rPr>
        <sz val="10.5"/>
        <color rgb="FF000000"/>
        <rFont val="Times New Roman"/>
        <family val="1"/>
      </rPr>
      <t>4.2</t>
    </r>
  </si>
  <si>
    <t>崔家博</t>
  </si>
  <si>
    <t>陈浩民</t>
  </si>
  <si>
    <t>冯启楠</t>
  </si>
  <si>
    <t>万雨辰</t>
  </si>
  <si>
    <t>徐罗宁</t>
  </si>
  <si>
    <t>杨丰源</t>
  </si>
  <si>
    <t>李银波</t>
  </si>
  <si>
    <t>张椿昊</t>
  </si>
  <si>
    <t>霍思钰</t>
  </si>
  <si>
    <t>陆浩宇</t>
  </si>
  <si>
    <t>文帅</t>
  </si>
  <si>
    <t>梁奕晨</t>
  </si>
  <si>
    <t>杨鹏举</t>
  </si>
  <si>
    <t>宋甜</t>
  </si>
  <si>
    <t>刘张炎</t>
  </si>
  <si>
    <t>熊俊熙</t>
  </si>
  <si>
    <t>陈恒霖</t>
  </si>
  <si>
    <t>陈东升</t>
  </si>
  <si>
    <t>任志宇</t>
  </si>
  <si>
    <t>徐颖超</t>
  </si>
  <si>
    <t>熊诚宇</t>
  </si>
  <si>
    <t>涂飞阳</t>
  </si>
  <si>
    <t>郭文泽</t>
  </si>
  <si>
    <t>杜兆阳</t>
  </si>
  <si>
    <t>雷坤璇</t>
  </si>
  <si>
    <t>周成泽</t>
  </si>
  <si>
    <t>黄若桓</t>
  </si>
  <si>
    <t>张梦露</t>
  </si>
  <si>
    <t>李洪元</t>
  </si>
  <si>
    <t>杨红</t>
  </si>
  <si>
    <t>陈思雨</t>
  </si>
  <si>
    <t>朱欣豪</t>
  </si>
  <si>
    <t>黄星豪</t>
  </si>
  <si>
    <t>黄廷威</t>
  </si>
  <si>
    <t>陆凯</t>
  </si>
  <si>
    <t>孙志瑞</t>
  </si>
  <si>
    <t>张道科</t>
  </si>
  <si>
    <t>付保罗</t>
  </si>
  <si>
    <t>周鹏程</t>
  </si>
  <si>
    <t>张敬东</t>
  </si>
  <si>
    <t>徐帅</t>
  </si>
  <si>
    <t>谭颖</t>
  </si>
  <si>
    <t>路如龙</t>
  </si>
  <si>
    <t>张牧凡</t>
  </si>
  <si>
    <t>邓妮娜</t>
  </si>
  <si>
    <t>周世杰</t>
  </si>
  <si>
    <t>李天爱</t>
  </si>
  <si>
    <t>钟珂羽</t>
  </si>
  <si>
    <t>王星语</t>
  </si>
  <si>
    <t>董云飞</t>
  </si>
  <si>
    <t>郭天阳</t>
  </si>
  <si>
    <t>王鹏</t>
  </si>
  <si>
    <t>瞿杨</t>
  </si>
  <si>
    <t>刘胜</t>
  </si>
  <si>
    <t>徐萍英</t>
  </si>
  <si>
    <t>田佳禾</t>
  </si>
  <si>
    <t>陈政阳</t>
  </si>
  <si>
    <t>王培</t>
  </si>
  <si>
    <t>黎智敏</t>
  </si>
  <si>
    <t>李欣茹</t>
  </si>
  <si>
    <t>梅天乐</t>
  </si>
  <si>
    <t>肖文婧</t>
  </si>
  <si>
    <t>潘永巍</t>
  </si>
  <si>
    <t>徐文娜</t>
  </si>
  <si>
    <t>李金钊</t>
  </si>
  <si>
    <t>邱钰婷</t>
  </si>
  <si>
    <t>罗奕</t>
  </si>
  <si>
    <t>李正莹</t>
  </si>
  <si>
    <t>石志强</t>
  </si>
  <si>
    <t>李程成</t>
  </si>
  <si>
    <t>冷松霖</t>
  </si>
  <si>
    <t>盛聪</t>
  </si>
  <si>
    <t>谭豪杰</t>
  </si>
  <si>
    <t>冯馨</t>
  </si>
  <si>
    <t>吴宇森</t>
  </si>
  <si>
    <t>丁艳红</t>
  </si>
  <si>
    <t>许多</t>
  </si>
  <si>
    <t>雍啸宣</t>
  </si>
  <si>
    <t>龚梓龙</t>
  </si>
  <si>
    <t>王晗</t>
  </si>
  <si>
    <t>何旻</t>
  </si>
  <si>
    <t>王寒</t>
  </si>
  <si>
    <t>马鹏程</t>
  </si>
  <si>
    <t>王宇航</t>
  </si>
  <si>
    <t>田文雪</t>
  </si>
  <si>
    <t>张喻杰</t>
  </si>
  <si>
    <t>牛聪</t>
  </si>
  <si>
    <t>林吉</t>
  </si>
  <si>
    <t>李文静</t>
  </si>
  <si>
    <t>舒澳林</t>
  </si>
  <si>
    <t>刘嘉亮</t>
  </si>
  <si>
    <t>马宏涛</t>
  </si>
  <si>
    <t>魏利权</t>
  </si>
  <si>
    <t>蒲江</t>
  </si>
  <si>
    <t>罗海伦</t>
  </si>
  <si>
    <t>杨巾铃</t>
  </si>
  <si>
    <t>欧育成</t>
  </si>
  <si>
    <t>高奉</t>
  </si>
  <si>
    <t>王健</t>
  </si>
  <si>
    <t>谭秋霞</t>
  </si>
  <si>
    <t>李凌娜</t>
  </si>
  <si>
    <t>张贵飞</t>
  </si>
  <si>
    <t>谢文瑞</t>
  </si>
  <si>
    <t>王雨洁</t>
  </si>
  <si>
    <t>王璐</t>
  </si>
  <si>
    <t>胡羽康</t>
  </si>
  <si>
    <t>李心成</t>
  </si>
  <si>
    <t>彭礼彬</t>
  </si>
  <si>
    <t>郑嘉烨</t>
  </si>
  <si>
    <t>罗显明</t>
  </si>
  <si>
    <t>魏东</t>
  </si>
  <si>
    <t>孙汉文</t>
  </si>
  <si>
    <t>赵鑫</t>
  </si>
  <si>
    <t>何奇航</t>
  </si>
  <si>
    <t>熊涛</t>
  </si>
  <si>
    <t>马靖</t>
  </si>
  <si>
    <t>向波</t>
  </si>
  <si>
    <t>孙东</t>
  </si>
  <si>
    <t>田英旭</t>
  </si>
  <si>
    <t>李川</t>
  </si>
  <si>
    <t>张晓雪</t>
  </si>
  <si>
    <t>段宇娇</t>
  </si>
  <si>
    <r>
      <t xml:space="preserve">1. </t>
    </r>
    <r>
      <rPr>
        <sz val="11"/>
        <color rgb="FFFF0000"/>
        <rFont val="宋体"/>
        <family val="1"/>
        <charset val="134"/>
      </rPr>
      <t>课堂小测试成绩</t>
    </r>
    <phoneticPr fontId="13" type="noConversion"/>
  </si>
  <si>
    <r>
      <rPr>
        <b/>
        <sz val="10"/>
        <color rgb="FFFF0000"/>
        <rFont val="宋体"/>
        <charset val="134"/>
      </rPr>
      <t>评分点</t>
    </r>
    <r>
      <rPr>
        <b/>
        <sz val="10"/>
        <color rgb="FFFF0000"/>
        <rFont val="Times New Roman"/>
        <family val="1"/>
      </rPr>
      <t>1</t>
    </r>
    <r>
      <rPr>
        <b/>
        <sz val="10"/>
        <color rgb="FFFF0000"/>
        <rFont val="宋体"/>
        <charset val="134"/>
      </rPr>
      <t xml:space="preserve">：
</t>
    </r>
    <r>
      <rPr>
        <sz val="10"/>
        <color theme="1"/>
        <rFont val="Times New Roman"/>
        <family val="1"/>
      </rPr>
      <t>2</t>
    </r>
    <r>
      <rPr>
        <sz val="10"/>
        <color theme="1"/>
        <rFont val="宋体"/>
        <charset val="134"/>
      </rPr>
      <t xml:space="preserve">：设计的数据结构合理，对解题方案的重点、难点有分析，对解题方案的优点及不足分析充分
</t>
    </r>
    <r>
      <rPr>
        <sz val="10"/>
        <color theme="1"/>
        <rFont val="Times New Roman"/>
        <family val="1"/>
      </rPr>
      <t>1</t>
    </r>
    <r>
      <rPr>
        <sz val="10"/>
        <color theme="1"/>
        <rFont val="宋体"/>
        <charset val="134"/>
      </rPr>
      <t xml:space="preserve">：设计的数据结构比较合理，对解题方案的重点、难点、优点及不足分析不充分
</t>
    </r>
    <r>
      <rPr>
        <sz val="10"/>
        <color theme="1"/>
        <rFont val="Times New Roman"/>
        <family val="1"/>
      </rPr>
      <t>0</t>
    </r>
    <r>
      <rPr>
        <sz val="10"/>
        <color theme="1"/>
        <rFont val="宋体"/>
        <charset val="134"/>
      </rPr>
      <t>：未完成实验为</t>
    </r>
    <r>
      <rPr>
        <sz val="10"/>
        <color theme="1"/>
        <rFont val="Times New Roman"/>
        <family val="1"/>
      </rPr>
      <t>0</t>
    </r>
    <r>
      <rPr>
        <sz val="10"/>
        <color theme="1"/>
        <rFont val="宋体"/>
        <charset val="134"/>
      </rPr>
      <t>分</t>
    </r>
    <r>
      <rPr>
        <b/>
        <sz val="10"/>
        <color rgb="FFFF0000"/>
        <rFont val="宋体"/>
        <charset val="134"/>
      </rPr>
      <t xml:space="preserve">
评分点</t>
    </r>
    <r>
      <rPr>
        <b/>
        <sz val="10"/>
        <color rgb="FFFF0000"/>
        <rFont val="Times New Roman"/>
        <family val="1"/>
      </rPr>
      <t>2</t>
    </r>
    <r>
      <rPr>
        <b/>
        <sz val="10"/>
        <color rgb="FFFF0000"/>
        <rFont val="宋体"/>
        <charset val="134"/>
      </rPr>
      <t>：</t>
    </r>
    <r>
      <rPr>
        <sz val="10"/>
        <color theme="1"/>
        <rFont val="Times New Roman"/>
        <family val="1"/>
      </rPr>
      <t xml:space="preserve">
2: </t>
    </r>
    <r>
      <rPr>
        <sz val="10"/>
        <color theme="1"/>
        <rFont val="宋体"/>
        <charset val="134"/>
      </rPr>
      <t>能够针对问题设计合理的实验及测试方案</t>
    </r>
    <r>
      <rPr>
        <sz val="10"/>
        <color theme="1"/>
        <rFont val="Times New Roman"/>
        <family val="1"/>
      </rPr>
      <t xml:space="preserve"> </t>
    </r>
    <r>
      <rPr>
        <sz val="10"/>
        <color theme="1"/>
        <rFont val="宋体"/>
        <charset val="134"/>
      </rPr>
      <t>；实验结果记录详实、充分、规范</t>
    </r>
    <r>
      <rPr>
        <sz val="10"/>
        <color theme="1"/>
        <rFont val="Times New Roman"/>
        <family val="1"/>
      </rPr>
      <t xml:space="preserve">
1: </t>
    </r>
    <r>
      <rPr>
        <sz val="10"/>
        <color theme="1"/>
        <rFont val="宋体"/>
        <charset val="134"/>
      </rPr>
      <t xml:space="preserve">设计实验及测试方案存在不合理或不充分；实验结果记录不足或不规范
0：未完成实验为0分
</t>
    </r>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</si>
</sst>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00_);[Red]\(0.00\)"/>
    <numFmt numFmtId="178" formatCode="0_ "/>
    <numFmt numFmtId="179" formatCode="0.00_ "/>
  </numFmts>
  <fonts count="21" x14ac:knownFonts="1">
    <font>
      <sz val="11"/>
      <color theme="1"/>
      <name val="等线"/>
      <charset val="134"/>
      <scheme val="minor"/>
    </font>
    <font>
      <sz val="10"/>
      <color theme="1"/>
      <name val="Times New Roman"/>
      <family val="1"/>
    </font>
    <font>
      <sz val="10.5"/>
      <color theme="1"/>
      <name val="宋体"/>
      <charset val="134"/>
    </font>
    <font>
      <sz val="10.5"/>
      <color rgb="FF000000"/>
      <name val="宋体"/>
      <charset val="134"/>
    </font>
    <font>
      <sz val="10"/>
      <color theme="1"/>
      <name val="宋体"/>
      <charset val="134"/>
    </font>
    <font>
      <sz val="10.5"/>
      <color rgb="FF000000"/>
      <name val="Times New Roman"/>
      <family val="1"/>
    </font>
    <font>
      <sz val="10.5"/>
      <color theme="1"/>
      <name val="Times New Roman"/>
      <family val="1"/>
    </font>
    <font>
      <b/>
      <sz val="10"/>
      <color theme="1"/>
      <name val="Times New Roman"/>
      <family val="1"/>
    </font>
    <font>
      <sz val="11"/>
      <color theme="1"/>
      <name val="Times New Roman"/>
      <family val="1"/>
    </font>
    <font>
      <sz val="11"/>
      <color theme="1"/>
      <name val="宋体"/>
      <charset val="134"/>
    </font>
    <font>
      <b/>
      <sz val="10"/>
      <color theme="1"/>
      <name val="宋体"/>
      <charset val="134"/>
    </font>
    <font>
      <b/>
      <sz val="10"/>
      <color rgb="FFFF0000"/>
      <name val="宋体"/>
      <charset val="134"/>
    </font>
    <font>
      <b/>
      <sz val="10"/>
      <color rgb="FFFF0000"/>
      <name val="Times New Roman"/>
      <family val="1"/>
    </font>
    <font>
      <sz val="9"/>
      <name val="等线"/>
      <charset val="134"/>
      <scheme val="minor"/>
    </font>
    <font>
      <sz val="11"/>
      <color theme="1"/>
      <name val="宋体"/>
      <family val="3"/>
      <charset val="134"/>
    </font>
    <font>
      <sz val="9"/>
      <color rgb="FF000000"/>
      <name val="宋体"/>
      <family val="3"/>
      <charset val="134"/>
    </font>
    <font>
      <sz val="11"/>
      <color rgb="FFFF0000"/>
      <name val="Times New Roman"/>
      <family val="1"/>
    </font>
    <font>
      <sz val="11"/>
      <color rgb="FFFF0000"/>
      <name val="宋体"/>
      <family val="1"/>
      <charset val="134"/>
    </font>
    <font>
      <sz val="9"/>
      <name val="等线"/>
      <family val="3"/>
      <charset val="134"/>
      <scheme val="minor"/>
    </font>
    <font>
      <sz val="10"/>
      <color theme="1"/>
      <name val="Times New Roman"/>
      <family val="1"/>
      <charset val="134"/>
    </font>
    <font>
      <sz val="10.5"/>
      <color theme="1"/>
      <name val="宋体"/>
      <family val="3"/>
      <charset val="134"/>
    </font>
  </fonts>
  <fills count="18">
    <fill>
      <patternFill patternType="none"/>
    </fill>
    <fill>
      <patternFill patternType="gray125"/>
    </fill>
    <fill>
      <patternFill patternType="solid">
        <fgColor rgb="FFFFFFFF"/>
        <bgColor indexed="64"/>
      </patternFill>
    </fill>
    <fill>
      <patternFill patternType="solid">
        <fgColor theme="4" tint="0.79989013336588644"/>
        <bgColor indexed="64"/>
      </patternFill>
    </fill>
    <fill>
      <patternFill patternType="solid">
        <fgColor theme="8" tint="0.79989013336588644"/>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79989013336588644"/>
        <bgColor indexed="64"/>
      </patternFill>
    </fill>
    <fill>
      <patternFill patternType="solid">
        <fgColor theme="9" tint="0.39988402966399123"/>
        <bgColor indexed="64"/>
      </patternFill>
    </fill>
    <fill>
      <patternFill patternType="solid">
        <fgColor theme="5" tint="0.79989013336588644"/>
        <bgColor indexed="64"/>
      </patternFill>
    </fill>
    <fill>
      <patternFill patternType="solid">
        <fgColor theme="0"/>
        <bgColor indexed="64"/>
      </patternFill>
    </fill>
    <fill>
      <patternFill patternType="solid">
        <fgColor theme="7" tint="0.39988402966399123"/>
        <bgColor indexed="64"/>
      </patternFill>
    </fill>
    <fill>
      <patternFill patternType="solid">
        <fgColor theme="9" tint="0.59999389629810485"/>
        <bgColor indexed="64"/>
      </patternFill>
    </fill>
    <fill>
      <patternFill patternType="solid">
        <fgColor theme="0" tint="-0.14990691854609822"/>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alignment vertical="center"/>
    </xf>
  </cellStyleXfs>
  <cellXfs count="124">
    <xf numFmtId="0" fontId="0" fillId="0" borderId="0" xfId="0">
      <alignment vertical="center"/>
    </xf>
    <xf numFmtId="0" fontId="0" fillId="0" borderId="0" xfId="0" applyAlignment="1">
      <alignment horizontal="center" vertical="center"/>
    </xf>
    <xf numFmtId="0" fontId="1" fillId="0" borderId="1" xfId="0" applyFont="1" applyBorder="1" applyAlignment="1">
      <alignment horizontal="center" vertical="center"/>
    </xf>
    <xf numFmtId="176" fontId="0" fillId="0" borderId="0" xfId="0" applyNumberFormat="1">
      <alignment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177" fontId="3" fillId="3" borderId="1" xfId="0" applyNumberFormat="1" applyFont="1" applyFill="1" applyBorder="1" applyAlignment="1">
      <alignment horizontal="center" vertical="center" wrapText="1"/>
    </xf>
    <xf numFmtId="177" fontId="4" fillId="3" borderId="1" xfId="0" applyNumberFormat="1" applyFont="1" applyFill="1" applyBorder="1" applyAlignment="1">
      <alignment horizontal="center" vertical="center" wrapText="1"/>
    </xf>
    <xf numFmtId="177" fontId="5" fillId="3" borderId="1" xfId="0" applyNumberFormat="1" applyFont="1" applyFill="1" applyBorder="1" applyAlignment="1">
      <alignment horizontal="center" vertical="center" wrapText="1"/>
    </xf>
    <xf numFmtId="177" fontId="6" fillId="3" borderId="1" xfId="0" applyNumberFormat="1" applyFont="1" applyFill="1" applyBorder="1" applyAlignment="1">
      <alignment horizontal="center" vertical="center"/>
    </xf>
    <xf numFmtId="177" fontId="6" fillId="3" borderId="1" xfId="0" applyNumberFormat="1" applyFont="1" applyFill="1" applyBorder="1" applyAlignment="1">
      <alignment horizontal="center" vertical="center" wrapText="1"/>
    </xf>
    <xf numFmtId="177" fontId="5" fillId="3" borderId="1" xfId="0" applyNumberFormat="1" applyFont="1" applyFill="1" applyBorder="1" applyAlignment="1">
      <alignment horizontal="center" vertical="center"/>
    </xf>
    <xf numFmtId="177" fontId="3" fillId="3" borderId="4" xfId="0" applyNumberFormat="1" applyFont="1" applyFill="1" applyBorder="1" applyAlignment="1">
      <alignment horizontal="center" vertical="center" wrapText="1"/>
    </xf>
    <xf numFmtId="177" fontId="2" fillId="3" borderId="1" xfId="0" applyNumberFormat="1" applyFont="1" applyFill="1" applyBorder="1" applyAlignment="1">
      <alignment horizontal="center" vertical="center" wrapText="1"/>
    </xf>
    <xf numFmtId="178" fontId="0" fillId="0" borderId="0" xfId="0" applyNumberFormat="1">
      <alignment vertical="center"/>
    </xf>
    <xf numFmtId="179" fontId="0" fillId="0" borderId="0" xfId="0" applyNumberFormat="1">
      <alignment vertical="center"/>
    </xf>
    <xf numFmtId="178" fontId="1" fillId="3" borderId="1" xfId="0" applyNumberFormat="1" applyFont="1" applyFill="1" applyBorder="1" applyAlignment="1">
      <alignment horizontal="center" vertical="center"/>
    </xf>
    <xf numFmtId="179" fontId="1" fillId="3" borderId="1" xfId="0" applyNumberFormat="1" applyFont="1" applyFill="1" applyBorder="1" applyAlignment="1">
      <alignment horizontal="center" vertical="center"/>
    </xf>
    <xf numFmtId="179" fontId="4" fillId="3" borderId="1" xfId="0" applyNumberFormat="1" applyFont="1" applyFill="1" applyBorder="1" applyAlignment="1">
      <alignment horizontal="center" vertical="center"/>
    </xf>
    <xf numFmtId="179" fontId="1" fillId="3" borderId="1" xfId="0" applyNumberFormat="1" applyFont="1" applyFill="1" applyBorder="1" applyAlignment="1">
      <alignment horizontal="center" vertical="center" wrapText="1"/>
    </xf>
    <xf numFmtId="178" fontId="1" fillId="0" borderId="0" xfId="0" applyNumberFormat="1" applyFont="1" applyAlignment="1">
      <alignment horizontal="center" vertical="center"/>
    </xf>
    <xf numFmtId="179" fontId="1" fillId="0" borderId="0" xfId="0" applyNumberFormat="1" applyFont="1" applyAlignment="1">
      <alignment horizontal="center" vertical="center"/>
    </xf>
    <xf numFmtId="178" fontId="1" fillId="4" borderId="1" xfId="0" applyNumberFormat="1" applyFont="1" applyFill="1" applyBorder="1" applyAlignment="1">
      <alignment horizontal="center" vertical="center"/>
    </xf>
    <xf numFmtId="179" fontId="1" fillId="4" borderId="1" xfId="0" applyNumberFormat="1" applyFont="1" applyFill="1" applyBorder="1" applyAlignment="1">
      <alignment horizontal="center" vertical="center"/>
    </xf>
    <xf numFmtId="179" fontId="4" fillId="4" borderId="1" xfId="0" applyNumberFormat="1" applyFont="1" applyFill="1" applyBorder="1" applyAlignment="1">
      <alignment horizontal="center" vertical="center"/>
    </xf>
    <xf numFmtId="178" fontId="1" fillId="4" borderId="5" xfId="0" applyNumberFormat="1" applyFont="1" applyFill="1" applyBorder="1" applyAlignment="1">
      <alignment horizontal="center" vertical="center"/>
    </xf>
    <xf numFmtId="179" fontId="1"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177" fontId="5" fillId="0" borderId="0" xfId="0" applyNumberFormat="1" applyFont="1" applyAlignment="1">
      <alignment horizontal="center" vertical="center" wrapText="1"/>
    </xf>
    <xf numFmtId="10" fontId="7" fillId="0" borderId="0" xfId="0" applyNumberFormat="1" applyFont="1" applyAlignment="1">
      <alignment horizontal="center" vertical="center"/>
    </xf>
    <xf numFmtId="179" fontId="4" fillId="0" borderId="0" xfId="0" applyNumberFormat="1" applyFont="1" applyAlignment="1">
      <alignment horizontal="center" vertical="center"/>
    </xf>
    <xf numFmtId="179" fontId="4" fillId="0" borderId="1" xfId="0" applyNumberFormat="1" applyFont="1" applyBorder="1" applyAlignment="1">
      <alignment horizontal="center" vertical="center"/>
    </xf>
    <xf numFmtId="176" fontId="1" fillId="0" borderId="0" xfId="0" applyNumberFormat="1" applyFont="1" applyAlignment="1">
      <alignment horizontal="center" vertical="center" wrapText="1"/>
    </xf>
    <xf numFmtId="179" fontId="1" fillId="0" borderId="0" xfId="0" applyNumberFormat="1" applyFont="1" applyAlignment="1">
      <alignment horizontal="center" vertical="center" wrapText="1"/>
    </xf>
    <xf numFmtId="176" fontId="1" fillId="4" borderId="1" xfId="0" applyNumberFormat="1" applyFont="1" applyFill="1" applyBorder="1" applyAlignment="1">
      <alignment horizontal="center" vertical="center" wrapText="1"/>
    </xf>
    <xf numFmtId="179" fontId="1" fillId="4" borderId="1" xfId="0" applyNumberFormat="1" applyFont="1" applyFill="1" applyBorder="1" applyAlignment="1">
      <alignment horizontal="center" vertical="center" wrapText="1"/>
    </xf>
    <xf numFmtId="179" fontId="1" fillId="6" borderId="1" xfId="0" applyNumberFormat="1" applyFont="1" applyFill="1" applyBorder="1" applyAlignment="1">
      <alignment horizontal="center" vertical="center" wrapText="1"/>
    </xf>
    <xf numFmtId="179" fontId="1" fillId="7" borderId="1" xfId="0" applyNumberFormat="1" applyFont="1" applyFill="1" applyBorder="1" applyAlignment="1">
      <alignment horizontal="center" vertical="center" wrapText="1"/>
    </xf>
    <xf numFmtId="179" fontId="1" fillId="0" borderId="1" xfId="0" applyNumberFormat="1" applyFont="1" applyBorder="1" applyAlignment="1">
      <alignment horizontal="center" vertical="center" wrapText="1"/>
    </xf>
    <xf numFmtId="179" fontId="1" fillId="8" borderId="1" xfId="0" applyNumberFormat="1" applyFont="1" applyFill="1" applyBorder="1" applyAlignment="1">
      <alignment horizontal="center" vertical="center" wrapText="1"/>
    </xf>
    <xf numFmtId="179" fontId="1" fillId="9" borderId="1"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8" fillId="0" borderId="0" xfId="0" applyFont="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12" borderId="1" xfId="0" applyFont="1" applyFill="1" applyBorder="1" applyAlignment="1">
      <alignment horizontal="center" vertical="center"/>
    </xf>
    <xf numFmtId="0" fontId="0" fillId="0" borderId="0" xfId="0" applyAlignment="1">
      <alignment vertical="center" wrapText="1"/>
    </xf>
    <xf numFmtId="0" fontId="8" fillId="13" borderId="1" xfId="0" applyFont="1" applyFill="1" applyBorder="1" applyAlignment="1">
      <alignment horizontal="center" vertical="center"/>
    </xf>
    <xf numFmtId="0" fontId="9" fillId="13" borderId="2" xfId="0" applyFont="1" applyFill="1" applyBorder="1" applyAlignment="1">
      <alignment horizontal="center" vertical="center" wrapText="1"/>
    </xf>
    <xf numFmtId="0" fontId="8" fillId="0" borderId="1" xfId="0" applyFont="1" applyBorder="1" applyAlignment="1">
      <alignment horizontal="center" vertical="center" wrapText="1"/>
    </xf>
    <xf numFmtId="0" fontId="6" fillId="0" borderId="0" xfId="0" applyFont="1" applyAlignment="1">
      <alignment horizontal="center" vertical="center" wrapText="1"/>
    </xf>
    <xf numFmtId="0" fontId="1" fillId="0" borderId="0" xfId="0" applyFont="1">
      <alignment vertical="center"/>
    </xf>
    <xf numFmtId="0" fontId="1"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justify" vertical="center" wrapText="1"/>
    </xf>
    <xf numFmtId="0" fontId="1" fillId="0" borderId="1" xfId="0" applyFont="1" applyBorder="1" applyAlignment="1">
      <alignment vertical="center" wrapText="1"/>
    </xf>
    <xf numFmtId="0" fontId="1" fillId="0" borderId="3" xfId="0" applyFont="1" applyBorder="1" applyAlignment="1">
      <alignment horizontal="center" vertical="center" wrapText="1"/>
    </xf>
    <xf numFmtId="0" fontId="4" fillId="0" borderId="1" xfId="0" applyFont="1" applyBorder="1" applyAlignment="1">
      <alignment horizontal="center" vertical="center"/>
    </xf>
    <xf numFmtId="0" fontId="1" fillId="0" borderId="1" xfId="0" applyFont="1" applyBorder="1">
      <alignment vertical="center"/>
    </xf>
    <xf numFmtId="0" fontId="1" fillId="0" borderId="1" xfId="0" applyFont="1" applyBorder="1" applyAlignment="1">
      <alignment horizontal="left" vertical="center"/>
    </xf>
    <xf numFmtId="0" fontId="4" fillId="0" borderId="1" xfId="0" applyFont="1" applyBorder="1" applyAlignment="1">
      <alignment horizontal="left" vertical="center"/>
    </xf>
    <xf numFmtId="179" fontId="1" fillId="5" borderId="0" xfId="0" applyNumberFormat="1" applyFont="1" applyFill="1" applyAlignment="1">
      <alignment horizontal="center" vertical="center"/>
    </xf>
    <xf numFmtId="179" fontId="1" fillId="14" borderId="0" xfId="0" applyNumberFormat="1" applyFont="1" applyFill="1" applyAlignment="1">
      <alignment horizontal="center" vertical="center"/>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0" fillId="0" borderId="0" xfId="0" applyAlignment="1"/>
    <xf numFmtId="0" fontId="8" fillId="0" borderId="7" xfId="0" applyFont="1" applyBorder="1" applyAlignment="1">
      <alignment horizontal="center" vertical="center"/>
    </xf>
    <xf numFmtId="0" fontId="8" fillId="15" borderId="1" xfId="0" applyFont="1" applyFill="1" applyBorder="1" applyAlignment="1">
      <alignment horizontal="center" vertical="center" wrapText="1"/>
    </xf>
    <xf numFmtId="0" fontId="8" fillId="16" borderId="1" xfId="0" applyFont="1" applyFill="1" applyBorder="1" applyAlignment="1">
      <alignment horizontal="center" vertical="center" wrapText="1"/>
    </xf>
    <xf numFmtId="0" fontId="8"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8" fillId="12" borderId="1" xfId="0" applyFont="1" applyFill="1" applyBorder="1" applyAlignment="1">
      <alignment horizontal="center" vertical="center" wrapText="1"/>
    </xf>
    <xf numFmtId="0" fontId="8" fillId="17" borderId="1" xfId="0" applyFont="1" applyFill="1" applyBorder="1" applyAlignment="1">
      <alignment horizontal="center" vertical="center" wrapText="1"/>
    </xf>
    <xf numFmtId="0" fontId="8" fillId="17" borderId="1" xfId="0" applyFont="1" applyFill="1" applyBorder="1" applyAlignment="1">
      <alignment horizontal="center" vertical="center"/>
    </xf>
    <xf numFmtId="0" fontId="4" fillId="0" borderId="1" xfId="0" applyFont="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20" fillId="0" borderId="0" xfId="0" applyFont="1" applyAlignment="1">
      <alignment horizontal="center" vertical="center" wrapText="1"/>
    </xf>
    <xf numFmtId="0" fontId="5"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left" vertical="center" wrapText="1"/>
    </xf>
    <xf numFmtId="0" fontId="16" fillId="0" borderId="5" xfId="0" applyFont="1" applyBorder="1" applyAlignment="1">
      <alignment horizontal="left" vertical="center"/>
    </xf>
    <xf numFmtId="0" fontId="16" fillId="0" borderId="6" xfId="0" applyFont="1" applyBorder="1" applyAlignment="1">
      <alignment horizontal="left" vertical="center"/>
    </xf>
    <xf numFmtId="0" fontId="16" fillId="0" borderId="7" xfId="0" applyFont="1" applyBorder="1" applyAlignment="1">
      <alignment horizontal="left" vertical="center"/>
    </xf>
    <xf numFmtId="0" fontId="9" fillId="11" borderId="2"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14"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6" borderId="1" xfId="0" applyFont="1" applyFill="1" applyBorder="1" applyAlignment="1">
      <alignment horizontal="center" vertical="center"/>
    </xf>
    <xf numFmtId="0" fontId="9"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19" fillId="0" borderId="1" xfId="0" applyFont="1" applyBorder="1" applyAlignment="1">
      <alignment horizontal="left" vertical="center" wrapText="1"/>
    </xf>
    <xf numFmtId="0" fontId="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179" fontId="4" fillId="4" borderId="1" xfId="0" applyNumberFormat="1" applyFont="1" applyFill="1" applyBorder="1" applyAlignment="1">
      <alignment horizontal="center" vertical="center" wrapText="1"/>
    </xf>
    <xf numFmtId="179" fontId="1" fillId="4" borderId="1" xfId="0" applyNumberFormat="1" applyFont="1" applyFill="1" applyBorder="1" applyAlignment="1">
      <alignment horizontal="center" vertical="center" wrapText="1"/>
    </xf>
    <xf numFmtId="179" fontId="7" fillId="0" borderId="5" xfId="0" applyNumberFormat="1" applyFont="1" applyBorder="1" applyAlignment="1">
      <alignment horizontal="center" vertical="center"/>
    </xf>
    <xf numFmtId="179" fontId="7" fillId="0" borderId="6" xfId="0" applyNumberFormat="1" applyFont="1" applyBorder="1" applyAlignment="1">
      <alignment horizontal="center" vertical="center"/>
    </xf>
    <xf numFmtId="179" fontId="7" fillId="0" borderId="7" xfId="0" applyNumberFormat="1" applyFont="1" applyBorder="1" applyAlignment="1">
      <alignment horizontal="center" vertical="center"/>
    </xf>
    <xf numFmtId="179" fontId="4" fillId="3" borderId="5" xfId="0" applyNumberFormat="1" applyFont="1" applyFill="1" applyBorder="1" applyAlignment="1">
      <alignment horizontal="center" vertical="center"/>
    </xf>
    <xf numFmtId="179" fontId="4" fillId="3" borderId="7" xfId="0" applyNumberFormat="1" applyFont="1" applyFill="1" applyBorder="1" applyAlignment="1">
      <alignment horizontal="center" vertical="center"/>
    </xf>
    <xf numFmtId="179" fontId="1" fillId="3" borderId="1" xfId="0" applyNumberFormat="1" applyFont="1" applyFill="1" applyBorder="1" applyAlignment="1">
      <alignment horizontal="center" vertical="center"/>
    </xf>
    <xf numFmtId="178" fontId="1" fillId="3"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wrapText="1"/>
    </xf>
    <xf numFmtId="177" fontId="3" fillId="3" borderId="3" xfId="0" applyNumberFormat="1" applyFont="1" applyFill="1" applyBorder="1" applyAlignment="1">
      <alignment horizontal="center" vertical="center" wrapText="1"/>
    </xf>
    <xf numFmtId="177" fontId="3" fillId="3" borderId="5" xfId="0" applyNumberFormat="1" applyFont="1" applyFill="1" applyBorder="1" applyAlignment="1">
      <alignment horizontal="center" vertical="center" wrapText="1"/>
    </xf>
    <xf numFmtId="177" fontId="3" fillId="3" borderId="6" xfId="0" applyNumberFormat="1" applyFont="1" applyFill="1" applyBorder="1" applyAlignment="1">
      <alignment horizontal="center" vertical="center" wrapText="1"/>
    </xf>
    <xf numFmtId="177" fontId="3" fillId="3" borderId="7" xfId="0" applyNumberFormat="1" applyFont="1" applyFill="1" applyBorder="1" applyAlignment="1">
      <alignment horizontal="center" vertical="center" wrapText="1"/>
    </xf>
    <xf numFmtId="177" fontId="2" fillId="3" borderId="2" xfId="0" applyNumberFormat="1" applyFont="1" applyFill="1" applyBorder="1" applyAlignment="1">
      <alignment horizontal="center" vertical="center"/>
    </xf>
    <xf numFmtId="177" fontId="2" fillId="3" borderId="3" xfId="0" applyNumberFormat="1" applyFont="1" applyFill="1" applyBorder="1" applyAlignment="1">
      <alignment horizontal="center" vertical="center"/>
    </xf>
    <xf numFmtId="0" fontId="1" fillId="0" borderId="1" xfId="0" applyFont="1" applyFill="1" applyBorder="1" applyAlignment="1">
      <alignment horizontal="center" vertical="center" wrapText="1"/>
    </xf>
  </cellXfs>
  <cellStyles count="1">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总成绩表!$I$57:$M$57</c:f>
              <c:strCache>
                <c:ptCount val="5"/>
                <c:pt idx="0">
                  <c:v>[90,100]分数段</c:v>
                </c:pt>
                <c:pt idx="1">
                  <c:v>[80,90)分数段</c:v>
                </c:pt>
                <c:pt idx="2">
                  <c:v>[70,80)分数段</c:v>
                </c:pt>
                <c:pt idx="3">
                  <c:v>[60,70)分数段</c:v>
                </c:pt>
                <c:pt idx="4">
                  <c:v>60分以下</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0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总成绩表!$I$57:$M$57</c:f>
              <c:strCache>
                <c:ptCount val="5"/>
                <c:pt idx="0">
                  <c:v>[90,100]分数段</c:v>
                </c:pt>
                <c:pt idx="1">
                  <c:v>[80,90)分数段</c:v>
                </c:pt>
                <c:pt idx="2">
                  <c:v>[70,80)分数段</c:v>
                </c:pt>
                <c:pt idx="3">
                  <c:v>[60,70)分数段</c:v>
                </c:pt>
                <c:pt idx="4">
                  <c:v>60分以下</c:v>
                </c:pt>
              </c:strCache>
            </c:strRef>
          </c:cat>
          <c:val>
            <c:numRef>
              <c:f>总成绩表!$I$59:$M$59</c:f>
              <c:numCache>
                <c:formatCode>0.00%</c:formatCode>
                <c:ptCount val="5"/>
                <c:pt idx="0">
                  <c:v>0</c:v>
                </c:pt>
                <c:pt idx="1">
                  <c:v>0</c:v>
                </c:pt>
                <c:pt idx="2">
                  <c:v>0</c:v>
                </c:pt>
                <c:pt idx="3">
                  <c:v>0</c:v>
                </c:pt>
                <c:pt idx="4">
                  <c:v>1</c:v>
                </c:pt>
              </c:numCache>
            </c:numRef>
          </c:val>
          <c:extLst>
            <c:ext xmlns:c16="http://schemas.microsoft.com/office/drawing/2014/chart" uri="{C3380CC4-5D6E-409C-BE32-E72D297353CC}">
              <c16:uniqueId val="{00000000-D257-406C-B6E8-BCE942BFF623}"/>
            </c:ext>
          </c:extLst>
        </c:ser>
        <c:dLbls>
          <c:showLegendKey val="0"/>
          <c:showVal val="1"/>
          <c:showCatName val="0"/>
          <c:showSerName val="0"/>
          <c:showPercent val="0"/>
          <c:showBubbleSize val="0"/>
        </c:dLbls>
        <c:gapWidth val="41"/>
        <c:axId val="278914672"/>
        <c:axId val="278913392"/>
      </c:barChart>
      <c:catAx>
        <c:axId val="27891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dk1">
                    <a:lumMod val="65000"/>
                    <a:lumOff val="35000"/>
                  </a:schemeClr>
                </a:solidFill>
                <a:effectLst/>
                <a:latin typeface="+mn-lt"/>
                <a:ea typeface="+mn-ea"/>
                <a:cs typeface="+mn-cs"/>
              </a:defRPr>
            </a:pPr>
            <a:endParaRPr lang="zh-CN"/>
          </a:p>
        </c:txPr>
        <c:crossAx val="278913392"/>
        <c:crosses val="autoZero"/>
        <c:auto val="1"/>
        <c:lblAlgn val="ctr"/>
        <c:lblOffset val="100"/>
        <c:noMultiLvlLbl val="0"/>
      </c:catAx>
      <c:valAx>
        <c:axId val="278913392"/>
        <c:scaling>
          <c:orientation val="minMax"/>
        </c:scaling>
        <c:delete val="1"/>
        <c:axPos val="l"/>
        <c:numFmt formatCode="0.00%" sourceLinked="1"/>
        <c:majorTickMark val="none"/>
        <c:minorTickMark val="none"/>
        <c:tickLblPos val="nextTo"/>
        <c:crossAx val="27891467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15240</xdr:colOff>
      <xdr:row>59</xdr:row>
      <xdr:rowOff>160020</xdr:rowOff>
    </xdr:from>
    <xdr:to>
      <xdr:col>13</xdr:col>
      <xdr:colOff>0</xdr:colOff>
      <xdr:row>73</xdr:row>
      <xdr:rowOff>0</xdr:rowOff>
    </xdr:to>
    <xdr:graphicFrame macro="">
      <xdr:nvGraphicFramePr>
        <xdr:cNvPr id="2" name="图表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workbookViewId="0">
      <selection activeCell="D11" sqref="D11"/>
    </sheetView>
  </sheetViews>
  <sheetFormatPr defaultColWidth="8.7109375" defaultRowHeight="12.9" x14ac:dyDescent="0.35"/>
  <cols>
    <col min="1" max="1" width="39.7109375" style="59" customWidth="1"/>
    <col min="2" max="2" width="16.7109375" style="59" customWidth="1"/>
    <col min="3" max="4" width="8.2109375" style="59" customWidth="1"/>
    <col min="5" max="5" width="8.640625" style="59" customWidth="1"/>
    <col min="6" max="6" width="8.2109375" style="59" customWidth="1"/>
    <col min="7" max="7" width="7.5703125" style="59" customWidth="1"/>
    <col min="8" max="8" width="4.35546875" style="59" customWidth="1"/>
    <col min="9" max="9" width="9.0703125" style="59" customWidth="1"/>
    <col min="10" max="10" width="23.0703125" style="59" customWidth="1"/>
    <col min="11" max="11" width="9.7109375" style="59" customWidth="1"/>
    <col min="12" max="12" width="6.0703125" style="59" customWidth="1"/>
    <col min="13" max="16384" width="8.7109375" style="59"/>
  </cols>
  <sheetData>
    <row r="1" spans="1:12" ht="25.75" customHeight="1" x14ac:dyDescent="0.35">
      <c r="A1" s="89" t="s">
        <v>0</v>
      </c>
      <c r="B1" s="89" t="s">
        <v>1</v>
      </c>
      <c r="C1" s="89" t="s">
        <v>2</v>
      </c>
      <c r="D1" s="89"/>
      <c r="E1" s="89"/>
      <c r="F1" s="89"/>
      <c r="G1" s="89" t="s">
        <v>3</v>
      </c>
      <c r="I1" s="89" t="s">
        <v>4</v>
      </c>
      <c r="J1" s="93" t="s">
        <v>5</v>
      </c>
      <c r="K1" s="93"/>
      <c r="L1" s="93"/>
    </row>
    <row r="2" spans="1:12" ht="14.5" customHeight="1" x14ac:dyDescent="0.35">
      <c r="A2" s="92"/>
      <c r="B2" s="92"/>
      <c r="C2" s="60" t="s">
        <v>6</v>
      </c>
      <c r="D2" s="61" t="s">
        <v>7</v>
      </c>
      <c r="E2" s="60" t="s">
        <v>8</v>
      </c>
      <c r="F2" s="60" t="s">
        <v>9</v>
      </c>
      <c r="G2" s="92"/>
      <c r="I2" s="89"/>
      <c r="J2" s="93"/>
      <c r="K2" s="93"/>
      <c r="L2" s="93"/>
    </row>
    <row r="3" spans="1:12" ht="81.650000000000006" customHeight="1" x14ac:dyDescent="0.35">
      <c r="A3" s="62" t="s">
        <v>10</v>
      </c>
      <c r="B3" s="63" t="s">
        <v>11</v>
      </c>
      <c r="C3" s="48"/>
      <c r="D3" s="48">
        <v>8</v>
      </c>
      <c r="E3" s="48">
        <v>6</v>
      </c>
      <c r="F3" s="48">
        <v>15</v>
      </c>
      <c r="G3" s="48">
        <f>SUM(C3:F3)</f>
        <v>29</v>
      </c>
      <c r="I3" s="66" t="s">
        <v>8</v>
      </c>
      <c r="J3" s="90" t="s">
        <v>12</v>
      </c>
      <c r="K3" s="90"/>
      <c r="L3" s="90"/>
    </row>
    <row r="4" spans="1:12" ht="78" customHeight="1" x14ac:dyDescent="0.35">
      <c r="A4" s="62" t="s">
        <v>13</v>
      </c>
      <c r="B4" s="63" t="s">
        <v>14</v>
      </c>
      <c r="C4" s="48">
        <v>20</v>
      </c>
      <c r="D4" s="48"/>
      <c r="E4" s="48"/>
      <c r="F4" s="48">
        <v>35</v>
      </c>
      <c r="G4" s="48">
        <f t="shared" ref="G4:G5" si="0">SUM(C4:F4)</f>
        <v>55</v>
      </c>
      <c r="I4" s="66" t="s">
        <v>9</v>
      </c>
      <c r="J4" s="67" t="s">
        <v>15</v>
      </c>
      <c r="K4" s="67" t="s">
        <v>16</v>
      </c>
      <c r="L4" s="67"/>
    </row>
    <row r="5" spans="1:12" ht="70" customHeight="1" x14ac:dyDescent="0.35">
      <c r="A5" s="62" t="s">
        <v>17</v>
      </c>
      <c r="B5" s="63" t="s">
        <v>18</v>
      </c>
      <c r="C5" s="48"/>
      <c r="D5" s="48">
        <v>8</v>
      </c>
      <c r="E5" s="48">
        <v>8</v>
      </c>
      <c r="F5" s="48"/>
      <c r="G5" s="48">
        <f t="shared" si="0"/>
        <v>16</v>
      </c>
      <c r="I5" s="66"/>
      <c r="J5" s="67" t="s">
        <v>19</v>
      </c>
      <c r="K5" s="67" t="s">
        <v>16</v>
      </c>
      <c r="L5" s="67"/>
    </row>
    <row r="6" spans="1:12" x14ac:dyDescent="0.35">
      <c r="A6" s="91" t="s">
        <v>20</v>
      </c>
      <c r="B6" s="91"/>
      <c r="C6" s="64">
        <f>SUM(C3:C5)</f>
        <v>20</v>
      </c>
      <c r="D6" s="64">
        <f t="shared" ref="D6:G6" si="1">SUM(D3:D5)</f>
        <v>16</v>
      </c>
      <c r="E6" s="64">
        <f t="shared" si="1"/>
        <v>14</v>
      </c>
      <c r="F6" s="64">
        <f t="shared" si="1"/>
        <v>50</v>
      </c>
      <c r="G6" s="64">
        <f t="shared" si="1"/>
        <v>100</v>
      </c>
      <c r="I6" s="66"/>
      <c r="J6" s="67" t="s">
        <v>21</v>
      </c>
      <c r="K6" s="67" t="s">
        <v>16</v>
      </c>
      <c r="L6" s="67"/>
    </row>
    <row r="7" spans="1:12" x14ac:dyDescent="0.35">
      <c r="A7" s="42"/>
      <c r="B7" s="42"/>
      <c r="C7" s="42"/>
      <c r="D7" s="42"/>
      <c r="E7" s="42"/>
      <c r="F7" s="42"/>
      <c r="G7" s="42"/>
      <c r="I7" s="66"/>
      <c r="J7" s="68" t="s">
        <v>22</v>
      </c>
      <c r="K7" s="67"/>
      <c r="L7" s="67"/>
    </row>
    <row r="8" spans="1:12" x14ac:dyDescent="0.35">
      <c r="A8" s="2" t="s">
        <v>23</v>
      </c>
      <c r="B8" s="48" t="s">
        <v>24</v>
      </c>
      <c r="C8" s="65" t="s">
        <v>7</v>
      </c>
      <c r="D8" s="48" t="s">
        <v>8</v>
      </c>
      <c r="E8" s="48" t="s">
        <v>9</v>
      </c>
      <c r="F8" s="42"/>
      <c r="G8" s="42"/>
      <c r="I8" s="66"/>
      <c r="J8" s="67" t="s">
        <v>25</v>
      </c>
      <c r="K8" s="67"/>
      <c r="L8" s="67"/>
    </row>
    <row r="9" spans="1:12" x14ac:dyDescent="0.35">
      <c r="A9" s="2" t="s">
        <v>26</v>
      </c>
      <c r="B9" s="48">
        <v>0.2</v>
      </c>
      <c r="C9" s="2">
        <v>0.16</v>
      </c>
      <c r="D9" s="48">
        <v>0.14000000000000001</v>
      </c>
      <c r="E9" s="48">
        <v>0.5</v>
      </c>
      <c r="F9" s="42"/>
      <c r="G9" s="42"/>
      <c r="I9" s="66"/>
      <c r="J9" s="67" t="s">
        <v>27</v>
      </c>
      <c r="K9" s="67"/>
      <c r="L9" s="67"/>
    </row>
  </sheetData>
  <mergeCells count="8">
    <mergeCell ref="C1:F1"/>
    <mergeCell ref="J3:L3"/>
    <mergeCell ref="A6:B6"/>
    <mergeCell ref="A1:A2"/>
    <mergeCell ref="B1:B2"/>
    <mergeCell ref="G1:G2"/>
    <mergeCell ref="I1:I2"/>
    <mergeCell ref="J1:L2"/>
  </mergeCells>
  <phoneticPr fontId="13"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N120"/>
  <sheetViews>
    <sheetView zoomScale="90" zoomScaleNormal="90" workbookViewId="0">
      <selection activeCell="Q52" sqref="Q52"/>
    </sheetView>
  </sheetViews>
  <sheetFormatPr defaultColWidth="8.7109375" defaultRowHeight="14.15" x14ac:dyDescent="0.35"/>
  <cols>
    <col min="1" max="1" width="16.0703125" style="15" customWidth="1"/>
    <col min="2" max="16384" width="8.7109375" style="16"/>
  </cols>
  <sheetData>
    <row r="1" spans="1:14" ht="25.75" x14ac:dyDescent="0.35">
      <c r="A1" s="115" t="s">
        <v>28</v>
      </c>
      <c r="B1" s="114" t="s">
        <v>29</v>
      </c>
      <c r="C1" s="18" t="s">
        <v>6</v>
      </c>
      <c r="D1" s="114" t="s">
        <v>8</v>
      </c>
      <c r="E1" s="114"/>
      <c r="F1" s="114" t="s">
        <v>9</v>
      </c>
      <c r="G1" s="114"/>
      <c r="H1" s="18" t="s">
        <v>70</v>
      </c>
      <c r="I1" s="18" t="s">
        <v>57</v>
      </c>
      <c r="J1" s="18" t="s">
        <v>68</v>
      </c>
      <c r="K1" s="18" t="s">
        <v>58</v>
      </c>
      <c r="L1" s="20" t="s">
        <v>85</v>
      </c>
      <c r="M1" s="20" t="s">
        <v>86</v>
      </c>
      <c r="N1" s="20" t="s">
        <v>87</v>
      </c>
    </row>
    <row r="2" spans="1:14" x14ac:dyDescent="0.35">
      <c r="A2" s="115"/>
      <c r="B2" s="114"/>
      <c r="C2" s="19" t="s">
        <v>88</v>
      </c>
      <c r="D2" s="19" t="s">
        <v>51</v>
      </c>
      <c r="E2" s="19" t="s">
        <v>52</v>
      </c>
      <c r="F2" s="19" t="s">
        <v>51</v>
      </c>
      <c r="G2" s="19" t="s">
        <v>88</v>
      </c>
      <c r="H2" s="18"/>
      <c r="I2" s="18"/>
      <c r="J2" s="18"/>
      <c r="K2" s="18"/>
      <c r="L2" s="20"/>
      <c r="M2" s="20"/>
      <c r="N2" s="20"/>
    </row>
    <row r="3" spans="1:14" x14ac:dyDescent="0.35">
      <c r="A3" s="17">
        <f>学生名单!A2</f>
        <v>11901070118</v>
      </c>
      <c r="B3" s="18" t="str">
        <f>学生名单!B2</f>
        <v>何睿祺</v>
      </c>
      <c r="C3" s="18">
        <f>平时作业!K4</f>
        <v>0</v>
      </c>
      <c r="D3" s="18">
        <f>课程报告!H5</f>
        <v>0</v>
      </c>
      <c r="E3" s="18">
        <f>课程报告!I5</f>
        <v>0</v>
      </c>
      <c r="F3" s="18">
        <f>期末考试!K4</f>
        <v>0</v>
      </c>
      <c r="G3" s="18">
        <f>期末考试!L4</f>
        <v>0</v>
      </c>
      <c r="H3" s="18">
        <f t="shared" ref="H3:H61" si="0">SUM(C3:G3)</f>
        <v>0</v>
      </c>
      <c r="I3" s="18">
        <f t="shared" ref="I3:I61" si="1">D3+F3</f>
        <v>0</v>
      </c>
      <c r="J3" s="18">
        <f t="shared" ref="J3:J61" si="2">C3+G3</f>
        <v>0</v>
      </c>
      <c r="K3" s="18">
        <f t="shared" ref="K3:K61" si="3">E3</f>
        <v>0</v>
      </c>
      <c r="L3" s="18">
        <f>I3/评分比例!$G$3</f>
        <v>0</v>
      </c>
      <c r="M3" s="18">
        <f>J3/评分比例!$G$4</f>
        <v>0</v>
      </c>
      <c r="N3" s="18">
        <f>K3/评分比例!$G$5</f>
        <v>0</v>
      </c>
    </row>
    <row r="4" spans="1:14" x14ac:dyDescent="0.35">
      <c r="A4" s="17">
        <f>学生名单!A3</f>
        <v>12003030131</v>
      </c>
      <c r="B4" s="18" t="str">
        <f>学生名单!B3</f>
        <v>崔家博</v>
      </c>
      <c r="C4" s="18">
        <f>平时作业!K5</f>
        <v>0</v>
      </c>
      <c r="D4" s="18">
        <f>课程报告!H6</f>
        <v>0</v>
      </c>
      <c r="E4" s="18">
        <f>课程报告!I6</f>
        <v>0</v>
      </c>
      <c r="F4" s="18">
        <f>期末考试!K5</f>
        <v>0</v>
      </c>
      <c r="G4" s="18">
        <f>期末考试!L5</f>
        <v>0</v>
      </c>
      <c r="H4" s="18">
        <f t="shared" si="0"/>
        <v>0</v>
      </c>
      <c r="I4" s="18">
        <f t="shared" si="1"/>
        <v>0</v>
      </c>
      <c r="J4" s="18">
        <f t="shared" si="2"/>
        <v>0</v>
      </c>
      <c r="K4" s="18">
        <f t="shared" si="3"/>
        <v>0</v>
      </c>
      <c r="L4" s="18">
        <f>I4/评分比例!$G$3</f>
        <v>0</v>
      </c>
      <c r="M4" s="18">
        <f>J4/评分比例!$G$4</f>
        <v>0</v>
      </c>
      <c r="N4" s="18">
        <f>K4/评分比例!$G$5</f>
        <v>0</v>
      </c>
    </row>
    <row r="5" spans="1:14" x14ac:dyDescent="0.35">
      <c r="A5" s="17">
        <f>学生名单!A4</f>
        <v>12103990107</v>
      </c>
      <c r="B5" s="18" t="str">
        <f>学生名单!B4</f>
        <v>陈浩民</v>
      </c>
      <c r="C5" s="18">
        <f>平时作业!K6</f>
        <v>1.6</v>
      </c>
      <c r="D5" s="18">
        <f>课程报告!H7</f>
        <v>0</v>
      </c>
      <c r="E5" s="18">
        <f>课程报告!I7</f>
        <v>0</v>
      </c>
      <c r="F5" s="18">
        <f>期末考试!K6</f>
        <v>0</v>
      </c>
      <c r="G5" s="18">
        <f>期末考试!L6</f>
        <v>0</v>
      </c>
      <c r="H5" s="18">
        <f t="shared" si="0"/>
        <v>1.6</v>
      </c>
      <c r="I5" s="18">
        <f t="shared" si="1"/>
        <v>0</v>
      </c>
      <c r="J5" s="18">
        <f t="shared" si="2"/>
        <v>1.6</v>
      </c>
      <c r="K5" s="18">
        <f t="shared" si="3"/>
        <v>0</v>
      </c>
      <c r="L5" s="18">
        <f>I5/评分比例!$G$3</f>
        <v>0</v>
      </c>
      <c r="M5" s="18">
        <f>J5/评分比例!$G$4</f>
        <v>2.9090909090909091E-2</v>
      </c>
      <c r="N5" s="18">
        <f>K5/评分比例!$G$5</f>
        <v>0</v>
      </c>
    </row>
    <row r="6" spans="1:14" x14ac:dyDescent="0.35">
      <c r="A6" s="17">
        <f>学生名单!A5</f>
        <v>12103990138</v>
      </c>
      <c r="B6" s="18" t="str">
        <f>学生名单!B5</f>
        <v>冯启楠</v>
      </c>
      <c r="C6" s="18">
        <f>平时作业!K7</f>
        <v>1.8</v>
      </c>
      <c r="D6" s="18">
        <f>课程报告!H8</f>
        <v>0</v>
      </c>
      <c r="E6" s="18">
        <f>课程报告!I8</f>
        <v>0</v>
      </c>
      <c r="F6" s="18">
        <f>期末考试!K7</f>
        <v>0</v>
      </c>
      <c r="G6" s="18">
        <f>期末考试!L7</f>
        <v>0</v>
      </c>
      <c r="H6" s="18">
        <f t="shared" si="0"/>
        <v>1.8</v>
      </c>
      <c r="I6" s="18">
        <f t="shared" si="1"/>
        <v>0</v>
      </c>
      <c r="J6" s="18">
        <f t="shared" si="2"/>
        <v>1.8</v>
      </c>
      <c r="K6" s="18">
        <f t="shared" si="3"/>
        <v>0</v>
      </c>
      <c r="L6" s="18">
        <f>I6/评分比例!$G$3</f>
        <v>0</v>
      </c>
      <c r="M6" s="18">
        <f>J6/评分比例!$G$4</f>
        <v>3.272727272727273E-2</v>
      </c>
      <c r="N6" s="18">
        <f>K6/评分比例!$G$5</f>
        <v>0</v>
      </c>
    </row>
    <row r="7" spans="1:14" x14ac:dyDescent="0.35">
      <c r="A7" s="17">
        <f>学生名单!A6</f>
        <v>12103990208</v>
      </c>
      <c r="B7" s="18" t="str">
        <f>学生名单!B6</f>
        <v>万雨辰</v>
      </c>
      <c r="C7" s="18">
        <f>平时作业!K8</f>
        <v>0.8</v>
      </c>
      <c r="D7" s="18">
        <f>课程报告!H9</f>
        <v>0</v>
      </c>
      <c r="E7" s="18">
        <f>课程报告!I9</f>
        <v>0</v>
      </c>
      <c r="F7" s="18">
        <f>期末考试!K8</f>
        <v>0</v>
      </c>
      <c r="G7" s="18">
        <f>期末考试!L8</f>
        <v>0</v>
      </c>
      <c r="H7" s="18">
        <f t="shared" si="0"/>
        <v>0.8</v>
      </c>
      <c r="I7" s="18">
        <f t="shared" si="1"/>
        <v>0</v>
      </c>
      <c r="J7" s="18">
        <f t="shared" si="2"/>
        <v>0.8</v>
      </c>
      <c r="K7" s="18">
        <f t="shared" si="3"/>
        <v>0</v>
      </c>
      <c r="L7" s="18">
        <f>I7/评分比例!$G$3</f>
        <v>0</v>
      </c>
      <c r="M7" s="18">
        <f>J7/评分比例!$G$4</f>
        <v>1.4545454545454545E-2</v>
      </c>
      <c r="N7" s="18">
        <f>K7/评分比例!$G$5</f>
        <v>0</v>
      </c>
    </row>
    <row r="8" spans="1:14" x14ac:dyDescent="0.35">
      <c r="A8" s="17">
        <f>学生名单!A7</f>
        <v>12103990212</v>
      </c>
      <c r="B8" s="18" t="str">
        <f>学生名单!B7</f>
        <v>徐罗宁</v>
      </c>
      <c r="C8" s="18">
        <f>平时作业!K9</f>
        <v>2</v>
      </c>
      <c r="D8" s="18">
        <f>课程报告!H10</f>
        <v>0</v>
      </c>
      <c r="E8" s="18">
        <f>课程报告!I10</f>
        <v>0</v>
      </c>
      <c r="F8" s="18">
        <f>期末考试!K9</f>
        <v>0</v>
      </c>
      <c r="G8" s="18">
        <f>期末考试!L9</f>
        <v>0</v>
      </c>
      <c r="H8" s="18">
        <f t="shared" si="0"/>
        <v>2</v>
      </c>
      <c r="I8" s="18">
        <f t="shared" si="1"/>
        <v>0</v>
      </c>
      <c r="J8" s="18">
        <f t="shared" si="2"/>
        <v>2</v>
      </c>
      <c r="K8" s="18">
        <f t="shared" si="3"/>
        <v>0</v>
      </c>
      <c r="L8" s="18">
        <f>I8/评分比例!$G$3</f>
        <v>0</v>
      </c>
      <c r="M8" s="18">
        <f>J8/评分比例!$G$4</f>
        <v>3.6363636363636362E-2</v>
      </c>
      <c r="N8" s="18">
        <f>K8/评分比例!$G$5</f>
        <v>0</v>
      </c>
    </row>
    <row r="9" spans="1:14" x14ac:dyDescent="0.35">
      <c r="A9" s="17">
        <f>学生名单!A8</f>
        <v>12103990217</v>
      </c>
      <c r="B9" s="18" t="str">
        <f>学生名单!B8</f>
        <v>杨丰源</v>
      </c>
      <c r="C9" s="18">
        <f>平时作业!K10</f>
        <v>1.6</v>
      </c>
      <c r="D9" s="18">
        <f>课程报告!H11</f>
        <v>0</v>
      </c>
      <c r="E9" s="18">
        <f>课程报告!I11</f>
        <v>0</v>
      </c>
      <c r="F9" s="18">
        <f>期末考试!K10</f>
        <v>0</v>
      </c>
      <c r="G9" s="18">
        <f>期末考试!L10</f>
        <v>0</v>
      </c>
      <c r="H9" s="18">
        <f t="shared" si="0"/>
        <v>1.6</v>
      </c>
      <c r="I9" s="18">
        <f t="shared" si="1"/>
        <v>0</v>
      </c>
      <c r="J9" s="18">
        <f t="shared" si="2"/>
        <v>1.6</v>
      </c>
      <c r="K9" s="18">
        <f t="shared" si="3"/>
        <v>0</v>
      </c>
      <c r="L9" s="18">
        <f>I9/评分比例!$G$3</f>
        <v>0</v>
      </c>
      <c r="M9" s="18">
        <f>J9/评分比例!$G$4</f>
        <v>2.9090909090909091E-2</v>
      </c>
      <c r="N9" s="18">
        <f>K9/评分比例!$G$5</f>
        <v>0</v>
      </c>
    </row>
    <row r="10" spans="1:14" x14ac:dyDescent="0.35">
      <c r="A10" s="17">
        <f>学生名单!A9</f>
        <v>12103990230</v>
      </c>
      <c r="B10" s="18" t="str">
        <f>学生名单!B9</f>
        <v>李银波</v>
      </c>
      <c r="C10" s="18">
        <f>平时作业!K11</f>
        <v>1.8</v>
      </c>
      <c r="D10" s="18">
        <f>课程报告!H12</f>
        <v>0</v>
      </c>
      <c r="E10" s="18">
        <f>课程报告!I12</f>
        <v>0</v>
      </c>
      <c r="F10" s="18">
        <f>期末考试!K11</f>
        <v>0</v>
      </c>
      <c r="G10" s="18">
        <f>期末考试!L11</f>
        <v>0</v>
      </c>
      <c r="H10" s="18">
        <f t="shared" si="0"/>
        <v>1.8</v>
      </c>
      <c r="I10" s="18">
        <f t="shared" si="1"/>
        <v>0</v>
      </c>
      <c r="J10" s="18">
        <f t="shared" si="2"/>
        <v>1.8</v>
      </c>
      <c r="K10" s="18">
        <f t="shared" si="3"/>
        <v>0</v>
      </c>
      <c r="L10" s="18">
        <f>I10/评分比例!$G$3</f>
        <v>0</v>
      </c>
      <c r="M10" s="18">
        <f>J10/评分比例!$G$4</f>
        <v>3.272727272727273E-2</v>
      </c>
      <c r="N10" s="18">
        <f>K10/评分比例!$G$5</f>
        <v>0</v>
      </c>
    </row>
    <row r="11" spans="1:14" x14ac:dyDescent="0.35">
      <c r="A11" s="17">
        <f>学生名单!A10</f>
        <v>12103990235</v>
      </c>
      <c r="B11" s="18" t="str">
        <f>学生名单!B10</f>
        <v>张椿昊</v>
      </c>
      <c r="C11" s="18">
        <f>平时作业!K12</f>
        <v>2</v>
      </c>
      <c r="D11" s="18">
        <f>课程报告!H13</f>
        <v>0</v>
      </c>
      <c r="E11" s="18">
        <f>课程报告!I13</f>
        <v>0</v>
      </c>
      <c r="F11" s="18">
        <f>期末考试!K12</f>
        <v>0</v>
      </c>
      <c r="G11" s="18">
        <f>期末考试!L12</f>
        <v>0</v>
      </c>
      <c r="H11" s="18">
        <f t="shared" si="0"/>
        <v>2</v>
      </c>
      <c r="I11" s="18">
        <f t="shared" si="1"/>
        <v>0</v>
      </c>
      <c r="J11" s="18">
        <f t="shared" si="2"/>
        <v>2</v>
      </c>
      <c r="K11" s="18">
        <f t="shared" si="3"/>
        <v>0</v>
      </c>
      <c r="L11" s="18">
        <f>I11/评分比例!$G$3</f>
        <v>0</v>
      </c>
      <c r="M11" s="18">
        <f>J11/评分比例!$G$4</f>
        <v>3.6363636363636362E-2</v>
      </c>
      <c r="N11" s="18">
        <f>K11/评分比例!$G$5</f>
        <v>0</v>
      </c>
    </row>
    <row r="12" spans="1:14" x14ac:dyDescent="0.35">
      <c r="A12" s="17">
        <f>学生名单!A11</f>
        <v>12103990323</v>
      </c>
      <c r="B12" s="18" t="str">
        <f>学生名单!B11</f>
        <v>霍思钰</v>
      </c>
      <c r="C12" s="18">
        <f>平时作业!K13</f>
        <v>1.8</v>
      </c>
      <c r="D12" s="18">
        <f>课程报告!H14</f>
        <v>0</v>
      </c>
      <c r="E12" s="18">
        <f>课程报告!I14</f>
        <v>0</v>
      </c>
      <c r="F12" s="18">
        <f>期末考试!K13</f>
        <v>0</v>
      </c>
      <c r="G12" s="18">
        <f>期末考试!L13</f>
        <v>0</v>
      </c>
      <c r="H12" s="18">
        <f t="shared" si="0"/>
        <v>1.8</v>
      </c>
      <c r="I12" s="18">
        <f t="shared" si="1"/>
        <v>0</v>
      </c>
      <c r="J12" s="18">
        <f t="shared" si="2"/>
        <v>1.8</v>
      </c>
      <c r="K12" s="18">
        <f t="shared" si="3"/>
        <v>0</v>
      </c>
      <c r="L12" s="18">
        <f>I12/评分比例!$G$3</f>
        <v>0</v>
      </c>
      <c r="M12" s="18">
        <f>J12/评分比例!$G$4</f>
        <v>3.272727272727273E-2</v>
      </c>
      <c r="N12" s="18">
        <f>K12/评分比例!$G$5</f>
        <v>0</v>
      </c>
    </row>
    <row r="13" spans="1:14" x14ac:dyDescent="0.35">
      <c r="A13" s="17">
        <f>学生名单!A12</f>
        <v>12103990408</v>
      </c>
      <c r="B13" s="18" t="str">
        <f>学生名单!B12</f>
        <v>陆浩宇</v>
      </c>
      <c r="C13" s="18">
        <f>平时作业!K14</f>
        <v>1.8</v>
      </c>
      <c r="D13" s="18">
        <f>课程报告!H15</f>
        <v>0</v>
      </c>
      <c r="E13" s="18">
        <f>课程报告!I15</f>
        <v>0</v>
      </c>
      <c r="F13" s="18">
        <f>期末考试!K14</f>
        <v>0</v>
      </c>
      <c r="G13" s="18">
        <f>期末考试!L14</f>
        <v>0</v>
      </c>
      <c r="H13" s="18">
        <f t="shared" si="0"/>
        <v>1.8</v>
      </c>
      <c r="I13" s="18">
        <f t="shared" si="1"/>
        <v>0</v>
      </c>
      <c r="J13" s="18">
        <f t="shared" si="2"/>
        <v>1.8</v>
      </c>
      <c r="K13" s="18">
        <f t="shared" si="3"/>
        <v>0</v>
      </c>
      <c r="L13" s="18">
        <f>I13/评分比例!$G$3</f>
        <v>0</v>
      </c>
      <c r="M13" s="18">
        <f>J13/评分比例!$G$4</f>
        <v>3.272727272727273E-2</v>
      </c>
      <c r="N13" s="18">
        <f>K13/评分比例!$G$5</f>
        <v>0</v>
      </c>
    </row>
    <row r="14" spans="1:14" x14ac:dyDescent="0.35">
      <c r="A14" s="17">
        <f>学生名单!A13</f>
        <v>12103990412</v>
      </c>
      <c r="B14" s="18" t="str">
        <f>学生名单!B13</f>
        <v>文帅</v>
      </c>
      <c r="C14" s="18">
        <f>平时作业!K15</f>
        <v>1.6</v>
      </c>
      <c r="D14" s="18">
        <f>课程报告!H16</f>
        <v>0</v>
      </c>
      <c r="E14" s="18">
        <f>课程报告!I16</f>
        <v>0</v>
      </c>
      <c r="F14" s="18">
        <f>期末考试!K15</f>
        <v>0</v>
      </c>
      <c r="G14" s="18">
        <f>期末考试!L15</f>
        <v>0</v>
      </c>
      <c r="H14" s="18">
        <f t="shared" si="0"/>
        <v>1.6</v>
      </c>
      <c r="I14" s="18">
        <f t="shared" si="1"/>
        <v>0</v>
      </c>
      <c r="J14" s="18">
        <f t="shared" si="2"/>
        <v>1.6</v>
      </c>
      <c r="K14" s="18">
        <f t="shared" si="3"/>
        <v>0</v>
      </c>
      <c r="L14" s="18">
        <f>I14/评分比例!$G$3</f>
        <v>0</v>
      </c>
      <c r="M14" s="18">
        <f>J14/评分比例!$G$4</f>
        <v>2.9090909090909091E-2</v>
      </c>
      <c r="N14" s="18">
        <f>K14/评分比例!$G$5</f>
        <v>0</v>
      </c>
    </row>
    <row r="15" spans="1:14" x14ac:dyDescent="0.35">
      <c r="A15" s="17">
        <f>学生名单!A14</f>
        <v>12103990419</v>
      </c>
      <c r="B15" s="18" t="str">
        <f>学生名单!B14</f>
        <v>梁奕晨</v>
      </c>
      <c r="C15" s="18">
        <f>平时作业!K16</f>
        <v>1.6</v>
      </c>
      <c r="D15" s="18">
        <f>课程报告!H17</f>
        <v>0</v>
      </c>
      <c r="E15" s="18">
        <f>课程报告!I17</f>
        <v>0</v>
      </c>
      <c r="F15" s="18">
        <f>期末考试!K16</f>
        <v>0</v>
      </c>
      <c r="G15" s="18">
        <f>期末考试!L16</f>
        <v>0</v>
      </c>
      <c r="H15" s="18">
        <f t="shared" si="0"/>
        <v>1.6</v>
      </c>
      <c r="I15" s="18">
        <f t="shared" si="1"/>
        <v>0</v>
      </c>
      <c r="J15" s="18">
        <f t="shared" si="2"/>
        <v>1.6</v>
      </c>
      <c r="K15" s="18">
        <f t="shared" si="3"/>
        <v>0</v>
      </c>
      <c r="L15" s="18">
        <f>I15/评分比例!$G$3</f>
        <v>0</v>
      </c>
      <c r="M15" s="18">
        <f>J15/评分比例!$G$4</f>
        <v>2.9090909090909091E-2</v>
      </c>
      <c r="N15" s="18">
        <f>K15/评分比例!$G$5</f>
        <v>0</v>
      </c>
    </row>
    <row r="16" spans="1:14" x14ac:dyDescent="0.35">
      <c r="A16" s="17">
        <f>学生名单!A15</f>
        <v>12103990423</v>
      </c>
      <c r="B16" s="18" t="str">
        <f>学生名单!B15</f>
        <v>杨鹏举</v>
      </c>
      <c r="C16" s="18">
        <f>平时作业!K17</f>
        <v>1.8</v>
      </c>
      <c r="D16" s="18">
        <f>课程报告!H18</f>
        <v>0</v>
      </c>
      <c r="E16" s="18">
        <f>课程报告!I18</f>
        <v>0</v>
      </c>
      <c r="F16" s="18">
        <f>期末考试!K17</f>
        <v>0</v>
      </c>
      <c r="G16" s="18">
        <f>期末考试!L17</f>
        <v>0</v>
      </c>
      <c r="H16" s="18">
        <f t="shared" si="0"/>
        <v>1.8</v>
      </c>
      <c r="I16" s="18">
        <f t="shared" si="1"/>
        <v>0</v>
      </c>
      <c r="J16" s="18">
        <f t="shared" si="2"/>
        <v>1.8</v>
      </c>
      <c r="K16" s="18">
        <f t="shared" si="3"/>
        <v>0</v>
      </c>
      <c r="L16" s="18">
        <f>I16/评分比例!$G$3</f>
        <v>0</v>
      </c>
      <c r="M16" s="18">
        <f>J16/评分比例!$G$4</f>
        <v>3.272727272727273E-2</v>
      </c>
      <c r="N16" s="18">
        <f>K16/评分比例!$G$5</f>
        <v>0</v>
      </c>
    </row>
    <row r="17" spans="1:14" x14ac:dyDescent="0.35">
      <c r="A17" s="17">
        <f>学生名单!A16</f>
        <v>12103990503</v>
      </c>
      <c r="B17" s="18" t="str">
        <f>学生名单!B16</f>
        <v>宋甜</v>
      </c>
      <c r="C17" s="18">
        <f>平时作业!K18</f>
        <v>1.6</v>
      </c>
      <c r="D17" s="18">
        <f>课程报告!H19</f>
        <v>0</v>
      </c>
      <c r="E17" s="18">
        <f>课程报告!I19</f>
        <v>0</v>
      </c>
      <c r="F17" s="18">
        <f>期末考试!K18</f>
        <v>0</v>
      </c>
      <c r="G17" s="18">
        <f>期末考试!L18</f>
        <v>0</v>
      </c>
      <c r="H17" s="18">
        <f t="shared" si="0"/>
        <v>1.6</v>
      </c>
      <c r="I17" s="18">
        <f t="shared" si="1"/>
        <v>0</v>
      </c>
      <c r="J17" s="18">
        <f t="shared" si="2"/>
        <v>1.6</v>
      </c>
      <c r="K17" s="18">
        <f t="shared" si="3"/>
        <v>0</v>
      </c>
      <c r="L17" s="18">
        <f>I17/评分比例!$G$3</f>
        <v>0</v>
      </c>
      <c r="M17" s="18">
        <f>J17/评分比例!$G$4</f>
        <v>2.9090909090909091E-2</v>
      </c>
      <c r="N17" s="18">
        <f>K17/评分比例!$G$5</f>
        <v>0</v>
      </c>
    </row>
    <row r="18" spans="1:14" x14ac:dyDescent="0.35">
      <c r="A18" s="17">
        <f>学生名单!A17</f>
        <v>12103990504</v>
      </c>
      <c r="B18" s="18" t="str">
        <f>学生名单!B17</f>
        <v>刘张炎</v>
      </c>
      <c r="C18" s="18">
        <f>平时作业!K19</f>
        <v>1.8</v>
      </c>
      <c r="D18" s="18">
        <f>课程报告!H20</f>
        <v>0</v>
      </c>
      <c r="E18" s="18">
        <f>课程报告!I20</f>
        <v>0</v>
      </c>
      <c r="F18" s="18">
        <f>期末考试!K19</f>
        <v>0</v>
      </c>
      <c r="G18" s="18">
        <f>期末考试!L19</f>
        <v>0</v>
      </c>
      <c r="H18" s="18">
        <f t="shared" si="0"/>
        <v>1.8</v>
      </c>
      <c r="I18" s="18">
        <f t="shared" si="1"/>
        <v>0</v>
      </c>
      <c r="J18" s="18">
        <f t="shared" si="2"/>
        <v>1.8</v>
      </c>
      <c r="K18" s="18">
        <f t="shared" si="3"/>
        <v>0</v>
      </c>
      <c r="L18" s="18">
        <f>I18/评分比例!$G$3</f>
        <v>0</v>
      </c>
      <c r="M18" s="18">
        <f>J18/评分比例!$G$4</f>
        <v>3.272727272727273E-2</v>
      </c>
      <c r="N18" s="18">
        <f>K18/评分比例!$G$5</f>
        <v>0</v>
      </c>
    </row>
    <row r="19" spans="1:14" x14ac:dyDescent="0.35">
      <c r="A19" s="17">
        <f>学生名单!A18</f>
        <v>12103990608</v>
      </c>
      <c r="B19" s="18" t="str">
        <f>学生名单!B18</f>
        <v>熊俊熙</v>
      </c>
      <c r="C19" s="18">
        <f>平时作业!K20</f>
        <v>1.8</v>
      </c>
      <c r="D19" s="18">
        <f>课程报告!H21</f>
        <v>0</v>
      </c>
      <c r="E19" s="18">
        <f>课程报告!I21</f>
        <v>0</v>
      </c>
      <c r="F19" s="18">
        <f>期末考试!K20</f>
        <v>0</v>
      </c>
      <c r="G19" s="18">
        <f>期末考试!L20</f>
        <v>0</v>
      </c>
      <c r="H19" s="18">
        <f t="shared" si="0"/>
        <v>1.8</v>
      </c>
      <c r="I19" s="18">
        <f t="shared" si="1"/>
        <v>0</v>
      </c>
      <c r="J19" s="18">
        <f t="shared" si="2"/>
        <v>1.8</v>
      </c>
      <c r="K19" s="18">
        <f t="shared" si="3"/>
        <v>0</v>
      </c>
      <c r="L19" s="18">
        <f>I19/评分比例!$G$3</f>
        <v>0</v>
      </c>
      <c r="M19" s="18">
        <f>J19/评分比例!$G$4</f>
        <v>3.272727272727273E-2</v>
      </c>
      <c r="N19" s="18">
        <f>K19/评分比例!$G$5</f>
        <v>0</v>
      </c>
    </row>
    <row r="20" spans="1:14" x14ac:dyDescent="0.35">
      <c r="A20" s="17">
        <f>学生名单!A19</f>
        <v>12103990627</v>
      </c>
      <c r="B20" s="18" t="str">
        <f>学生名单!B19</f>
        <v>陈恒霖</v>
      </c>
      <c r="C20" s="18">
        <f>平时作业!K21</f>
        <v>1.8</v>
      </c>
      <c r="D20" s="18">
        <f>课程报告!H22</f>
        <v>0</v>
      </c>
      <c r="E20" s="18">
        <f>课程报告!I22</f>
        <v>0</v>
      </c>
      <c r="F20" s="18">
        <f>期末考试!K21</f>
        <v>0</v>
      </c>
      <c r="G20" s="18">
        <f>期末考试!L21</f>
        <v>0</v>
      </c>
      <c r="H20" s="18">
        <f t="shared" si="0"/>
        <v>1.8</v>
      </c>
      <c r="I20" s="18">
        <f t="shared" si="1"/>
        <v>0</v>
      </c>
      <c r="J20" s="18">
        <f t="shared" si="2"/>
        <v>1.8</v>
      </c>
      <c r="K20" s="18">
        <f t="shared" si="3"/>
        <v>0</v>
      </c>
      <c r="L20" s="18">
        <f>I20/评分比例!$G$3</f>
        <v>0</v>
      </c>
      <c r="M20" s="18">
        <f>J20/评分比例!$G$4</f>
        <v>3.272727272727273E-2</v>
      </c>
      <c r="N20" s="18">
        <f>K20/评分比例!$G$5</f>
        <v>0</v>
      </c>
    </row>
    <row r="21" spans="1:14" x14ac:dyDescent="0.35">
      <c r="A21" s="17">
        <f>学生名单!A20</f>
        <v>12103990707</v>
      </c>
      <c r="B21" s="18" t="str">
        <f>学生名单!B20</f>
        <v>陈东升</v>
      </c>
      <c r="C21" s="18">
        <f>平时作业!K22</f>
        <v>1.8</v>
      </c>
      <c r="D21" s="18">
        <f>课程报告!H23</f>
        <v>0</v>
      </c>
      <c r="E21" s="18">
        <f>课程报告!I23</f>
        <v>0</v>
      </c>
      <c r="F21" s="18">
        <f>期末考试!K22</f>
        <v>0</v>
      </c>
      <c r="G21" s="18">
        <f>期末考试!L22</f>
        <v>0</v>
      </c>
      <c r="H21" s="18">
        <f t="shared" si="0"/>
        <v>1.8</v>
      </c>
      <c r="I21" s="18">
        <f t="shared" si="1"/>
        <v>0</v>
      </c>
      <c r="J21" s="18">
        <f t="shared" si="2"/>
        <v>1.8</v>
      </c>
      <c r="K21" s="18">
        <f t="shared" si="3"/>
        <v>0</v>
      </c>
      <c r="L21" s="18">
        <f>I21/评分比例!$G$3</f>
        <v>0</v>
      </c>
      <c r="M21" s="18">
        <f>J21/评分比例!$G$4</f>
        <v>3.272727272727273E-2</v>
      </c>
      <c r="N21" s="18">
        <f>K21/评分比例!$G$5</f>
        <v>0</v>
      </c>
    </row>
    <row r="22" spans="1:14" x14ac:dyDescent="0.35">
      <c r="A22" s="17">
        <f>学生名单!A21</f>
        <v>12103990735</v>
      </c>
      <c r="B22" s="18" t="str">
        <f>学生名单!B21</f>
        <v>任志宇</v>
      </c>
      <c r="C22" s="18">
        <f>平时作业!K23</f>
        <v>0</v>
      </c>
      <c r="D22" s="18">
        <f>课程报告!H24</f>
        <v>0</v>
      </c>
      <c r="E22" s="18">
        <f>课程报告!I24</f>
        <v>0</v>
      </c>
      <c r="F22" s="18">
        <f>期末考试!K23</f>
        <v>0</v>
      </c>
      <c r="G22" s="18">
        <f>期末考试!L23</f>
        <v>0</v>
      </c>
      <c r="H22" s="18">
        <f t="shared" si="0"/>
        <v>0</v>
      </c>
      <c r="I22" s="18">
        <f t="shared" si="1"/>
        <v>0</v>
      </c>
      <c r="J22" s="18">
        <f t="shared" si="2"/>
        <v>0</v>
      </c>
      <c r="K22" s="18">
        <f t="shared" si="3"/>
        <v>0</v>
      </c>
      <c r="L22" s="18">
        <f>I22/评分比例!$G$3</f>
        <v>0</v>
      </c>
      <c r="M22" s="18">
        <f>J22/评分比例!$G$4</f>
        <v>0</v>
      </c>
      <c r="N22" s="18">
        <f>K22/评分比例!$G$5</f>
        <v>0</v>
      </c>
    </row>
    <row r="23" spans="1:14" x14ac:dyDescent="0.35">
      <c r="A23" s="17">
        <f>学生名单!A22</f>
        <v>12103990803</v>
      </c>
      <c r="B23" s="18" t="str">
        <f>学生名单!B22</f>
        <v>徐颖超</v>
      </c>
      <c r="C23" s="18">
        <f>平时作业!K24</f>
        <v>2</v>
      </c>
      <c r="D23" s="18">
        <f>课程报告!H25</f>
        <v>0</v>
      </c>
      <c r="E23" s="18">
        <f>课程报告!I25</f>
        <v>0</v>
      </c>
      <c r="F23" s="18">
        <f>期末考试!K24</f>
        <v>0</v>
      </c>
      <c r="G23" s="18">
        <f>期末考试!L24</f>
        <v>0</v>
      </c>
      <c r="H23" s="18">
        <f t="shared" si="0"/>
        <v>2</v>
      </c>
      <c r="I23" s="18">
        <f t="shared" si="1"/>
        <v>0</v>
      </c>
      <c r="J23" s="18">
        <f t="shared" si="2"/>
        <v>2</v>
      </c>
      <c r="K23" s="18">
        <f t="shared" si="3"/>
        <v>0</v>
      </c>
      <c r="L23" s="18">
        <f>I23/评分比例!$G$3</f>
        <v>0</v>
      </c>
      <c r="M23" s="18">
        <f>J23/评分比例!$G$4</f>
        <v>3.6363636363636362E-2</v>
      </c>
      <c r="N23" s="18">
        <f>K23/评分比例!$G$5</f>
        <v>0</v>
      </c>
    </row>
    <row r="24" spans="1:14" x14ac:dyDescent="0.35">
      <c r="A24" s="17">
        <f>学生名单!A23</f>
        <v>12103990810</v>
      </c>
      <c r="B24" s="18" t="str">
        <f>学生名单!B23</f>
        <v>熊诚宇</v>
      </c>
      <c r="C24" s="18">
        <f>平时作业!K25</f>
        <v>2</v>
      </c>
      <c r="D24" s="18">
        <f>课程报告!H26</f>
        <v>0</v>
      </c>
      <c r="E24" s="18">
        <f>课程报告!I26</f>
        <v>0</v>
      </c>
      <c r="F24" s="18">
        <f>期末考试!K25</f>
        <v>0</v>
      </c>
      <c r="G24" s="18">
        <f>期末考试!L25</f>
        <v>0</v>
      </c>
      <c r="H24" s="18">
        <f t="shared" si="0"/>
        <v>2</v>
      </c>
      <c r="I24" s="18">
        <f t="shared" si="1"/>
        <v>0</v>
      </c>
      <c r="J24" s="18">
        <f t="shared" si="2"/>
        <v>2</v>
      </c>
      <c r="K24" s="18">
        <f t="shared" si="3"/>
        <v>0</v>
      </c>
      <c r="L24" s="18">
        <f>I24/评分比例!$G$3</f>
        <v>0</v>
      </c>
      <c r="M24" s="18">
        <f>J24/评分比例!$G$4</f>
        <v>3.6363636363636362E-2</v>
      </c>
      <c r="N24" s="18">
        <f>K24/评分比例!$G$5</f>
        <v>0</v>
      </c>
    </row>
    <row r="25" spans="1:14" x14ac:dyDescent="0.35">
      <c r="A25" s="17">
        <f>学生名单!A24</f>
        <v>12103990832</v>
      </c>
      <c r="B25" s="18" t="str">
        <f>学生名单!B24</f>
        <v>涂飞阳</v>
      </c>
      <c r="C25" s="18">
        <f>平时作业!K26</f>
        <v>2</v>
      </c>
      <c r="D25" s="18">
        <f>课程报告!H27</f>
        <v>0</v>
      </c>
      <c r="E25" s="18">
        <f>课程报告!I27</f>
        <v>0</v>
      </c>
      <c r="F25" s="18">
        <f>期末考试!K26</f>
        <v>0</v>
      </c>
      <c r="G25" s="18">
        <f>期末考试!L26</f>
        <v>0</v>
      </c>
      <c r="H25" s="18">
        <f t="shared" si="0"/>
        <v>2</v>
      </c>
      <c r="I25" s="18">
        <f t="shared" si="1"/>
        <v>0</v>
      </c>
      <c r="J25" s="18">
        <f t="shared" si="2"/>
        <v>2</v>
      </c>
      <c r="K25" s="18">
        <f t="shared" si="3"/>
        <v>0</v>
      </c>
      <c r="L25" s="18">
        <f>I25/评分比例!$G$3</f>
        <v>0</v>
      </c>
      <c r="M25" s="18">
        <f>J25/评分比例!$G$4</f>
        <v>3.6363636363636362E-2</v>
      </c>
      <c r="N25" s="18">
        <f>K25/评分比例!$G$5</f>
        <v>0</v>
      </c>
    </row>
    <row r="26" spans="1:14" x14ac:dyDescent="0.35">
      <c r="A26" s="17">
        <f>学生名单!A25</f>
        <v>12107040103</v>
      </c>
      <c r="B26" s="18" t="str">
        <f>学生名单!B25</f>
        <v>郭文泽</v>
      </c>
      <c r="C26" s="18">
        <f>平时作业!K27</f>
        <v>1.8</v>
      </c>
      <c r="D26" s="18">
        <f>课程报告!H28</f>
        <v>0</v>
      </c>
      <c r="E26" s="18">
        <f>课程报告!I28</f>
        <v>0</v>
      </c>
      <c r="F26" s="18">
        <f>期末考试!K27</f>
        <v>0</v>
      </c>
      <c r="G26" s="18">
        <f>期末考试!L27</f>
        <v>0</v>
      </c>
      <c r="H26" s="18">
        <f t="shared" si="0"/>
        <v>1.8</v>
      </c>
      <c r="I26" s="18">
        <f t="shared" si="1"/>
        <v>0</v>
      </c>
      <c r="J26" s="18">
        <f t="shared" si="2"/>
        <v>1.8</v>
      </c>
      <c r="K26" s="18">
        <f t="shared" si="3"/>
        <v>0</v>
      </c>
      <c r="L26" s="18">
        <f>I26/评分比例!$G$3</f>
        <v>0</v>
      </c>
      <c r="M26" s="18">
        <f>J26/评分比例!$G$4</f>
        <v>3.272727272727273E-2</v>
      </c>
      <c r="N26" s="18">
        <f>K26/评分比例!$G$5</f>
        <v>0</v>
      </c>
    </row>
    <row r="27" spans="1:14" x14ac:dyDescent="0.35">
      <c r="A27" s="17">
        <f>学生名单!A26</f>
        <v>12107040104</v>
      </c>
      <c r="B27" s="18" t="str">
        <f>学生名单!B26</f>
        <v>杜兆阳</v>
      </c>
      <c r="C27" s="18">
        <f>平时作业!K28</f>
        <v>1.6</v>
      </c>
      <c r="D27" s="18">
        <f>课程报告!H29</f>
        <v>0</v>
      </c>
      <c r="E27" s="18">
        <f>课程报告!I29</f>
        <v>0</v>
      </c>
      <c r="F27" s="18">
        <f>期末考试!K28</f>
        <v>0</v>
      </c>
      <c r="G27" s="18">
        <f>期末考试!L28</f>
        <v>0</v>
      </c>
      <c r="H27" s="18">
        <f t="shared" si="0"/>
        <v>1.6</v>
      </c>
      <c r="I27" s="18">
        <f t="shared" si="1"/>
        <v>0</v>
      </c>
      <c r="J27" s="18">
        <f t="shared" si="2"/>
        <v>1.6</v>
      </c>
      <c r="K27" s="18">
        <f t="shared" si="3"/>
        <v>0</v>
      </c>
      <c r="L27" s="18">
        <f>I27/评分比例!$G$3</f>
        <v>0</v>
      </c>
      <c r="M27" s="18">
        <f>J27/评分比例!$G$4</f>
        <v>2.9090909090909091E-2</v>
      </c>
      <c r="N27" s="18">
        <f>K27/评分比例!$G$5</f>
        <v>0</v>
      </c>
    </row>
    <row r="28" spans="1:14" x14ac:dyDescent="0.35">
      <c r="A28" s="17">
        <f>学生名单!A27</f>
        <v>12107980615</v>
      </c>
      <c r="B28" s="18" t="str">
        <f>学生名单!B27</f>
        <v>雷坤璇</v>
      </c>
      <c r="C28" s="18">
        <f>平时作业!K29</f>
        <v>1.6</v>
      </c>
      <c r="D28" s="18">
        <f>课程报告!H30</f>
        <v>0</v>
      </c>
      <c r="E28" s="18">
        <f>课程报告!I30</f>
        <v>0</v>
      </c>
      <c r="F28" s="18">
        <f>期末考试!K29</f>
        <v>0</v>
      </c>
      <c r="G28" s="18">
        <f>期末考试!L29</f>
        <v>0</v>
      </c>
      <c r="H28" s="18">
        <f t="shared" si="0"/>
        <v>1.6</v>
      </c>
      <c r="I28" s="18">
        <f t="shared" si="1"/>
        <v>0</v>
      </c>
      <c r="J28" s="18">
        <f t="shared" si="2"/>
        <v>1.6</v>
      </c>
      <c r="K28" s="18">
        <f t="shared" si="3"/>
        <v>0</v>
      </c>
      <c r="L28" s="18">
        <f>I28/评分比例!$G$3</f>
        <v>0</v>
      </c>
      <c r="M28" s="18">
        <f>J28/评分比例!$G$4</f>
        <v>2.9090909090909091E-2</v>
      </c>
      <c r="N28" s="18">
        <f>K28/评分比例!$G$5</f>
        <v>0</v>
      </c>
    </row>
    <row r="29" spans="1:14" x14ac:dyDescent="0.35">
      <c r="A29" s="17">
        <f>学生名单!A29</f>
        <v>12108980434</v>
      </c>
      <c r="B29" s="18" t="str">
        <f>学生名单!B29</f>
        <v>黄若桓</v>
      </c>
      <c r="C29" s="18">
        <f>平时作业!K31</f>
        <v>2</v>
      </c>
      <c r="D29" s="18">
        <f>课程报告!H32</f>
        <v>0</v>
      </c>
      <c r="E29" s="18">
        <f>课程报告!I32</f>
        <v>0</v>
      </c>
      <c r="F29" s="18">
        <f>期末考试!K31</f>
        <v>0</v>
      </c>
      <c r="G29" s="18">
        <f>期末考试!L31</f>
        <v>0</v>
      </c>
      <c r="H29" s="18">
        <f t="shared" si="0"/>
        <v>2</v>
      </c>
      <c r="I29" s="18">
        <f t="shared" si="1"/>
        <v>0</v>
      </c>
      <c r="J29" s="18">
        <f t="shared" si="2"/>
        <v>2</v>
      </c>
      <c r="K29" s="18">
        <f t="shared" si="3"/>
        <v>0</v>
      </c>
      <c r="L29" s="18">
        <f>I29/评分比例!$G$3</f>
        <v>0</v>
      </c>
      <c r="M29" s="18">
        <f>J29/评分比例!$G$4</f>
        <v>3.6363636363636362E-2</v>
      </c>
      <c r="N29" s="18">
        <f>K29/评分比例!$G$5</f>
        <v>0</v>
      </c>
    </row>
    <row r="30" spans="1:14" x14ac:dyDescent="0.35">
      <c r="A30" s="17">
        <f>学生名单!A31</f>
        <v>12108990402</v>
      </c>
      <c r="B30" s="18" t="str">
        <f>学生名单!B31</f>
        <v>李洪元</v>
      </c>
      <c r="C30" s="18">
        <f>平时作业!K33</f>
        <v>0.8</v>
      </c>
      <c r="D30" s="18">
        <f>课程报告!H34</f>
        <v>0</v>
      </c>
      <c r="E30" s="18">
        <f>课程报告!I34</f>
        <v>0</v>
      </c>
      <c r="F30" s="18">
        <f>期末考试!K33</f>
        <v>0</v>
      </c>
      <c r="G30" s="18">
        <f>期末考试!L33</f>
        <v>0</v>
      </c>
      <c r="H30" s="18">
        <f t="shared" si="0"/>
        <v>0.8</v>
      </c>
      <c r="I30" s="18">
        <f t="shared" si="1"/>
        <v>0</v>
      </c>
      <c r="J30" s="18">
        <f t="shared" si="2"/>
        <v>0.8</v>
      </c>
      <c r="K30" s="18">
        <f t="shared" si="3"/>
        <v>0</v>
      </c>
      <c r="L30" s="18">
        <f>I30/评分比例!$G$3</f>
        <v>0</v>
      </c>
      <c r="M30" s="18">
        <f>J30/评分比例!$G$4</f>
        <v>1.4545454545454545E-2</v>
      </c>
      <c r="N30" s="18">
        <f>K30/评分比例!$G$5</f>
        <v>0</v>
      </c>
    </row>
    <row r="31" spans="1:14" x14ac:dyDescent="0.35">
      <c r="A31" s="17">
        <f>学生名单!A32</f>
        <v>12108990508</v>
      </c>
      <c r="B31" s="18" t="str">
        <f>学生名单!B32</f>
        <v>杨红</v>
      </c>
      <c r="C31" s="18">
        <f>平时作业!K34</f>
        <v>1.6</v>
      </c>
      <c r="D31" s="18">
        <f>课程报告!H35</f>
        <v>0</v>
      </c>
      <c r="E31" s="18">
        <f>课程报告!I35</f>
        <v>0</v>
      </c>
      <c r="F31" s="18">
        <f>期末考试!K34</f>
        <v>0</v>
      </c>
      <c r="G31" s="18">
        <f>期末考试!L34</f>
        <v>0</v>
      </c>
      <c r="H31" s="18">
        <f t="shared" si="0"/>
        <v>1.6</v>
      </c>
      <c r="I31" s="18">
        <f t="shared" si="1"/>
        <v>0</v>
      </c>
      <c r="J31" s="18">
        <f t="shared" si="2"/>
        <v>1.6</v>
      </c>
      <c r="K31" s="18">
        <f t="shared" si="3"/>
        <v>0</v>
      </c>
      <c r="L31" s="18">
        <f>I31/评分比例!$G$3</f>
        <v>0</v>
      </c>
      <c r="M31" s="18">
        <f>J31/评分比例!$G$4</f>
        <v>2.9090909090909091E-2</v>
      </c>
      <c r="N31" s="18">
        <f>K31/评分比例!$G$5</f>
        <v>0</v>
      </c>
    </row>
    <row r="32" spans="1:14" x14ac:dyDescent="0.35">
      <c r="A32" s="17">
        <f>学生名单!A34</f>
        <v>12109990107</v>
      </c>
      <c r="B32" s="18" t="str">
        <f>学生名单!B34</f>
        <v>朱欣豪</v>
      </c>
      <c r="C32" s="18">
        <f>平时作业!K36</f>
        <v>2</v>
      </c>
      <c r="D32" s="18">
        <f>课程报告!H37</f>
        <v>0</v>
      </c>
      <c r="E32" s="18">
        <f>课程报告!I37</f>
        <v>0</v>
      </c>
      <c r="F32" s="18">
        <f>期末考试!K36</f>
        <v>0</v>
      </c>
      <c r="G32" s="18">
        <f>期末考试!L36</f>
        <v>0</v>
      </c>
      <c r="H32" s="18">
        <f t="shared" si="0"/>
        <v>2</v>
      </c>
      <c r="I32" s="18">
        <f t="shared" si="1"/>
        <v>0</v>
      </c>
      <c r="J32" s="18">
        <f t="shared" si="2"/>
        <v>2</v>
      </c>
      <c r="K32" s="18">
        <f t="shared" si="3"/>
        <v>0</v>
      </c>
      <c r="L32" s="18">
        <f>I32/评分比例!$G$3</f>
        <v>0</v>
      </c>
      <c r="M32" s="18">
        <f>J32/评分比例!$G$4</f>
        <v>3.6363636363636362E-2</v>
      </c>
      <c r="N32" s="18">
        <f>K32/评分比例!$G$5</f>
        <v>0</v>
      </c>
    </row>
    <row r="33" spans="1:14" x14ac:dyDescent="0.35">
      <c r="A33" s="17">
        <f>学生名单!A35</f>
        <v>12109990124</v>
      </c>
      <c r="B33" s="18" t="str">
        <f>学生名单!B35</f>
        <v>黄星豪</v>
      </c>
      <c r="C33" s="18">
        <f>平时作业!K37</f>
        <v>1.4000000000000001</v>
      </c>
      <c r="D33" s="18">
        <f>课程报告!H38</f>
        <v>0</v>
      </c>
      <c r="E33" s="18">
        <f>课程报告!I38</f>
        <v>0</v>
      </c>
      <c r="F33" s="18">
        <f>期末考试!K37</f>
        <v>0</v>
      </c>
      <c r="G33" s="18">
        <f>期末考试!L37</f>
        <v>0</v>
      </c>
      <c r="H33" s="18">
        <f t="shared" si="0"/>
        <v>1.4000000000000001</v>
      </c>
      <c r="I33" s="18">
        <f t="shared" si="1"/>
        <v>0</v>
      </c>
      <c r="J33" s="18">
        <f t="shared" si="2"/>
        <v>1.4000000000000001</v>
      </c>
      <c r="K33" s="18">
        <f t="shared" si="3"/>
        <v>0</v>
      </c>
      <c r="L33" s="18">
        <f>I33/评分比例!$G$3</f>
        <v>0</v>
      </c>
      <c r="M33" s="18">
        <f>J33/评分比例!$G$4</f>
        <v>2.5454545454545455E-2</v>
      </c>
      <c r="N33" s="18">
        <f>K33/评分比例!$G$5</f>
        <v>0</v>
      </c>
    </row>
    <row r="34" spans="1:14" x14ac:dyDescent="0.35">
      <c r="A34" s="17">
        <f>学生名单!A36</f>
        <v>12109990701</v>
      </c>
      <c r="B34" s="18" t="str">
        <f>学生名单!B36</f>
        <v>黄廷威</v>
      </c>
      <c r="C34" s="18">
        <f>平时作业!K38</f>
        <v>2</v>
      </c>
      <c r="D34" s="18">
        <f>课程报告!H39</f>
        <v>0</v>
      </c>
      <c r="E34" s="18">
        <f>课程报告!I39</f>
        <v>0</v>
      </c>
      <c r="F34" s="18">
        <f>期末考试!K38</f>
        <v>0</v>
      </c>
      <c r="G34" s="18">
        <f>期末考试!L38</f>
        <v>0</v>
      </c>
      <c r="H34" s="18">
        <f t="shared" si="0"/>
        <v>2</v>
      </c>
      <c r="I34" s="18">
        <f t="shared" si="1"/>
        <v>0</v>
      </c>
      <c r="J34" s="18">
        <f t="shared" si="2"/>
        <v>2</v>
      </c>
      <c r="K34" s="18">
        <f t="shared" si="3"/>
        <v>0</v>
      </c>
      <c r="L34" s="18">
        <f>I34/评分比例!$G$3</f>
        <v>0</v>
      </c>
      <c r="M34" s="18">
        <f>J34/评分比例!$G$4</f>
        <v>3.6363636363636362E-2</v>
      </c>
      <c r="N34" s="18">
        <f>K34/评分比例!$G$5</f>
        <v>0</v>
      </c>
    </row>
    <row r="35" spans="1:14" x14ac:dyDescent="0.35">
      <c r="A35" s="17">
        <f>学生名单!A37</f>
        <v>12112050203</v>
      </c>
      <c r="B35" s="18" t="str">
        <f>学生名单!B37</f>
        <v>陆凯</v>
      </c>
      <c r="C35" s="18">
        <f>平时作业!K39</f>
        <v>2</v>
      </c>
      <c r="D35" s="18">
        <f>课程报告!H40</f>
        <v>0</v>
      </c>
      <c r="E35" s="18">
        <f>课程报告!I40</f>
        <v>0</v>
      </c>
      <c r="F35" s="18">
        <f>期末考试!K39</f>
        <v>0</v>
      </c>
      <c r="G35" s="18">
        <f>期末考试!L39</f>
        <v>0</v>
      </c>
      <c r="H35" s="18">
        <f t="shared" si="0"/>
        <v>2</v>
      </c>
      <c r="I35" s="18">
        <f t="shared" si="1"/>
        <v>0</v>
      </c>
      <c r="J35" s="18">
        <f t="shared" si="2"/>
        <v>2</v>
      </c>
      <c r="K35" s="18">
        <f t="shared" si="3"/>
        <v>0</v>
      </c>
      <c r="L35" s="18">
        <f>I35/评分比例!$G$3</f>
        <v>0</v>
      </c>
      <c r="M35" s="18">
        <f>J35/评分比例!$G$4</f>
        <v>3.6363636363636362E-2</v>
      </c>
      <c r="N35" s="18">
        <f>K35/评分比例!$G$5</f>
        <v>0</v>
      </c>
    </row>
    <row r="36" spans="1:14" x14ac:dyDescent="0.35">
      <c r="A36" s="17">
        <f>学生名单!A38</f>
        <v>12112060204</v>
      </c>
      <c r="B36" s="18" t="str">
        <f>学生名单!B38</f>
        <v>孙志瑞</v>
      </c>
      <c r="C36" s="18">
        <f>平时作业!K40</f>
        <v>1.2</v>
      </c>
      <c r="D36" s="18">
        <f>课程报告!H41</f>
        <v>0</v>
      </c>
      <c r="E36" s="18">
        <f>课程报告!I41</f>
        <v>0</v>
      </c>
      <c r="F36" s="18">
        <f>期末考试!K40</f>
        <v>0</v>
      </c>
      <c r="G36" s="18">
        <f>期末考试!L40</f>
        <v>0</v>
      </c>
      <c r="H36" s="18">
        <f t="shared" si="0"/>
        <v>1.2</v>
      </c>
      <c r="I36" s="18">
        <f t="shared" si="1"/>
        <v>0</v>
      </c>
      <c r="J36" s="18">
        <f t="shared" si="2"/>
        <v>1.2</v>
      </c>
      <c r="K36" s="18">
        <f t="shared" si="3"/>
        <v>0</v>
      </c>
      <c r="L36" s="18">
        <f>I36/评分比例!$G$3</f>
        <v>0</v>
      </c>
      <c r="M36" s="18">
        <f>J36/评分比例!$G$4</f>
        <v>2.1818181818181816E-2</v>
      </c>
      <c r="N36" s="18">
        <f>K36/评分比例!$G$5</f>
        <v>0</v>
      </c>
    </row>
    <row r="37" spans="1:14" x14ac:dyDescent="0.35">
      <c r="A37" s="17">
        <f>学生名单!A39</f>
        <v>12112990506</v>
      </c>
      <c r="B37" s="18" t="str">
        <f>学生名单!B39</f>
        <v>张道科</v>
      </c>
      <c r="C37" s="18">
        <f>平时作业!K41</f>
        <v>2</v>
      </c>
      <c r="D37" s="18">
        <f>课程报告!H42</f>
        <v>0</v>
      </c>
      <c r="E37" s="18">
        <f>课程报告!I42</f>
        <v>0</v>
      </c>
      <c r="F37" s="18">
        <f>期末考试!K41</f>
        <v>0</v>
      </c>
      <c r="G37" s="18">
        <f>期末考试!L41</f>
        <v>0</v>
      </c>
      <c r="H37" s="18">
        <f t="shared" si="0"/>
        <v>2</v>
      </c>
      <c r="I37" s="18">
        <f t="shared" si="1"/>
        <v>0</v>
      </c>
      <c r="J37" s="18">
        <f t="shared" si="2"/>
        <v>2</v>
      </c>
      <c r="K37" s="18">
        <f t="shared" si="3"/>
        <v>0</v>
      </c>
      <c r="L37" s="18">
        <f>I37/评分比例!$G$3</f>
        <v>0</v>
      </c>
      <c r="M37" s="18">
        <f>J37/评分比例!$G$4</f>
        <v>3.6363636363636362E-2</v>
      </c>
      <c r="N37" s="18">
        <f>K37/评分比例!$G$5</f>
        <v>0</v>
      </c>
    </row>
    <row r="38" spans="1:14" x14ac:dyDescent="0.35">
      <c r="A38" s="17">
        <f>学生名单!A40</f>
        <v>12112991111</v>
      </c>
      <c r="B38" s="18" t="str">
        <f>学生名单!B40</f>
        <v>付保罗</v>
      </c>
      <c r="C38" s="18">
        <f>平时作业!K42</f>
        <v>1.2</v>
      </c>
      <c r="D38" s="18">
        <f>课程报告!H43</f>
        <v>0</v>
      </c>
      <c r="E38" s="18">
        <f>课程报告!I43</f>
        <v>0</v>
      </c>
      <c r="F38" s="18">
        <f>期末考试!K42</f>
        <v>0</v>
      </c>
      <c r="G38" s="18">
        <f>期末考试!L42</f>
        <v>0</v>
      </c>
      <c r="H38" s="18">
        <f t="shared" si="0"/>
        <v>1.2</v>
      </c>
      <c r="I38" s="18">
        <f t="shared" si="1"/>
        <v>0</v>
      </c>
      <c r="J38" s="18">
        <f t="shared" si="2"/>
        <v>1.2</v>
      </c>
      <c r="K38" s="18">
        <f t="shared" si="3"/>
        <v>0</v>
      </c>
      <c r="L38" s="18">
        <f>I38/评分比例!$G$3</f>
        <v>0</v>
      </c>
      <c r="M38" s="18">
        <f>J38/评分比例!$G$4</f>
        <v>2.1818181818181816E-2</v>
      </c>
      <c r="N38" s="18">
        <f>K38/评分比例!$G$5</f>
        <v>0</v>
      </c>
    </row>
    <row r="39" spans="1:14" x14ac:dyDescent="0.35">
      <c r="A39" s="17">
        <f>学生名单!A41</f>
        <v>12115990335</v>
      </c>
      <c r="B39" s="18" t="str">
        <f>学生名单!B41</f>
        <v>周鹏程</v>
      </c>
      <c r="C39" s="18">
        <f>平时作业!K43</f>
        <v>1.4000000000000001</v>
      </c>
      <c r="D39" s="18">
        <f>课程报告!H44</f>
        <v>0</v>
      </c>
      <c r="E39" s="18">
        <f>课程报告!I44</f>
        <v>0</v>
      </c>
      <c r="F39" s="18">
        <f>期末考试!K43</f>
        <v>0</v>
      </c>
      <c r="G39" s="18">
        <f>期末考试!L43</f>
        <v>0</v>
      </c>
      <c r="H39" s="18">
        <f t="shared" si="0"/>
        <v>1.4000000000000001</v>
      </c>
      <c r="I39" s="18">
        <f t="shared" si="1"/>
        <v>0</v>
      </c>
      <c r="J39" s="18">
        <f t="shared" si="2"/>
        <v>1.4000000000000001</v>
      </c>
      <c r="K39" s="18">
        <f t="shared" si="3"/>
        <v>0</v>
      </c>
      <c r="L39" s="18">
        <f>I39/评分比例!$G$3</f>
        <v>0</v>
      </c>
      <c r="M39" s="18">
        <f>J39/评分比例!$G$4</f>
        <v>2.5454545454545455E-2</v>
      </c>
      <c r="N39" s="18">
        <f>K39/评分比例!$G$5</f>
        <v>0</v>
      </c>
    </row>
    <row r="40" spans="1:14" x14ac:dyDescent="0.35">
      <c r="A40" s="17">
        <f>学生名单!A43</f>
        <v>12101010113</v>
      </c>
      <c r="B40" s="18" t="str">
        <f>学生名单!B43</f>
        <v>徐帅</v>
      </c>
      <c r="C40" s="18">
        <f>平时作业!K45</f>
        <v>1.4000000000000001</v>
      </c>
      <c r="D40" s="18">
        <f>课程报告!H46</f>
        <v>0</v>
      </c>
      <c r="E40" s="18">
        <f>课程报告!I46</f>
        <v>0</v>
      </c>
      <c r="F40" s="18">
        <f>期末考试!K45</f>
        <v>0</v>
      </c>
      <c r="G40" s="18">
        <f>期末考试!L45</f>
        <v>0</v>
      </c>
      <c r="H40" s="18">
        <f t="shared" si="0"/>
        <v>1.4000000000000001</v>
      </c>
      <c r="I40" s="18">
        <f t="shared" si="1"/>
        <v>0</v>
      </c>
      <c r="J40" s="18">
        <f t="shared" si="2"/>
        <v>1.4000000000000001</v>
      </c>
      <c r="K40" s="18">
        <f t="shared" si="3"/>
        <v>0</v>
      </c>
      <c r="L40" s="18">
        <f>I40/评分比例!$G$3</f>
        <v>0</v>
      </c>
      <c r="M40" s="18">
        <f>J40/评分比例!$G$4</f>
        <v>2.5454545454545455E-2</v>
      </c>
      <c r="N40" s="18">
        <f>K40/评分比例!$G$5</f>
        <v>0</v>
      </c>
    </row>
    <row r="41" spans="1:14" x14ac:dyDescent="0.35">
      <c r="A41" s="17">
        <f>学生名单!A44</f>
        <v>12103990102</v>
      </c>
      <c r="B41" s="18" t="str">
        <f>学生名单!B44</f>
        <v>谭颖</v>
      </c>
      <c r="C41" s="18">
        <f>平时作业!K46</f>
        <v>1.2</v>
      </c>
      <c r="D41" s="18">
        <f>课程报告!H47</f>
        <v>0</v>
      </c>
      <c r="E41" s="18">
        <f>课程报告!I47</f>
        <v>0</v>
      </c>
      <c r="F41" s="18">
        <f>期末考试!K46</f>
        <v>0</v>
      </c>
      <c r="G41" s="18">
        <f>期末考试!L46</f>
        <v>0</v>
      </c>
      <c r="H41" s="18">
        <f t="shared" si="0"/>
        <v>1.2</v>
      </c>
      <c r="I41" s="18">
        <f t="shared" si="1"/>
        <v>0</v>
      </c>
      <c r="J41" s="18">
        <f t="shared" si="2"/>
        <v>1.2</v>
      </c>
      <c r="K41" s="18">
        <f t="shared" si="3"/>
        <v>0</v>
      </c>
      <c r="L41" s="18">
        <f>I41/评分比例!$G$3</f>
        <v>0</v>
      </c>
      <c r="M41" s="18">
        <f>J41/评分比例!$G$4</f>
        <v>2.1818181818181816E-2</v>
      </c>
      <c r="N41" s="18">
        <f>K41/评分比例!$G$5</f>
        <v>0</v>
      </c>
    </row>
    <row r="42" spans="1:14" x14ac:dyDescent="0.35">
      <c r="A42" s="17">
        <f>学生名单!A45</f>
        <v>12103990104</v>
      </c>
      <c r="B42" s="18" t="str">
        <f>学生名单!B45</f>
        <v>路如龙</v>
      </c>
      <c r="C42" s="18">
        <f>平时作业!K47</f>
        <v>1.4000000000000001</v>
      </c>
      <c r="D42" s="18">
        <f>课程报告!H48</f>
        <v>0</v>
      </c>
      <c r="E42" s="18">
        <f>课程报告!I48</f>
        <v>0</v>
      </c>
      <c r="F42" s="18">
        <f>期末考试!K47</f>
        <v>0</v>
      </c>
      <c r="G42" s="18">
        <f>期末考试!L47</f>
        <v>0</v>
      </c>
      <c r="H42" s="18">
        <f t="shared" si="0"/>
        <v>1.4000000000000001</v>
      </c>
      <c r="I42" s="18">
        <f t="shared" si="1"/>
        <v>0</v>
      </c>
      <c r="J42" s="18">
        <f t="shared" si="2"/>
        <v>1.4000000000000001</v>
      </c>
      <c r="K42" s="18">
        <f t="shared" si="3"/>
        <v>0</v>
      </c>
      <c r="L42" s="18">
        <f>I42/评分比例!$G$3</f>
        <v>0</v>
      </c>
      <c r="M42" s="18">
        <f>J42/评分比例!$G$4</f>
        <v>2.5454545454545455E-2</v>
      </c>
      <c r="N42" s="18">
        <f>K42/评分比例!$G$5</f>
        <v>0</v>
      </c>
    </row>
    <row r="43" spans="1:14" x14ac:dyDescent="0.35">
      <c r="A43" s="17">
        <f>学生名单!A46</f>
        <v>12103990105</v>
      </c>
      <c r="B43" s="18" t="str">
        <f>学生名单!B46</f>
        <v>张牧凡</v>
      </c>
      <c r="C43" s="18">
        <f>平时作业!K48</f>
        <v>2</v>
      </c>
      <c r="D43" s="18">
        <f>课程报告!H49</f>
        <v>0</v>
      </c>
      <c r="E43" s="18">
        <f>课程报告!I49</f>
        <v>0</v>
      </c>
      <c r="F43" s="18">
        <f>期末考试!K48</f>
        <v>0</v>
      </c>
      <c r="G43" s="18">
        <f>期末考试!L48</f>
        <v>0</v>
      </c>
      <c r="H43" s="18">
        <f t="shared" si="0"/>
        <v>2</v>
      </c>
      <c r="I43" s="18">
        <f t="shared" si="1"/>
        <v>0</v>
      </c>
      <c r="J43" s="18">
        <f t="shared" si="2"/>
        <v>2</v>
      </c>
      <c r="K43" s="18">
        <f t="shared" si="3"/>
        <v>0</v>
      </c>
      <c r="L43" s="18">
        <f>I43/评分比例!$G$3</f>
        <v>0</v>
      </c>
      <c r="M43" s="18">
        <f>J43/评分比例!$G$4</f>
        <v>3.6363636363636362E-2</v>
      </c>
      <c r="N43" s="18">
        <f>K43/评分比例!$G$5</f>
        <v>0</v>
      </c>
    </row>
    <row r="44" spans="1:14" x14ac:dyDescent="0.35">
      <c r="A44" s="17">
        <f>学生名单!A47</f>
        <v>12103990106</v>
      </c>
      <c r="B44" s="18" t="str">
        <f>学生名单!B47</f>
        <v>邓妮娜</v>
      </c>
      <c r="C44" s="18">
        <f>平时作业!K49</f>
        <v>2</v>
      </c>
      <c r="D44" s="18">
        <f>课程报告!H50</f>
        <v>0</v>
      </c>
      <c r="E44" s="18">
        <f>课程报告!I50</f>
        <v>0</v>
      </c>
      <c r="F44" s="18">
        <f>期末考试!K49</f>
        <v>0</v>
      </c>
      <c r="G44" s="18">
        <f>期末考试!L49</f>
        <v>0</v>
      </c>
      <c r="H44" s="18">
        <f t="shared" si="0"/>
        <v>2</v>
      </c>
      <c r="I44" s="18">
        <f t="shared" si="1"/>
        <v>0</v>
      </c>
      <c r="J44" s="18">
        <f t="shared" si="2"/>
        <v>2</v>
      </c>
      <c r="K44" s="18">
        <f t="shared" si="3"/>
        <v>0</v>
      </c>
      <c r="L44" s="18">
        <f>I44/评分比例!$G$3</f>
        <v>0</v>
      </c>
      <c r="M44" s="18">
        <f>J44/评分比例!$G$4</f>
        <v>3.6363636363636362E-2</v>
      </c>
      <c r="N44" s="18">
        <f>K44/评分比例!$G$5</f>
        <v>0</v>
      </c>
    </row>
    <row r="45" spans="1:14" x14ac:dyDescent="0.35">
      <c r="A45" s="17">
        <f>学生名单!A48</f>
        <v>12103990108</v>
      </c>
      <c r="B45" s="18" t="str">
        <f>学生名单!B48</f>
        <v>周世杰</v>
      </c>
      <c r="C45" s="18">
        <f>平时作业!K50</f>
        <v>1.6</v>
      </c>
      <c r="D45" s="18">
        <f>课程报告!H51</f>
        <v>0</v>
      </c>
      <c r="E45" s="18">
        <f>课程报告!I51</f>
        <v>0</v>
      </c>
      <c r="F45" s="18">
        <f>期末考试!K50</f>
        <v>0</v>
      </c>
      <c r="G45" s="18">
        <f>期末考试!L50</f>
        <v>0</v>
      </c>
      <c r="H45" s="18">
        <f t="shared" si="0"/>
        <v>1.6</v>
      </c>
      <c r="I45" s="18">
        <f t="shared" si="1"/>
        <v>0</v>
      </c>
      <c r="J45" s="18">
        <f t="shared" si="2"/>
        <v>1.6</v>
      </c>
      <c r="K45" s="18">
        <f t="shared" si="3"/>
        <v>0</v>
      </c>
      <c r="L45" s="18">
        <f>I45/评分比例!$G$3</f>
        <v>0</v>
      </c>
      <c r="M45" s="18">
        <f>J45/评分比例!$G$4</f>
        <v>2.9090909090909091E-2</v>
      </c>
      <c r="N45" s="18">
        <f>K45/评分比例!$G$5</f>
        <v>0</v>
      </c>
    </row>
    <row r="46" spans="1:14" x14ac:dyDescent="0.35">
      <c r="A46" s="17">
        <f>学生名单!A49</f>
        <v>12103990109</v>
      </c>
      <c r="B46" s="18" t="str">
        <f>学生名单!B49</f>
        <v>李天爱</v>
      </c>
      <c r="C46" s="18">
        <f>平时作业!K51</f>
        <v>1.8</v>
      </c>
      <c r="D46" s="18">
        <f>课程报告!H52</f>
        <v>0</v>
      </c>
      <c r="E46" s="18">
        <f>课程报告!I52</f>
        <v>0</v>
      </c>
      <c r="F46" s="18">
        <f>期末考试!K51</f>
        <v>0</v>
      </c>
      <c r="G46" s="18">
        <f>期末考试!L51</f>
        <v>0</v>
      </c>
      <c r="H46" s="18">
        <f t="shared" si="0"/>
        <v>1.8</v>
      </c>
      <c r="I46" s="18">
        <f t="shared" si="1"/>
        <v>0</v>
      </c>
      <c r="J46" s="18">
        <f t="shared" si="2"/>
        <v>1.8</v>
      </c>
      <c r="K46" s="18">
        <f t="shared" si="3"/>
        <v>0</v>
      </c>
      <c r="L46" s="18">
        <f>I46/评分比例!$G$3</f>
        <v>0</v>
      </c>
      <c r="M46" s="18">
        <f>J46/评分比例!$G$4</f>
        <v>3.272727272727273E-2</v>
      </c>
      <c r="N46" s="18">
        <f>K46/评分比例!$G$5</f>
        <v>0</v>
      </c>
    </row>
    <row r="47" spans="1:14" x14ac:dyDescent="0.35">
      <c r="A47" s="17">
        <f>学生名单!A50</f>
        <v>12103990112</v>
      </c>
      <c r="B47" s="18" t="str">
        <f>学生名单!B50</f>
        <v>钟珂羽</v>
      </c>
      <c r="C47" s="18">
        <f>平时作业!K52</f>
        <v>1.4000000000000001</v>
      </c>
      <c r="D47" s="18">
        <f>课程报告!H53</f>
        <v>0</v>
      </c>
      <c r="E47" s="18">
        <f>课程报告!I53</f>
        <v>0</v>
      </c>
      <c r="F47" s="18">
        <f>期末考试!K52</f>
        <v>0</v>
      </c>
      <c r="G47" s="18">
        <f>期末考试!L52</f>
        <v>0</v>
      </c>
      <c r="H47" s="18">
        <f t="shared" si="0"/>
        <v>1.4000000000000001</v>
      </c>
      <c r="I47" s="18">
        <f t="shared" si="1"/>
        <v>0</v>
      </c>
      <c r="J47" s="18">
        <f t="shared" si="2"/>
        <v>1.4000000000000001</v>
      </c>
      <c r="K47" s="18">
        <f t="shared" si="3"/>
        <v>0</v>
      </c>
      <c r="L47" s="18">
        <f>I47/评分比例!$G$3</f>
        <v>0</v>
      </c>
      <c r="M47" s="18">
        <f>J47/评分比例!$G$4</f>
        <v>2.5454545454545455E-2</v>
      </c>
      <c r="N47" s="18">
        <f>K47/评分比例!$G$5</f>
        <v>0</v>
      </c>
    </row>
    <row r="48" spans="1:14" x14ac:dyDescent="0.35">
      <c r="A48" s="17">
        <f>学生名单!A51</f>
        <v>12103990113</v>
      </c>
      <c r="B48" s="18" t="str">
        <f>学生名单!B51</f>
        <v>王星语</v>
      </c>
      <c r="C48" s="18">
        <f>平时作业!K53</f>
        <v>1.8</v>
      </c>
      <c r="D48" s="18">
        <f>课程报告!H54</f>
        <v>0</v>
      </c>
      <c r="E48" s="18">
        <f>课程报告!I54</f>
        <v>0</v>
      </c>
      <c r="F48" s="18">
        <f>期末考试!K53</f>
        <v>0</v>
      </c>
      <c r="G48" s="18">
        <f>期末考试!L53</f>
        <v>0</v>
      </c>
      <c r="H48" s="18">
        <f t="shared" si="0"/>
        <v>1.8</v>
      </c>
      <c r="I48" s="18">
        <f t="shared" si="1"/>
        <v>0</v>
      </c>
      <c r="J48" s="18">
        <f t="shared" si="2"/>
        <v>1.8</v>
      </c>
      <c r="K48" s="18">
        <f t="shared" si="3"/>
        <v>0</v>
      </c>
      <c r="L48" s="18">
        <f>I48/评分比例!$G$3</f>
        <v>0</v>
      </c>
      <c r="M48" s="18">
        <f>J48/评分比例!$G$4</f>
        <v>3.272727272727273E-2</v>
      </c>
      <c r="N48" s="18">
        <f>K48/评分比例!$G$5</f>
        <v>0</v>
      </c>
    </row>
    <row r="49" spans="1:14" x14ac:dyDescent="0.35">
      <c r="A49" s="17">
        <f>学生名单!A52</f>
        <v>12103990114</v>
      </c>
      <c r="B49" s="18" t="str">
        <f>学生名单!B52</f>
        <v>董云飞</v>
      </c>
      <c r="C49" s="18">
        <f>平时作业!K54</f>
        <v>1.4000000000000001</v>
      </c>
      <c r="D49" s="18">
        <f>课程报告!H55</f>
        <v>0</v>
      </c>
      <c r="E49" s="18">
        <f>课程报告!I55</f>
        <v>0</v>
      </c>
      <c r="F49" s="18">
        <f>期末考试!K54</f>
        <v>0</v>
      </c>
      <c r="G49" s="18">
        <f>期末考试!L54</f>
        <v>0</v>
      </c>
      <c r="H49" s="18">
        <f t="shared" si="0"/>
        <v>1.4000000000000001</v>
      </c>
      <c r="I49" s="18">
        <f t="shared" si="1"/>
        <v>0</v>
      </c>
      <c r="J49" s="18">
        <f t="shared" si="2"/>
        <v>1.4000000000000001</v>
      </c>
      <c r="K49" s="18">
        <f t="shared" si="3"/>
        <v>0</v>
      </c>
      <c r="L49" s="18">
        <f>I49/评分比例!$G$3</f>
        <v>0</v>
      </c>
      <c r="M49" s="18">
        <f>J49/评分比例!$G$4</f>
        <v>2.5454545454545455E-2</v>
      </c>
      <c r="N49" s="18">
        <f>K49/评分比例!$G$5</f>
        <v>0</v>
      </c>
    </row>
    <row r="50" spans="1:14" x14ac:dyDescent="0.35">
      <c r="A50" s="17">
        <f>学生名单!A53</f>
        <v>12103990116</v>
      </c>
      <c r="B50" s="18" t="str">
        <f>学生名单!B53</f>
        <v>郭天阳</v>
      </c>
      <c r="C50" s="18">
        <f>平时作业!K55</f>
        <v>1.6</v>
      </c>
      <c r="D50" s="18">
        <f>课程报告!H56</f>
        <v>0</v>
      </c>
      <c r="E50" s="18">
        <f>课程报告!I56</f>
        <v>0</v>
      </c>
      <c r="F50" s="18">
        <f>期末考试!K55</f>
        <v>0</v>
      </c>
      <c r="G50" s="18">
        <f>期末考试!L55</f>
        <v>0</v>
      </c>
      <c r="H50" s="18">
        <f t="shared" si="0"/>
        <v>1.6</v>
      </c>
      <c r="I50" s="18">
        <f t="shared" si="1"/>
        <v>0</v>
      </c>
      <c r="J50" s="18">
        <f t="shared" si="2"/>
        <v>1.6</v>
      </c>
      <c r="K50" s="18">
        <f t="shared" si="3"/>
        <v>0</v>
      </c>
      <c r="L50" s="18">
        <f>I50/评分比例!$G$3</f>
        <v>0</v>
      </c>
      <c r="M50" s="18">
        <f>J50/评分比例!$G$4</f>
        <v>2.9090909090909091E-2</v>
      </c>
      <c r="N50" s="18">
        <f>K50/评分比例!$G$5</f>
        <v>0</v>
      </c>
    </row>
    <row r="51" spans="1:14" x14ac:dyDescent="0.35">
      <c r="A51" s="17">
        <f>学生名单!A54</f>
        <v>12103990121</v>
      </c>
      <c r="B51" s="18" t="str">
        <f>学生名单!B54</f>
        <v>王鹏</v>
      </c>
      <c r="C51" s="18">
        <f>平时作业!K56</f>
        <v>1.6</v>
      </c>
      <c r="D51" s="18">
        <f>课程报告!H57</f>
        <v>0</v>
      </c>
      <c r="E51" s="18">
        <f>课程报告!I57</f>
        <v>0</v>
      </c>
      <c r="F51" s="18">
        <f>期末考试!K56</f>
        <v>0</v>
      </c>
      <c r="G51" s="18">
        <f>期末考试!L56</f>
        <v>0</v>
      </c>
      <c r="H51" s="18">
        <f t="shared" si="0"/>
        <v>1.6</v>
      </c>
      <c r="I51" s="18">
        <f t="shared" si="1"/>
        <v>0</v>
      </c>
      <c r="J51" s="18">
        <f t="shared" si="2"/>
        <v>1.6</v>
      </c>
      <c r="K51" s="18">
        <f t="shared" si="3"/>
        <v>0</v>
      </c>
      <c r="L51" s="18">
        <f>I51/评分比例!$G$3</f>
        <v>0</v>
      </c>
      <c r="M51" s="18">
        <f>J51/评分比例!$G$4</f>
        <v>2.9090909090909091E-2</v>
      </c>
      <c r="N51" s="18">
        <f>K51/评分比例!$G$5</f>
        <v>0</v>
      </c>
    </row>
    <row r="52" spans="1:14" x14ac:dyDescent="0.35">
      <c r="A52" s="17">
        <f>学生名单!A55</f>
        <v>12103990122</v>
      </c>
      <c r="B52" s="18" t="str">
        <f>学生名单!B55</f>
        <v>瞿杨</v>
      </c>
      <c r="C52" s="18">
        <f>平时作业!K57</f>
        <v>1.6</v>
      </c>
      <c r="D52" s="18">
        <f>课程报告!H58</f>
        <v>0</v>
      </c>
      <c r="E52" s="18">
        <f>课程报告!I58</f>
        <v>0</v>
      </c>
      <c r="F52" s="18">
        <f>期末考试!K57</f>
        <v>0</v>
      </c>
      <c r="G52" s="18">
        <f>期末考试!L57</f>
        <v>0</v>
      </c>
      <c r="H52" s="18">
        <f t="shared" si="0"/>
        <v>1.6</v>
      </c>
      <c r="I52" s="18">
        <f t="shared" si="1"/>
        <v>0</v>
      </c>
      <c r="J52" s="18">
        <f t="shared" si="2"/>
        <v>1.6</v>
      </c>
      <c r="K52" s="18">
        <f t="shared" si="3"/>
        <v>0</v>
      </c>
      <c r="L52" s="18">
        <f>I52/评分比例!$G$3</f>
        <v>0</v>
      </c>
      <c r="M52" s="18">
        <f>J52/评分比例!$G$4</f>
        <v>2.9090909090909091E-2</v>
      </c>
      <c r="N52" s="18">
        <f>K52/评分比例!$G$5</f>
        <v>0</v>
      </c>
    </row>
    <row r="53" spans="1:14" x14ac:dyDescent="0.35">
      <c r="A53" s="17">
        <f>学生名单!A56</f>
        <v>12103990124</v>
      </c>
      <c r="B53" s="18" t="str">
        <f>学生名单!B56</f>
        <v>刘胜</v>
      </c>
      <c r="C53" s="18">
        <f>平时作业!K58</f>
        <v>1.2</v>
      </c>
      <c r="D53" s="18">
        <f>课程报告!H59</f>
        <v>0</v>
      </c>
      <c r="E53" s="18">
        <f>课程报告!I59</f>
        <v>0</v>
      </c>
      <c r="F53" s="18">
        <f>期末考试!K58</f>
        <v>0</v>
      </c>
      <c r="G53" s="18">
        <f>期末考试!L58</f>
        <v>0</v>
      </c>
      <c r="H53" s="18">
        <f t="shared" si="0"/>
        <v>1.2</v>
      </c>
      <c r="I53" s="18">
        <f t="shared" si="1"/>
        <v>0</v>
      </c>
      <c r="J53" s="18">
        <f t="shared" si="2"/>
        <v>1.2</v>
      </c>
      <c r="K53" s="18">
        <f t="shared" si="3"/>
        <v>0</v>
      </c>
      <c r="L53" s="18">
        <f>I53/评分比例!$G$3</f>
        <v>0</v>
      </c>
      <c r="M53" s="18">
        <f>J53/评分比例!$G$4</f>
        <v>2.1818181818181816E-2</v>
      </c>
      <c r="N53" s="18">
        <f>K53/评分比例!$G$5</f>
        <v>0</v>
      </c>
    </row>
    <row r="54" spans="1:14" x14ac:dyDescent="0.35">
      <c r="A54" s="17">
        <f>学生名单!A57</f>
        <v>12103990126</v>
      </c>
      <c r="B54" s="18" t="str">
        <f>学生名单!B57</f>
        <v>徐萍英</v>
      </c>
      <c r="C54" s="18">
        <f>平时作业!K59</f>
        <v>1.2</v>
      </c>
      <c r="D54" s="18">
        <f>课程报告!H60</f>
        <v>0</v>
      </c>
      <c r="E54" s="18">
        <f>课程报告!I60</f>
        <v>0</v>
      </c>
      <c r="F54" s="18">
        <f>期末考试!K59</f>
        <v>0</v>
      </c>
      <c r="G54" s="18">
        <f>期末考试!L59</f>
        <v>0</v>
      </c>
      <c r="H54" s="18">
        <f t="shared" si="0"/>
        <v>1.2</v>
      </c>
      <c r="I54" s="18">
        <f t="shared" si="1"/>
        <v>0</v>
      </c>
      <c r="J54" s="18">
        <f t="shared" si="2"/>
        <v>1.2</v>
      </c>
      <c r="K54" s="18">
        <f t="shared" si="3"/>
        <v>0</v>
      </c>
      <c r="L54" s="18">
        <f>I54/评分比例!$G$3</f>
        <v>0</v>
      </c>
      <c r="M54" s="18">
        <f>J54/评分比例!$G$4</f>
        <v>2.1818181818181816E-2</v>
      </c>
      <c r="N54" s="18">
        <f>K54/评分比例!$G$5</f>
        <v>0</v>
      </c>
    </row>
    <row r="55" spans="1:14" x14ac:dyDescent="0.35">
      <c r="A55" s="17">
        <f>学生名单!A58</f>
        <v>12103990131</v>
      </c>
      <c r="B55" s="18" t="str">
        <f>学生名单!B58</f>
        <v>田佳禾</v>
      </c>
      <c r="C55" s="18">
        <f>平时作业!K60</f>
        <v>1.6</v>
      </c>
      <c r="D55" s="18">
        <f>课程报告!H61</f>
        <v>0</v>
      </c>
      <c r="E55" s="18">
        <f>课程报告!I61</f>
        <v>0</v>
      </c>
      <c r="F55" s="18">
        <f>期末考试!K60</f>
        <v>0</v>
      </c>
      <c r="G55" s="18">
        <f>期末考试!L60</f>
        <v>0</v>
      </c>
      <c r="H55" s="18">
        <f t="shared" si="0"/>
        <v>1.6</v>
      </c>
      <c r="I55" s="18">
        <f t="shared" si="1"/>
        <v>0</v>
      </c>
      <c r="J55" s="18">
        <f t="shared" si="2"/>
        <v>1.6</v>
      </c>
      <c r="K55" s="18">
        <f t="shared" si="3"/>
        <v>0</v>
      </c>
      <c r="L55" s="18">
        <f>I55/评分比例!$G$3</f>
        <v>0</v>
      </c>
      <c r="M55" s="18">
        <f>J55/评分比例!$G$4</f>
        <v>2.9090909090909091E-2</v>
      </c>
      <c r="N55" s="18">
        <f>K55/评分比例!$G$5</f>
        <v>0</v>
      </c>
    </row>
    <row r="56" spans="1:14" x14ac:dyDescent="0.35">
      <c r="A56" s="17">
        <f>学生名单!A59</f>
        <v>12103990133</v>
      </c>
      <c r="B56" s="18" t="str">
        <f>学生名单!B59</f>
        <v>陈政阳</v>
      </c>
      <c r="C56" s="18">
        <f>平时作业!K61</f>
        <v>1.6</v>
      </c>
      <c r="D56" s="18">
        <f>课程报告!H62</f>
        <v>0</v>
      </c>
      <c r="E56" s="18">
        <f>课程报告!I62</f>
        <v>0</v>
      </c>
      <c r="F56" s="18">
        <f>期末考试!K61</f>
        <v>0</v>
      </c>
      <c r="G56" s="18">
        <f>期末考试!L61</f>
        <v>0</v>
      </c>
      <c r="H56" s="18">
        <f t="shared" si="0"/>
        <v>1.6</v>
      </c>
      <c r="I56" s="18">
        <f t="shared" si="1"/>
        <v>0</v>
      </c>
      <c r="J56" s="18">
        <f t="shared" si="2"/>
        <v>1.6</v>
      </c>
      <c r="K56" s="18">
        <f t="shared" si="3"/>
        <v>0</v>
      </c>
      <c r="L56" s="18">
        <f>I56/评分比例!$G$3</f>
        <v>0</v>
      </c>
      <c r="M56" s="18">
        <f>J56/评分比例!$G$4</f>
        <v>2.9090909090909091E-2</v>
      </c>
      <c r="N56" s="18">
        <f>K56/评分比例!$G$5</f>
        <v>0</v>
      </c>
    </row>
    <row r="57" spans="1:14" x14ac:dyDescent="0.35">
      <c r="A57" s="17">
        <f>学生名单!A60</f>
        <v>12103990134</v>
      </c>
      <c r="B57" s="18" t="str">
        <f>学生名单!B60</f>
        <v>王培</v>
      </c>
      <c r="C57" s="18">
        <f>平时作业!K62</f>
        <v>2</v>
      </c>
      <c r="D57" s="18">
        <f>课程报告!H63</f>
        <v>0</v>
      </c>
      <c r="E57" s="18">
        <f>课程报告!I63</f>
        <v>0</v>
      </c>
      <c r="F57" s="18">
        <f>期末考试!K62</f>
        <v>0</v>
      </c>
      <c r="G57" s="18">
        <f>期末考试!L62</f>
        <v>0</v>
      </c>
      <c r="H57" s="18">
        <f t="shared" si="0"/>
        <v>2</v>
      </c>
      <c r="I57" s="18">
        <f t="shared" si="1"/>
        <v>0</v>
      </c>
      <c r="J57" s="18">
        <f t="shared" si="2"/>
        <v>2</v>
      </c>
      <c r="K57" s="18">
        <f t="shared" si="3"/>
        <v>0</v>
      </c>
      <c r="L57" s="18">
        <f>I57/评分比例!$G$3</f>
        <v>0</v>
      </c>
      <c r="M57" s="18">
        <f>J57/评分比例!$G$4</f>
        <v>3.6363636363636362E-2</v>
      </c>
      <c r="N57" s="18">
        <f>K57/评分比例!$G$5</f>
        <v>0</v>
      </c>
    </row>
    <row r="58" spans="1:14" x14ac:dyDescent="0.35">
      <c r="A58" s="17">
        <f>学生名单!A61</f>
        <v>12103990137</v>
      </c>
      <c r="B58" s="18" t="str">
        <f>学生名单!B61</f>
        <v>黎智敏</v>
      </c>
      <c r="C58" s="18">
        <f>平时作业!K63</f>
        <v>1.8</v>
      </c>
      <c r="D58" s="18">
        <f>课程报告!H64</f>
        <v>0</v>
      </c>
      <c r="E58" s="18">
        <f>课程报告!I64</f>
        <v>0</v>
      </c>
      <c r="F58" s="18">
        <f>期末考试!K63</f>
        <v>0</v>
      </c>
      <c r="G58" s="18">
        <f>期末考试!L63</f>
        <v>0</v>
      </c>
      <c r="H58" s="18">
        <f t="shared" si="0"/>
        <v>1.8</v>
      </c>
      <c r="I58" s="18">
        <f t="shared" si="1"/>
        <v>0</v>
      </c>
      <c r="J58" s="18">
        <f t="shared" si="2"/>
        <v>1.8</v>
      </c>
      <c r="K58" s="18">
        <f t="shared" si="3"/>
        <v>0</v>
      </c>
      <c r="L58" s="18">
        <f>I58/评分比例!$G$3</f>
        <v>0</v>
      </c>
      <c r="M58" s="18">
        <f>J58/评分比例!$G$4</f>
        <v>3.272727272727273E-2</v>
      </c>
      <c r="N58" s="18">
        <f>K58/评分比例!$G$5</f>
        <v>0</v>
      </c>
    </row>
    <row r="59" spans="1:14" x14ac:dyDescent="0.35">
      <c r="A59" s="17">
        <f>学生名单!A62</f>
        <v>12103990204</v>
      </c>
      <c r="B59" s="18" t="str">
        <f>学生名单!B62</f>
        <v>李欣茹</v>
      </c>
      <c r="C59" s="18">
        <f>平时作业!K64</f>
        <v>1.6</v>
      </c>
      <c r="D59" s="18">
        <f>课程报告!H65</f>
        <v>0</v>
      </c>
      <c r="E59" s="18">
        <f>课程报告!I65</f>
        <v>0</v>
      </c>
      <c r="F59" s="18">
        <f>期末考试!K64</f>
        <v>0</v>
      </c>
      <c r="G59" s="18">
        <f>期末考试!L64</f>
        <v>0</v>
      </c>
      <c r="H59" s="18">
        <f t="shared" si="0"/>
        <v>1.6</v>
      </c>
      <c r="I59" s="18">
        <f t="shared" si="1"/>
        <v>0</v>
      </c>
      <c r="J59" s="18">
        <f t="shared" si="2"/>
        <v>1.6</v>
      </c>
      <c r="K59" s="18">
        <f t="shared" si="3"/>
        <v>0</v>
      </c>
      <c r="L59" s="18">
        <f>I59/评分比例!$G$3</f>
        <v>0</v>
      </c>
      <c r="M59" s="18">
        <f>J59/评分比例!$G$4</f>
        <v>2.9090909090909091E-2</v>
      </c>
      <c r="N59" s="18">
        <f>K59/评分比例!$G$5</f>
        <v>0</v>
      </c>
    </row>
    <row r="60" spans="1:14" x14ac:dyDescent="0.35">
      <c r="A60" s="17">
        <f>学生名单!A63</f>
        <v>12103990206</v>
      </c>
      <c r="B60" s="18" t="str">
        <f>学生名单!B63</f>
        <v>梅天乐</v>
      </c>
      <c r="C60" s="18">
        <f>平时作业!K65</f>
        <v>1.8</v>
      </c>
      <c r="D60" s="18">
        <f>课程报告!H66</f>
        <v>0</v>
      </c>
      <c r="E60" s="18">
        <f>课程报告!I66</f>
        <v>0</v>
      </c>
      <c r="F60" s="18">
        <f>期末考试!K65</f>
        <v>0</v>
      </c>
      <c r="G60" s="18">
        <f>期末考试!L65</f>
        <v>0</v>
      </c>
      <c r="H60" s="18">
        <f t="shared" si="0"/>
        <v>1.8</v>
      </c>
      <c r="I60" s="18">
        <f t="shared" si="1"/>
        <v>0</v>
      </c>
      <c r="J60" s="18">
        <f t="shared" si="2"/>
        <v>1.8</v>
      </c>
      <c r="K60" s="18">
        <f t="shared" si="3"/>
        <v>0</v>
      </c>
      <c r="L60" s="18">
        <f>I60/评分比例!$G$3</f>
        <v>0</v>
      </c>
      <c r="M60" s="18">
        <f>J60/评分比例!$G$4</f>
        <v>3.272727272727273E-2</v>
      </c>
      <c r="N60" s="18">
        <f>K60/评分比例!$G$5</f>
        <v>0</v>
      </c>
    </row>
    <row r="61" spans="1:14" x14ac:dyDescent="0.35">
      <c r="A61" s="17">
        <f>学生名单!A65</f>
        <v>12103990211</v>
      </c>
      <c r="B61" s="18" t="str">
        <f>学生名单!B65</f>
        <v>潘永巍</v>
      </c>
      <c r="C61" s="18">
        <f>平时作业!K67</f>
        <v>1.4000000000000001</v>
      </c>
      <c r="D61" s="18">
        <f>课程报告!H68</f>
        <v>0</v>
      </c>
      <c r="E61" s="18">
        <f>课程报告!I68</f>
        <v>0</v>
      </c>
      <c r="F61" s="18">
        <f>期末考试!K67</f>
        <v>0</v>
      </c>
      <c r="G61" s="18">
        <f>期末考试!L67</f>
        <v>0</v>
      </c>
      <c r="H61" s="18">
        <f t="shared" si="0"/>
        <v>1.4000000000000001</v>
      </c>
      <c r="I61" s="18">
        <f t="shared" si="1"/>
        <v>0</v>
      </c>
      <c r="J61" s="18">
        <f t="shared" si="2"/>
        <v>1.4000000000000001</v>
      </c>
      <c r="K61" s="18">
        <f t="shared" si="3"/>
        <v>0</v>
      </c>
      <c r="L61" s="18">
        <f>I61/评分比例!$G$3</f>
        <v>0</v>
      </c>
      <c r="M61" s="18">
        <f>J61/评分比例!$G$4</f>
        <v>2.5454545454545455E-2</v>
      </c>
      <c r="N61" s="18">
        <f>K61/评分比例!$G$5</f>
        <v>0</v>
      </c>
    </row>
    <row r="62" spans="1:14" x14ac:dyDescent="0.35">
      <c r="A62" s="17">
        <f>学生名单!A66</f>
        <v>12103990214</v>
      </c>
      <c r="B62" s="18" t="str">
        <f>学生名单!B66</f>
        <v>徐文娜</v>
      </c>
      <c r="C62" s="18">
        <f>平时作业!K68</f>
        <v>1.8</v>
      </c>
      <c r="D62" s="18">
        <f>课程报告!H69</f>
        <v>0</v>
      </c>
      <c r="E62" s="18">
        <f>课程报告!I69</f>
        <v>0</v>
      </c>
      <c r="F62" s="18">
        <f>期末考试!K68</f>
        <v>0</v>
      </c>
      <c r="G62" s="18">
        <f>期末考试!L68</f>
        <v>0</v>
      </c>
      <c r="H62" s="18">
        <f t="shared" ref="H62:H110" si="4">SUM(C62:G62)</f>
        <v>1.8</v>
      </c>
      <c r="I62" s="18">
        <f t="shared" ref="I62:I110" si="5">D62+F62</f>
        <v>0</v>
      </c>
      <c r="J62" s="18">
        <f t="shared" ref="J62:J110" si="6">C62+G62</f>
        <v>1.8</v>
      </c>
      <c r="K62" s="18">
        <f t="shared" ref="K62:K110" si="7">E62</f>
        <v>0</v>
      </c>
      <c r="L62" s="18">
        <f>I62/评分比例!$G$3</f>
        <v>0</v>
      </c>
      <c r="M62" s="18">
        <f>J62/评分比例!$G$4</f>
        <v>3.272727272727273E-2</v>
      </c>
      <c r="N62" s="18">
        <f>K62/评分比例!$G$5</f>
        <v>0</v>
      </c>
    </row>
    <row r="63" spans="1:14" x14ac:dyDescent="0.35">
      <c r="A63" s="17">
        <f>学生名单!A67</f>
        <v>12103990215</v>
      </c>
      <c r="B63" s="18" t="str">
        <f>学生名单!B67</f>
        <v>李金钊</v>
      </c>
      <c r="C63" s="18">
        <f>平时作业!K69</f>
        <v>0</v>
      </c>
      <c r="D63" s="18">
        <f>课程报告!H70</f>
        <v>0</v>
      </c>
      <c r="E63" s="18">
        <f>课程报告!I70</f>
        <v>0</v>
      </c>
      <c r="F63" s="18">
        <f>期末考试!K69</f>
        <v>0</v>
      </c>
      <c r="G63" s="18">
        <f>期末考试!L69</f>
        <v>0</v>
      </c>
      <c r="H63" s="18">
        <f t="shared" si="4"/>
        <v>0</v>
      </c>
      <c r="I63" s="18">
        <f t="shared" si="5"/>
        <v>0</v>
      </c>
      <c r="J63" s="18">
        <f t="shared" si="6"/>
        <v>0</v>
      </c>
      <c r="K63" s="18">
        <f t="shared" si="7"/>
        <v>0</v>
      </c>
      <c r="L63" s="18">
        <f>I63/评分比例!$G$3</f>
        <v>0</v>
      </c>
      <c r="M63" s="18">
        <f>J63/评分比例!$G$4</f>
        <v>0</v>
      </c>
      <c r="N63" s="18">
        <f>K63/评分比例!$G$5</f>
        <v>0</v>
      </c>
    </row>
    <row r="64" spans="1:14" x14ac:dyDescent="0.35">
      <c r="A64" s="17">
        <f>学生名单!A68</f>
        <v>12103990218</v>
      </c>
      <c r="B64" s="18" t="str">
        <f>学生名单!B68</f>
        <v>邱钰婷</v>
      </c>
      <c r="C64" s="18">
        <f>平时作业!K70</f>
        <v>1.8</v>
      </c>
      <c r="D64" s="18">
        <f>课程报告!H71</f>
        <v>0</v>
      </c>
      <c r="E64" s="18">
        <f>课程报告!I71</f>
        <v>0</v>
      </c>
      <c r="F64" s="18">
        <f>期末考试!K70</f>
        <v>0</v>
      </c>
      <c r="G64" s="18">
        <f>期末考试!L70</f>
        <v>0</v>
      </c>
      <c r="H64" s="18">
        <f t="shared" si="4"/>
        <v>1.8</v>
      </c>
      <c r="I64" s="18">
        <f t="shared" si="5"/>
        <v>0</v>
      </c>
      <c r="J64" s="18">
        <f t="shared" si="6"/>
        <v>1.8</v>
      </c>
      <c r="K64" s="18">
        <f t="shared" si="7"/>
        <v>0</v>
      </c>
      <c r="L64" s="18">
        <f>I64/评分比例!$G$3</f>
        <v>0</v>
      </c>
      <c r="M64" s="18">
        <f>J64/评分比例!$G$4</f>
        <v>3.272727272727273E-2</v>
      </c>
      <c r="N64" s="18">
        <f>K64/评分比例!$G$5</f>
        <v>0</v>
      </c>
    </row>
    <row r="65" spans="1:14" x14ac:dyDescent="0.35">
      <c r="A65" s="17">
        <f>学生名单!A69</f>
        <v>12103990219</v>
      </c>
      <c r="B65" s="18" t="str">
        <f>学生名单!B69</f>
        <v>罗奕</v>
      </c>
      <c r="C65" s="18">
        <f>平时作业!K71</f>
        <v>2</v>
      </c>
      <c r="D65" s="18">
        <f>课程报告!H72</f>
        <v>0</v>
      </c>
      <c r="E65" s="18">
        <f>课程报告!I72</f>
        <v>0</v>
      </c>
      <c r="F65" s="18">
        <f>期末考试!K71</f>
        <v>0</v>
      </c>
      <c r="G65" s="18">
        <f>期末考试!L71</f>
        <v>0</v>
      </c>
      <c r="H65" s="18">
        <f t="shared" si="4"/>
        <v>2</v>
      </c>
      <c r="I65" s="18">
        <f t="shared" si="5"/>
        <v>0</v>
      </c>
      <c r="J65" s="18">
        <f t="shared" si="6"/>
        <v>2</v>
      </c>
      <c r="K65" s="18">
        <f t="shared" si="7"/>
        <v>0</v>
      </c>
      <c r="L65" s="18">
        <f>I65/评分比例!$G$3</f>
        <v>0</v>
      </c>
      <c r="M65" s="18">
        <f>J65/评分比例!$G$4</f>
        <v>3.6363636363636362E-2</v>
      </c>
      <c r="N65" s="18">
        <f>K65/评分比例!$G$5</f>
        <v>0</v>
      </c>
    </row>
    <row r="66" spans="1:14" x14ac:dyDescent="0.35">
      <c r="A66" s="17">
        <f>学生名单!A71</f>
        <v>12103990221</v>
      </c>
      <c r="B66" s="18" t="str">
        <f>学生名单!B71</f>
        <v>石志强</v>
      </c>
      <c r="C66" s="18">
        <f>平时作业!K73</f>
        <v>1.6</v>
      </c>
      <c r="D66" s="18">
        <f>课程报告!H74</f>
        <v>0</v>
      </c>
      <c r="E66" s="18">
        <f>课程报告!I74</f>
        <v>0</v>
      </c>
      <c r="F66" s="18">
        <f>期末考试!K73</f>
        <v>0</v>
      </c>
      <c r="G66" s="18">
        <f>期末考试!L73</f>
        <v>0</v>
      </c>
      <c r="H66" s="18">
        <f t="shared" si="4"/>
        <v>1.6</v>
      </c>
      <c r="I66" s="18">
        <f t="shared" si="5"/>
        <v>0</v>
      </c>
      <c r="J66" s="18">
        <f t="shared" si="6"/>
        <v>1.6</v>
      </c>
      <c r="K66" s="18">
        <f t="shared" si="7"/>
        <v>0</v>
      </c>
      <c r="L66" s="18">
        <f>I66/评分比例!$G$3</f>
        <v>0</v>
      </c>
      <c r="M66" s="18">
        <f>J66/评分比例!$G$4</f>
        <v>2.9090909090909091E-2</v>
      </c>
      <c r="N66" s="18">
        <f>K66/评分比例!$G$5</f>
        <v>0</v>
      </c>
    </row>
    <row r="67" spans="1:14" x14ac:dyDescent="0.35">
      <c r="A67" s="17">
        <f>学生名单!A72</f>
        <v>12103990222</v>
      </c>
      <c r="B67" s="18" t="str">
        <f>学生名单!B72</f>
        <v>李程成</v>
      </c>
      <c r="C67" s="18">
        <f>平时作业!K74</f>
        <v>2</v>
      </c>
      <c r="D67" s="18">
        <f>课程报告!H75</f>
        <v>0</v>
      </c>
      <c r="E67" s="18">
        <f>课程报告!I75</f>
        <v>0</v>
      </c>
      <c r="F67" s="18">
        <f>期末考试!K74</f>
        <v>0</v>
      </c>
      <c r="G67" s="18">
        <f>期末考试!L74</f>
        <v>0</v>
      </c>
      <c r="H67" s="18">
        <f t="shared" si="4"/>
        <v>2</v>
      </c>
      <c r="I67" s="18">
        <f t="shared" si="5"/>
        <v>0</v>
      </c>
      <c r="J67" s="18">
        <f t="shared" si="6"/>
        <v>2</v>
      </c>
      <c r="K67" s="18">
        <f t="shared" si="7"/>
        <v>0</v>
      </c>
      <c r="L67" s="18">
        <f>I67/评分比例!$G$3</f>
        <v>0</v>
      </c>
      <c r="M67" s="18">
        <f>J67/评分比例!$G$4</f>
        <v>3.6363636363636362E-2</v>
      </c>
      <c r="N67" s="18">
        <f>K67/评分比例!$G$5</f>
        <v>0</v>
      </c>
    </row>
    <row r="68" spans="1:14" x14ac:dyDescent="0.35">
      <c r="A68" s="17">
        <f>学生名单!A73</f>
        <v>12103990224</v>
      </c>
      <c r="B68" s="18" t="str">
        <f>学生名单!B73</f>
        <v>冷松霖</v>
      </c>
      <c r="C68" s="18">
        <f>平时作业!K75</f>
        <v>1.6</v>
      </c>
      <c r="D68" s="18">
        <f>课程报告!H76</f>
        <v>0</v>
      </c>
      <c r="E68" s="18">
        <f>课程报告!I76</f>
        <v>0</v>
      </c>
      <c r="F68" s="18">
        <f>期末考试!K75</f>
        <v>0</v>
      </c>
      <c r="G68" s="18">
        <f>期末考试!L75</f>
        <v>0</v>
      </c>
      <c r="H68" s="18">
        <f t="shared" si="4"/>
        <v>1.6</v>
      </c>
      <c r="I68" s="18">
        <f t="shared" si="5"/>
        <v>0</v>
      </c>
      <c r="J68" s="18">
        <f t="shared" si="6"/>
        <v>1.6</v>
      </c>
      <c r="K68" s="18">
        <f t="shared" si="7"/>
        <v>0</v>
      </c>
      <c r="L68" s="18">
        <f>I68/评分比例!$G$3</f>
        <v>0</v>
      </c>
      <c r="M68" s="18">
        <f>J68/评分比例!$G$4</f>
        <v>2.9090909090909091E-2</v>
      </c>
      <c r="N68" s="18">
        <f>K68/评分比例!$G$5</f>
        <v>0</v>
      </c>
    </row>
    <row r="69" spans="1:14" x14ac:dyDescent="0.35">
      <c r="A69" s="17">
        <f>学生名单!A74</f>
        <v>12103990234</v>
      </c>
      <c r="B69" s="18" t="str">
        <f>学生名单!B74</f>
        <v>盛聪</v>
      </c>
      <c r="C69" s="18">
        <f>平时作业!K76</f>
        <v>2</v>
      </c>
      <c r="D69" s="18">
        <f>课程报告!H77</f>
        <v>0</v>
      </c>
      <c r="E69" s="18">
        <f>课程报告!I77</f>
        <v>0</v>
      </c>
      <c r="F69" s="18">
        <f>期末考试!K76</f>
        <v>0</v>
      </c>
      <c r="G69" s="18">
        <f>期末考试!L76</f>
        <v>0</v>
      </c>
      <c r="H69" s="18">
        <f t="shared" si="4"/>
        <v>2</v>
      </c>
      <c r="I69" s="18">
        <f t="shared" si="5"/>
        <v>0</v>
      </c>
      <c r="J69" s="18">
        <f t="shared" si="6"/>
        <v>2</v>
      </c>
      <c r="K69" s="18">
        <f t="shared" si="7"/>
        <v>0</v>
      </c>
      <c r="L69" s="18">
        <f>I69/评分比例!$G$3</f>
        <v>0</v>
      </c>
      <c r="M69" s="18">
        <f>J69/评分比例!$G$4</f>
        <v>3.6363636363636362E-2</v>
      </c>
      <c r="N69" s="18">
        <f>K69/评分比例!$G$5</f>
        <v>0</v>
      </c>
    </row>
    <row r="70" spans="1:14" x14ac:dyDescent="0.35">
      <c r="A70" s="17">
        <f>学生名单!A75</f>
        <v>12103990237</v>
      </c>
      <c r="B70" s="18" t="str">
        <f>学生名单!B75</f>
        <v>谭豪杰</v>
      </c>
      <c r="C70" s="18">
        <f>平时作业!K77</f>
        <v>2</v>
      </c>
      <c r="D70" s="18">
        <f>课程报告!H78</f>
        <v>0</v>
      </c>
      <c r="E70" s="18">
        <f>课程报告!I78</f>
        <v>0</v>
      </c>
      <c r="F70" s="18">
        <f>期末考试!K77</f>
        <v>0</v>
      </c>
      <c r="G70" s="18">
        <f>期末考试!L77</f>
        <v>0</v>
      </c>
      <c r="H70" s="18">
        <f t="shared" si="4"/>
        <v>2</v>
      </c>
      <c r="I70" s="18">
        <f t="shared" si="5"/>
        <v>0</v>
      </c>
      <c r="J70" s="18">
        <f t="shared" si="6"/>
        <v>2</v>
      </c>
      <c r="K70" s="18">
        <f t="shared" si="7"/>
        <v>0</v>
      </c>
      <c r="L70" s="18">
        <f>I70/评分比例!$G$3</f>
        <v>0</v>
      </c>
      <c r="M70" s="18">
        <f>J70/评分比例!$G$4</f>
        <v>3.6363636363636362E-2</v>
      </c>
      <c r="N70" s="18">
        <f>K70/评分比例!$G$5</f>
        <v>0</v>
      </c>
    </row>
    <row r="71" spans="1:14" x14ac:dyDescent="0.35">
      <c r="A71" s="17">
        <f>学生名单!A76</f>
        <v>12103990238</v>
      </c>
      <c r="B71" s="18" t="str">
        <f>学生名单!B76</f>
        <v>冯馨</v>
      </c>
      <c r="C71" s="18">
        <f>平时作业!K78</f>
        <v>1.8</v>
      </c>
      <c r="D71" s="18">
        <f>课程报告!H79</f>
        <v>0</v>
      </c>
      <c r="E71" s="18">
        <f>课程报告!I79</f>
        <v>0</v>
      </c>
      <c r="F71" s="18">
        <f>期末考试!K78</f>
        <v>0</v>
      </c>
      <c r="G71" s="18">
        <f>期末考试!L78</f>
        <v>0</v>
      </c>
      <c r="H71" s="18">
        <f t="shared" si="4"/>
        <v>1.8</v>
      </c>
      <c r="I71" s="18">
        <f t="shared" si="5"/>
        <v>0</v>
      </c>
      <c r="J71" s="18">
        <f t="shared" si="6"/>
        <v>1.8</v>
      </c>
      <c r="K71" s="18">
        <f t="shared" si="7"/>
        <v>0</v>
      </c>
      <c r="L71" s="18">
        <f>I71/评分比例!$G$3</f>
        <v>0</v>
      </c>
      <c r="M71" s="18">
        <f>J71/评分比例!$G$4</f>
        <v>3.272727272727273E-2</v>
      </c>
      <c r="N71" s="18">
        <f>K71/评分比例!$G$5</f>
        <v>0</v>
      </c>
    </row>
    <row r="72" spans="1:14" x14ac:dyDescent="0.35">
      <c r="A72" s="17">
        <f>学生名单!A77</f>
        <v>12103990301</v>
      </c>
      <c r="B72" s="18" t="str">
        <f>学生名单!B77</f>
        <v>吴宇森</v>
      </c>
      <c r="C72" s="18">
        <f>平时作业!K79</f>
        <v>1.8</v>
      </c>
      <c r="D72" s="18">
        <f>课程报告!H80</f>
        <v>0</v>
      </c>
      <c r="E72" s="18">
        <f>课程报告!I80</f>
        <v>0</v>
      </c>
      <c r="F72" s="18">
        <f>期末考试!K79</f>
        <v>0</v>
      </c>
      <c r="G72" s="18">
        <f>期末考试!L79</f>
        <v>0</v>
      </c>
      <c r="H72" s="18">
        <f t="shared" si="4"/>
        <v>1.8</v>
      </c>
      <c r="I72" s="18">
        <f t="shared" si="5"/>
        <v>0</v>
      </c>
      <c r="J72" s="18">
        <f t="shared" si="6"/>
        <v>1.8</v>
      </c>
      <c r="K72" s="18">
        <f t="shared" si="7"/>
        <v>0</v>
      </c>
      <c r="L72" s="18">
        <f>I72/评分比例!$G$3</f>
        <v>0</v>
      </c>
      <c r="M72" s="18">
        <f>J72/评分比例!$G$4</f>
        <v>3.272727272727273E-2</v>
      </c>
      <c r="N72" s="18">
        <f>K72/评分比例!$G$5</f>
        <v>0</v>
      </c>
    </row>
    <row r="73" spans="1:14" x14ac:dyDescent="0.35">
      <c r="A73" s="17">
        <f>学生名单!A78</f>
        <v>12107010307</v>
      </c>
      <c r="B73" s="18" t="str">
        <f>学生名单!B78</f>
        <v>丁艳红</v>
      </c>
      <c r="C73" s="18">
        <f>平时作业!K80</f>
        <v>2</v>
      </c>
      <c r="D73" s="18">
        <f>课程报告!H81</f>
        <v>0</v>
      </c>
      <c r="E73" s="18">
        <f>课程报告!I81</f>
        <v>0</v>
      </c>
      <c r="F73" s="18">
        <f>期末考试!K80</f>
        <v>0</v>
      </c>
      <c r="G73" s="18">
        <f>期末考试!L80</f>
        <v>0</v>
      </c>
      <c r="H73" s="18">
        <f t="shared" si="4"/>
        <v>2</v>
      </c>
      <c r="I73" s="18">
        <f t="shared" si="5"/>
        <v>0</v>
      </c>
      <c r="J73" s="18">
        <f t="shared" si="6"/>
        <v>2</v>
      </c>
      <c r="K73" s="18">
        <f t="shared" si="7"/>
        <v>0</v>
      </c>
      <c r="L73" s="18">
        <f>I73/评分比例!$G$3</f>
        <v>0</v>
      </c>
      <c r="M73" s="18">
        <f>J73/评分比例!$G$4</f>
        <v>3.6363636363636362E-2</v>
      </c>
      <c r="N73" s="18">
        <f>K73/评分比例!$G$5</f>
        <v>0</v>
      </c>
    </row>
    <row r="74" spans="1:14" x14ac:dyDescent="0.35">
      <c r="A74" s="17">
        <f>学生名单!A79</f>
        <v>12109010307</v>
      </c>
      <c r="B74" s="18" t="str">
        <f>学生名单!B79</f>
        <v>许多</v>
      </c>
      <c r="C74" s="18">
        <f>平时作业!K81</f>
        <v>1.8</v>
      </c>
      <c r="D74" s="18">
        <f>课程报告!H82</f>
        <v>0</v>
      </c>
      <c r="E74" s="18">
        <f>课程报告!I82</f>
        <v>0</v>
      </c>
      <c r="F74" s="18">
        <f>期末考试!K81</f>
        <v>0</v>
      </c>
      <c r="G74" s="18">
        <f>期末考试!L81</f>
        <v>0</v>
      </c>
      <c r="H74" s="18">
        <f t="shared" si="4"/>
        <v>1.8</v>
      </c>
      <c r="I74" s="18">
        <f t="shared" si="5"/>
        <v>0</v>
      </c>
      <c r="J74" s="18">
        <f t="shared" si="6"/>
        <v>1.8</v>
      </c>
      <c r="K74" s="18">
        <f t="shared" si="7"/>
        <v>0</v>
      </c>
      <c r="L74" s="18">
        <f>I74/评分比例!$G$3</f>
        <v>0</v>
      </c>
      <c r="M74" s="18">
        <f>J74/评分比例!$G$4</f>
        <v>3.272727272727273E-2</v>
      </c>
      <c r="N74" s="18">
        <f>K74/评分比例!$G$5</f>
        <v>0</v>
      </c>
    </row>
    <row r="75" spans="1:14" x14ac:dyDescent="0.35">
      <c r="A75" s="17">
        <f>学生名单!A80</f>
        <v>12109010317</v>
      </c>
      <c r="B75" s="18" t="str">
        <f>学生名单!B80</f>
        <v>雍啸宣</v>
      </c>
      <c r="C75" s="18">
        <f>平时作业!K82</f>
        <v>1.6</v>
      </c>
      <c r="D75" s="18">
        <f>课程报告!H83</f>
        <v>0</v>
      </c>
      <c r="E75" s="18">
        <f>课程报告!I83</f>
        <v>0</v>
      </c>
      <c r="F75" s="18">
        <f>期末考试!K82</f>
        <v>0</v>
      </c>
      <c r="G75" s="18">
        <f>期末考试!L82</f>
        <v>0</v>
      </c>
      <c r="H75" s="18">
        <f t="shared" si="4"/>
        <v>1.6</v>
      </c>
      <c r="I75" s="18">
        <f t="shared" si="5"/>
        <v>0</v>
      </c>
      <c r="J75" s="18">
        <f t="shared" si="6"/>
        <v>1.6</v>
      </c>
      <c r="K75" s="18">
        <f t="shared" si="7"/>
        <v>0</v>
      </c>
      <c r="L75" s="18">
        <f>I75/评分比例!$G$3</f>
        <v>0</v>
      </c>
      <c r="M75" s="18">
        <f>J75/评分比例!$G$4</f>
        <v>2.9090909090909091E-2</v>
      </c>
      <c r="N75" s="18">
        <f>K75/评分比例!$G$5</f>
        <v>0</v>
      </c>
    </row>
    <row r="76" spans="1:14" x14ac:dyDescent="0.35">
      <c r="A76" s="17">
        <f>学生名单!A81</f>
        <v>12112991014</v>
      </c>
      <c r="B76" s="18" t="str">
        <f>学生名单!B81</f>
        <v>龚梓龙</v>
      </c>
      <c r="C76" s="18">
        <f>平时作业!K83</f>
        <v>1.8</v>
      </c>
      <c r="D76" s="18">
        <f>课程报告!H84</f>
        <v>0</v>
      </c>
      <c r="E76" s="18">
        <f>课程报告!I84</f>
        <v>0</v>
      </c>
      <c r="F76" s="18">
        <f>期末考试!K83</f>
        <v>0</v>
      </c>
      <c r="G76" s="18">
        <f>期末考试!L83</f>
        <v>0</v>
      </c>
      <c r="H76" s="18">
        <f t="shared" si="4"/>
        <v>1.8</v>
      </c>
      <c r="I76" s="18">
        <f t="shared" si="5"/>
        <v>0</v>
      </c>
      <c r="J76" s="18">
        <f t="shared" si="6"/>
        <v>1.8</v>
      </c>
      <c r="K76" s="18">
        <f t="shared" si="7"/>
        <v>0</v>
      </c>
      <c r="L76" s="18">
        <f>I76/评分比例!$G$3</f>
        <v>0</v>
      </c>
      <c r="M76" s="18">
        <f>J76/评分比例!$G$4</f>
        <v>3.272727272727273E-2</v>
      </c>
      <c r="N76" s="18">
        <f>K76/评分比例!$G$5</f>
        <v>0</v>
      </c>
    </row>
    <row r="77" spans="1:14" x14ac:dyDescent="0.35">
      <c r="A77" s="17">
        <f>学生名单!A82</f>
        <v>12115990104</v>
      </c>
      <c r="B77" s="18" t="str">
        <f>学生名单!B82</f>
        <v>王晗</v>
      </c>
      <c r="C77" s="18">
        <f>平时作业!K84</f>
        <v>0</v>
      </c>
      <c r="D77" s="18">
        <f>课程报告!H85</f>
        <v>0</v>
      </c>
      <c r="E77" s="18">
        <f>课程报告!I85</f>
        <v>0</v>
      </c>
      <c r="F77" s="18">
        <f>期末考试!K84</f>
        <v>0</v>
      </c>
      <c r="G77" s="18">
        <f>期末考试!L84</f>
        <v>0</v>
      </c>
      <c r="H77" s="18">
        <f t="shared" si="4"/>
        <v>0</v>
      </c>
      <c r="I77" s="18">
        <f t="shared" si="5"/>
        <v>0</v>
      </c>
      <c r="J77" s="18">
        <f t="shared" si="6"/>
        <v>0</v>
      </c>
      <c r="K77" s="18">
        <f t="shared" si="7"/>
        <v>0</v>
      </c>
      <c r="L77" s="18">
        <f>I77/评分比例!$G$3</f>
        <v>0</v>
      </c>
      <c r="M77" s="18">
        <f>J77/评分比例!$G$4</f>
        <v>0</v>
      </c>
      <c r="N77" s="18">
        <f>K77/评分比例!$G$5</f>
        <v>0</v>
      </c>
    </row>
    <row r="78" spans="1:14" x14ac:dyDescent="0.35">
      <c r="A78" s="17">
        <f>学生名单!A83</f>
        <v>12123040206</v>
      </c>
      <c r="B78" s="18" t="str">
        <f>学生名单!B83</f>
        <v>何旻</v>
      </c>
      <c r="C78" s="18">
        <f>平时作业!K85</f>
        <v>2</v>
      </c>
      <c r="D78" s="18">
        <f>课程报告!H86</f>
        <v>0</v>
      </c>
      <c r="E78" s="18">
        <f>课程报告!I86</f>
        <v>0</v>
      </c>
      <c r="F78" s="18">
        <f>期末考试!K85</f>
        <v>0</v>
      </c>
      <c r="G78" s="18">
        <f>期末考试!L85</f>
        <v>0</v>
      </c>
      <c r="H78" s="18">
        <f t="shared" si="4"/>
        <v>2</v>
      </c>
      <c r="I78" s="18">
        <f t="shared" si="5"/>
        <v>0</v>
      </c>
      <c r="J78" s="18">
        <f t="shared" si="6"/>
        <v>2</v>
      </c>
      <c r="K78" s="18">
        <f t="shared" si="7"/>
        <v>0</v>
      </c>
      <c r="L78" s="18">
        <f>I78/评分比例!$G$3</f>
        <v>0</v>
      </c>
      <c r="M78" s="18">
        <f>J78/评分比例!$G$4</f>
        <v>3.6363636363636362E-2</v>
      </c>
      <c r="N78" s="18">
        <f>K78/评分比例!$G$5</f>
        <v>0</v>
      </c>
    </row>
    <row r="79" spans="1:14" x14ac:dyDescent="0.35">
      <c r="A79" s="17">
        <f>学生名单!A84</f>
        <v>12003990428</v>
      </c>
      <c r="B79" s="18" t="str">
        <f>学生名单!B84</f>
        <v>王寒</v>
      </c>
      <c r="C79" s="18">
        <f>平时作业!K86</f>
        <v>1.6</v>
      </c>
      <c r="D79" s="18">
        <f>课程报告!H87</f>
        <v>0</v>
      </c>
      <c r="E79" s="18">
        <f>课程报告!I87</f>
        <v>0</v>
      </c>
      <c r="F79" s="18">
        <f>期末考试!K86</f>
        <v>0</v>
      </c>
      <c r="G79" s="18">
        <f>期末考试!L86</f>
        <v>0</v>
      </c>
      <c r="H79" s="18">
        <f t="shared" si="4"/>
        <v>1.6</v>
      </c>
      <c r="I79" s="18">
        <f t="shared" si="5"/>
        <v>0</v>
      </c>
      <c r="J79" s="18">
        <f t="shared" si="6"/>
        <v>1.6</v>
      </c>
      <c r="K79" s="18">
        <f t="shared" si="7"/>
        <v>0</v>
      </c>
      <c r="L79" s="18">
        <f>I79/评分比例!$G$3</f>
        <v>0</v>
      </c>
      <c r="M79" s="18">
        <f>J79/评分比例!$G$4</f>
        <v>2.9090909090909091E-2</v>
      </c>
      <c r="N79" s="18">
        <f>K79/评分比例!$G$5</f>
        <v>0</v>
      </c>
    </row>
    <row r="80" spans="1:14" x14ac:dyDescent="0.35">
      <c r="A80" s="17">
        <f>学生名单!A85</f>
        <v>12023030101</v>
      </c>
      <c r="B80" s="18" t="str">
        <f>学生名单!B85</f>
        <v>马鹏程</v>
      </c>
      <c r="C80" s="18">
        <f>平时作业!K87</f>
        <v>1.2</v>
      </c>
      <c r="D80" s="18">
        <f>课程报告!H88</f>
        <v>0</v>
      </c>
      <c r="E80" s="18">
        <f>课程报告!I88</f>
        <v>0</v>
      </c>
      <c r="F80" s="18">
        <f>期末考试!K87</f>
        <v>0</v>
      </c>
      <c r="G80" s="18">
        <f>期末考试!L87</f>
        <v>0</v>
      </c>
      <c r="H80" s="18">
        <f t="shared" si="4"/>
        <v>1.2</v>
      </c>
      <c r="I80" s="18">
        <f t="shared" si="5"/>
        <v>0</v>
      </c>
      <c r="J80" s="18">
        <f t="shared" si="6"/>
        <v>1.2</v>
      </c>
      <c r="K80" s="18">
        <f t="shared" si="7"/>
        <v>0</v>
      </c>
      <c r="L80" s="18">
        <f>I80/评分比例!$G$3</f>
        <v>0</v>
      </c>
      <c r="M80" s="18">
        <f>J80/评分比例!$G$4</f>
        <v>2.1818181818181816E-2</v>
      </c>
      <c r="N80" s="18">
        <f>K80/评分比例!$G$5</f>
        <v>0</v>
      </c>
    </row>
    <row r="81" spans="1:14" x14ac:dyDescent="0.35">
      <c r="A81" s="17">
        <f>学生名单!A86</f>
        <v>12101060131</v>
      </c>
      <c r="B81" s="18" t="str">
        <f>学生名单!B86</f>
        <v>王宇航</v>
      </c>
      <c r="C81" s="18">
        <f>平时作业!K88</f>
        <v>1.4000000000000001</v>
      </c>
      <c r="D81" s="18">
        <f>课程报告!H89</f>
        <v>0</v>
      </c>
      <c r="E81" s="18">
        <f>课程报告!I89</f>
        <v>0</v>
      </c>
      <c r="F81" s="18">
        <f>期末考试!K88</f>
        <v>0</v>
      </c>
      <c r="G81" s="18">
        <f>期末考试!L88</f>
        <v>0</v>
      </c>
      <c r="H81" s="18">
        <f t="shared" si="4"/>
        <v>1.4000000000000001</v>
      </c>
      <c r="I81" s="18">
        <f t="shared" si="5"/>
        <v>0</v>
      </c>
      <c r="J81" s="18">
        <f t="shared" si="6"/>
        <v>1.4000000000000001</v>
      </c>
      <c r="K81" s="18">
        <f t="shared" si="7"/>
        <v>0</v>
      </c>
      <c r="L81" s="18">
        <f>I81/评分比例!$G$3</f>
        <v>0</v>
      </c>
      <c r="M81" s="18">
        <f>J81/评分比例!$G$4</f>
        <v>2.5454545454545455E-2</v>
      </c>
      <c r="N81" s="18">
        <f>K81/评分比例!$G$5</f>
        <v>0</v>
      </c>
    </row>
    <row r="82" spans="1:14" x14ac:dyDescent="0.35">
      <c r="A82" s="17">
        <f>学生名单!A87</f>
        <v>12103990302</v>
      </c>
      <c r="B82" s="18" t="str">
        <f>学生名单!B87</f>
        <v>田文雪</v>
      </c>
      <c r="C82" s="18">
        <f>平时作业!K89</f>
        <v>1.6</v>
      </c>
      <c r="D82" s="18">
        <f>课程报告!H90</f>
        <v>0</v>
      </c>
      <c r="E82" s="18">
        <f>课程报告!I90</f>
        <v>0</v>
      </c>
      <c r="F82" s="18">
        <f>期末考试!K89</f>
        <v>0</v>
      </c>
      <c r="G82" s="18">
        <f>期末考试!L89</f>
        <v>0</v>
      </c>
      <c r="H82" s="18">
        <f t="shared" si="4"/>
        <v>1.6</v>
      </c>
      <c r="I82" s="18">
        <f t="shared" si="5"/>
        <v>0</v>
      </c>
      <c r="J82" s="18">
        <f t="shared" si="6"/>
        <v>1.6</v>
      </c>
      <c r="K82" s="18">
        <f t="shared" si="7"/>
        <v>0</v>
      </c>
      <c r="L82" s="18">
        <f>I82/评分比例!$G$3</f>
        <v>0</v>
      </c>
      <c r="M82" s="18">
        <f>J82/评分比例!$G$4</f>
        <v>2.9090909090909091E-2</v>
      </c>
      <c r="N82" s="18">
        <f>K82/评分比例!$G$5</f>
        <v>0</v>
      </c>
    </row>
    <row r="83" spans="1:14" x14ac:dyDescent="0.35">
      <c r="A83" s="17">
        <f>学生名单!A88</f>
        <v>12103990303</v>
      </c>
      <c r="B83" s="18" t="str">
        <f>学生名单!B88</f>
        <v>张喻杰</v>
      </c>
      <c r="C83" s="18">
        <f>平时作业!K90</f>
        <v>1.8</v>
      </c>
      <c r="D83" s="18">
        <f>课程报告!H91</f>
        <v>0</v>
      </c>
      <c r="E83" s="18">
        <f>课程报告!I91</f>
        <v>0</v>
      </c>
      <c r="F83" s="18">
        <f>期末考试!K90</f>
        <v>0</v>
      </c>
      <c r="G83" s="18">
        <f>期末考试!L90</f>
        <v>0</v>
      </c>
      <c r="H83" s="18">
        <f t="shared" si="4"/>
        <v>1.8</v>
      </c>
      <c r="I83" s="18">
        <f t="shared" si="5"/>
        <v>0</v>
      </c>
      <c r="J83" s="18">
        <f t="shared" si="6"/>
        <v>1.8</v>
      </c>
      <c r="K83" s="18">
        <f t="shared" si="7"/>
        <v>0</v>
      </c>
      <c r="L83" s="18">
        <f>I83/评分比例!$G$3</f>
        <v>0</v>
      </c>
      <c r="M83" s="18">
        <f>J83/评分比例!$G$4</f>
        <v>3.272727272727273E-2</v>
      </c>
      <c r="N83" s="18">
        <f>K83/评分比例!$G$5</f>
        <v>0</v>
      </c>
    </row>
    <row r="84" spans="1:14" x14ac:dyDescent="0.35">
      <c r="A84" s="17">
        <f>学生名单!A89</f>
        <v>12103990304</v>
      </c>
      <c r="B84" s="18" t="str">
        <f>学生名单!B89</f>
        <v>牛聪</v>
      </c>
      <c r="C84" s="18">
        <f>平时作业!K91</f>
        <v>1.4000000000000001</v>
      </c>
      <c r="D84" s="18">
        <f>课程报告!H92</f>
        <v>0</v>
      </c>
      <c r="E84" s="18">
        <f>课程报告!I92</f>
        <v>0</v>
      </c>
      <c r="F84" s="18">
        <f>期末考试!K91</f>
        <v>0</v>
      </c>
      <c r="G84" s="18">
        <f>期末考试!L91</f>
        <v>0</v>
      </c>
      <c r="H84" s="18">
        <f t="shared" si="4"/>
        <v>1.4000000000000001</v>
      </c>
      <c r="I84" s="18">
        <f t="shared" si="5"/>
        <v>0</v>
      </c>
      <c r="J84" s="18">
        <f t="shared" si="6"/>
        <v>1.4000000000000001</v>
      </c>
      <c r="K84" s="18">
        <f t="shared" si="7"/>
        <v>0</v>
      </c>
      <c r="L84" s="18">
        <f>I84/评分比例!$G$3</f>
        <v>0</v>
      </c>
      <c r="M84" s="18">
        <f>J84/评分比例!$G$4</f>
        <v>2.5454545454545455E-2</v>
      </c>
      <c r="N84" s="18">
        <f>K84/评分比例!$G$5</f>
        <v>0</v>
      </c>
    </row>
    <row r="85" spans="1:14" x14ac:dyDescent="0.35">
      <c r="A85" s="17">
        <f>学生名单!A90</f>
        <v>12103990306</v>
      </c>
      <c r="B85" s="18" t="str">
        <f>学生名单!B90</f>
        <v>林吉</v>
      </c>
      <c r="C85" s="18">
        <f>平时作业!K92</f>
        <v>1.8</v>
      </c>
      <c r="D85" s="18">
        <f>课程报告!H93</f>
        <v>0</v>
      </c>
      <c r="E85" s="18">
        <f>课程报告!I93</f>
        <v>0</v>
      </c>
      <c r="F85" s="18">
        <f>期末考试!K92</f>
        <v>0</v>
      </c>
      <c r="G85" s="18">
        <f>期末考试!L92</f>
        <v>0</v>
      </c>
      <c r="H85" s="18">
        <f t="shared" si="4"/>
        <v>1.8</v>
      </c>
      <c r="I85" s="18">
        <f t="shared" si="5"/>
        <v>0</v>
      </c>
      <c r="J85" s="18">
        <f t="shared" si="6"/>
        <v>1.8</v>
      </c>
      <c r="K85" s="18">
        <f t="shared" si="7"/>
        <v>0</v>
      </c>
      <c r="L85" s="18">
        <f>I85/评分比例!$G$3</f>
        <v>0</v>
      </c>
      <c r="M85" s="18">
        <f>J85/评分比例!$G$4</f>
        <v>3.272727272727273E-2</v>
      </c>
      <c r="N85" s="18">
        <f>K85/评分比例!$G$5</f>
        <v>0</v>
      </c>
    </row>
    <row r="86" spans="1:14" x14ac:dyDescent="0.35">
      <c r="A86" s="17">
        <f>学生名单!A91</f>
        <v>12103990307</v>
      </c>
      <c r="B86" s="18" t="str">
        <f>学生名单!B91</f>
        <v>李文静</v>
      </c>
      <c r="C86" s="18">
        <f>平时作业!K93</f>
        <v>1.6</v>
      </c>
      <c r="D86" s="18">
        <f>课程报告!H94</f>
        <v>0</v>
      </c>
      <c r="E86" s="18">
        <f>课程报告!I94</f>
        <v>0</v>
      </c>
      <c r="F86" s="18">
        <f>期末考试!K93</f>
        <v>0</v>
      </c>
      <c r="G86" s="18">
        <f>期末考试!L93</f>
        <v>0</v>
      </c>
      <c r="H86" s="18">
        <f t="shared" si="4"/>
        <v>1.6</v>
      </c>
      <c r="I86" s="18">
        <f t="shared" si="5"/>
        <v>0</v>
      </c>
      <c r="J86" s="18">
        <f t="shared" si="6"/>
        <v>1.6</v>
      </c>
      <c r="K86" s="18">
        <f t="shared" si="7"/>
        <v>0</v>
      </c>
      <c r="L86" s="18">
        <f>I86/评分比例!$G$3</f>
        <v>0</v>
      </c>
      <c r="M86" s="18">
        <f>J86/评分比例!$G$4</f>
        <v>2.9090909090909091E-2</v>
      </c>
      <c r="N86" s="18">
        <f>K86/评分比例!$G$5</f>
        <v>0</v>
      </c>
    </row>
    <row r="87" spans="1:14" x14ac:dyDescent="0.35">
      <c r="A87" s="17">
        <f>学生名单!A92</f>
        <v>12103990308</v>
      </c>
      <c r="B87" s="18" t="str">
        <f>学生名单!B92</f>
        <v>舒澳林</v>
      </c>
      <c r="C87" s="18">
        <f>平时作业!K94</f>
        <v>2</v>
      </c>
      <c r="D87" s="18">
        <f>课程报告!H95</f>
        <v>0</v>
      </c>
      <c r="E87" s="18">
        <f>课程报告!I95</f>
        <v>0</v>
      </c>
      <c r="F87" s="18">
        <f>期末考试!K94</f>
        <v>0</v>
      </c>
      <c r="G87" s="18">
        <f>期末考试!L94</f>
        <v>0</v>
      </c>
      <c r="H87" s="18">
        <f t="shared" si="4"/>
        <v>2</v>
      </c>
      <c r="I87" s="18">
        <f t="shared" si="5"/>
        <v>0</v>
      </c>
      <c r="J87" s="18">
        <f t="shared" si="6"/>
        <v>2</v>
      </c>
      <c r="K87" s="18">
        <f t="shared" si="7"/>
        <v>0</v>
      </c>
      <c r="L87" s="18">
        <f>I87/评分比例!$G$3</f>
        <v>0</v>
      </c>
      <c r="M87" s="18">
        <f>J87/评分比例!$G$4</f>
        <v>3.6363636363636362E-2</v>
      </c>
      <c r="N87" s="18">
        <f>K87/评分比例!$G$5</f>
        <v>0</v>
      </c>
    </row>
    <row r="88" spans="1:14" x14ac:dyDescent="0.35">
      <c r="A88" s="17">
        <f>学生名单!A93</f>
        <v>12103990309</v>
      </c>
      <c r="B88" s="18" t="str">
        <f>学生名单!B93</f>
        <v>刘嘉亮</v>
      </c>
      <c r="C88" s="18">
        <f>平时作业!K95</f>
        <v>2</v>
      </c>
      <c r="D88" s="18">
        <f>课程报告!H96</f>
        <v>0</v>
      </c>
      <c r="E88" s="18">
        <f>课程报告!I96</f>
        <v>0</v>
      </c>
      <c r="F88" s="18">
        <f>期末考试!K95</f>
        <v>0</v>
      </c>
      <c r="G88" s="18">
        <f>期末考试!L95</f>
        <v>0</v>
      </c>
      <c r="H88" s="18">
        <f t="shared" si="4"/>
        <v>2</v>
      </c>
      <c r="I88" s="18">
        <f t="shared" si="5"/>
        <v>0</v>
      </c>
      <c r="J88" s="18">
        <f t="shared" si="6"/>
        <v>2</v>
      </c>
      <c r="K88" s="18">
        <f t="shared" si="7"/>
        <v>0</v>
      </c>
      <c r="L88" s="18">
        <f>I88/评分比例!$G$3</f>
        <v>0</v>
      </c>
      <c r="M88" s="18">
        <f>J88/评分比例!$G$4</f>
        <v>3.6363636363636362E-2</v>
      </c>
      <c r="N88" s="18">
        <f>K88/评分比例!$G$5</f>
        <v>0</v>
      </c>
    </row>
    <row r="89" spans="1:14" x14ac:dyDescent="0.35">
      <c r="A89" s="17">
        <f>学生名单!A94</f>
        <v>12103990310</v>
      </c>
      <c r="B89" s="18" t="str">
        <f>学生名单!B94</f>
        <v>马宏涛</v>
      </c>
      <c r="C89" s="18">
        <f>平时作业!K96</f>
        <v>2</v>
      </c>
      <c r="D89" s="18">
        <f>课程报告!H97</f>
        <v>0</v>
      </c>
      <c r="E89" s="18">
        <f>课程报告!I97</f>
        <v>0</v>
      </c>
      <c r="F89" s="18">
        <f>期末考试!K96</f>
        <v>0</v>
      </c>
      <c r="G89" s="18">
        <f>期末考试!L96</f>
        <v>0</v>
      </c>
      <c r="H89" s="18">
        <f t="shared" si="4"/>
        <v>2</v>
      </c>
      <c r="I89" s="18">
        <f t="shared" si="5"/>
        <v>0</v>
      </c>
      <c r="J89" s="18">
        <f t="shared" si="6"/>
        <v>2</v>
      </c>
      <c r="K89" s="18">
        <f t="shared" si="7"/>
        <v>0</v>
      </c>
      <c r="L89" s="18">
        <f>I89/评分比例!$G$3</f>
        <v>0</v>
      </c>
      <c r="M89" s="18">
        <f>J89/评分比例!$G$4</f>
        <v>3.6363636363636362E-2</v>
      </c>
      <c r="N89" s="18">
        <f>K89/评分比例!$G$5</f>
        <v>0</v>
      </c>
    </row>
    <row r="90" spans="1:14" x14ac:dyDescent="0.35">
      <c r="A90" s="17">
        <f>学生名单!A95</f>
        <v>12103990312</v>
      </c>
      <c r="B90" s="18" t="str">
        <f>学生名单!B95</f>
        <v>魏利权</v>
      </c>
      <c r="C90" s="18">
        <f>平时作业!K97</f>
        <v>1.8</v>
      </c>
      <c r="D90" s="18">
        <f>课程报告!H98</f>
        <v>0</v>
      </c>
      <c r="E90" s="18">
        <f>课程报告!I98</f>
        <v>0</v>
      </c>
      <c r="F90" s="18">
        <f>期末考试!K97</f>
        <v>0</v>
      </c>
      <c r="G90" s="18">
        <f>期末考试!L97</f>
        <v>0</v>
      </c>
      <c r="H90" s="18">
        <f t="shared" si="4"/>
        <v>1.8</v>
      </c>
      <c r="I90" s="18">
        <f t="shared" si="5"/>
        <v>0</v>
      </c>
      <c r="J90" s="18">
        <f t="shared" si="6"/>
        <v>1.8</v>
      </c>
      <c r="K90" s="18">
        <f t="shared" si="7"/>
        <v>0</v>
      </c>
      <c r="L90" s="18">
        <f>I90/评分比例!$G$3</f>
        <v>0</v>
      </c>
      <c r="M90" s="18">
        <f>J90/评分比例!$G$4</f>
        <v>3.272727272727273E-2</v>
      </c>
      <c r="N90" s="18">
        <f>K90/评分比例!$G$5</f>
        <v>0</v>
      </c>
    </row>
    <row r="91" spans="1:14" x14ac:dyDescent="0.35">
      <c r="A91" s="17">
        <f>学生名单!A96</f>
        <v>12103990313</v>
      </c>
      <c r="B91" s="18" t="str">
        <f>学生名单!B96</f>
        <v>蒲江</v>
      </c>
      <c r="C91" s="18">
        <f>平时作业!K98</f>
        <v>1.2</v>
      </c>
      <c r="D91" s="18">
        <f>课程报告!H99</f>
        <v>0</v>
      </c>
      <c r="E91" s="18">
        <f>课程报告!I99</f>
        <v>0</v>
      </c>
      <c r="F91" s="18">
        <f>期末考试!K98</f>
        <v>0</v>
      </c>
      <c r="G91" s="18">
        <f>期末考试!L98</f>
        <v>0</v>
      </c>
      <c r="H91" s="18">
        <f t="shared" si="4"/>
        <v>1.2</v>
      </c>
      <c r="I91" s="18">
        <f t="shared" si="5"/>
        <v>0</v>
      </c>
      <c r="J91" s="18">
        <f t="shared" si="6"/>
        <v>1.2</v>
      </c>
      <c r="K91" s="18">
        <f t="shared" si="7"/>
        <v>0</v>
      </c>
      <c r="L91" s="18">
        <f>I91/评分比例!$G$3</f>
        <v>0</v>
      </c>
      <c r="M91" s="18">
        <f>J91/评分比例!$G$4</f>
        <v>2.1818181818181816E-2</v>
      </c>
      <c r="N91" s="18">
        <f>K91/评分比例!$G$5</f>
        <v>0</v>
      </c>
    </row>
    <row r="92" spans="1:14" x14ac:dyDescent="0.35">
      <c r="A92" s="17">
        <f>学生名单!A97</f>
        <v>12103990316</v>
      </c>
      <c r="B92" s="18" t="str">
        <f>学生名单!B97</f>
        <v>罗海伦</v>
      </c>
      <c r="C92" s="18">
        <f>平时作业!K99</f>
        <v>2</v>
      </c>
      <c r="D92" s="18">
        <f>课程报告!H100</f>
        <v>0</v>
      </c>
      <c r="E92" s="18">
        <f>课程报告!I100</f>
        <v>0</v>
      </c>
      <c r="F92" s="18">
        <f>期末考试!K99</f>
        <v>0</v>
      </c>
      <c r="G92" s="18">
        <f>期末考试!L99</f>
        <v>0</v>
      </c>
      <c r="H92" s="18">
        <f t="shared" si="4"/>
        <v>2</v>
      </c>
      <c r="I92" s="18">
        <f t="shared" si="5"/>
        <v>0</v>
      </c>
      <c r="J92" s="18">
        <f t="shared" si="6"/>
        <v>2</v>
      </c>
      <c r="K92" s="18">
        <f t="shared" si="7"/>
        <v>0</v>
      </c>
      <c r="L92" s="18">
        <f>I92/评分比例!$G$3</f>
        <v>0</v>
      </c>
      <c r="M92" s="18">
        <f>J92/评分比例!$G$4</f>
        <v>3.6363636363636362E-2</v>
      </c>
      <c r="N92" s="18">
        <f>K92/评分比例!$G$5</f>
        <v>0</v>
      </c>
    </row>
    <row r="93" spans="1:14" x14ac:dyDescent="0.35">
      <c r="A93" s="17">
        <f>学生名单!A98</f>
        <v>12103990318</v>
      </c>
      <c r="B93" s="18" t="str">
        <f>学生名单!B98</f>
        <v>杨巾铃</v>
      </c>
      <c r="C93" s="18">
        <f>平时作业!K100</f>
        <v>2</v>
      </c>
      <c r="D93" s="18">
        <f>课程报告!H101</f>
        <v>0</v>
      </c>
      <c r="E93" s="18">
        <f>课程报告!I101</f>
        <v>0</v>
      </c>
      <c r="F93" s="18">
        <f>期末考试!K100</f>
        <v>0</v>
      </c>
      <c r="G93" s="18">
        <f>期末考试!L100</f>
        <v>0</v>
      </c>
      <c r="H93" s="18">
        <f t="shared" si="4"/>
        <v>2</v>
      </c>
      <c r="I93" s="18">
        <f t="shared" si="5"/>
        <v>0</v>
      </c>
      <c r="J93" s="18">
        <f t="shared" si="6"/>
        <v>2</v>
      </c>
      <c r="K93" s="18">
        <f t="shared" si="7"/>
        <v>0</v>
      </c>
      <c r="L93" s="18">
        <f>I93/评分比例!$G$3</f>
        <v>0</v>
      </c>
      <c r="M93" s="18">
        <f>J93/评分比例!$G$4</f>
        <v>3.6363636363636362E-2</v>
      </c>
      <c r="N93" s="18">
        <f>K93/评分比例!$G$5</f>
        <v>0</v>
      </c>
    </row>
    <row r="94" spans="1:14" x14ac:dyDescent="0.35">
      <c r="A94" s="17">
        <f>学生名单!A99</f>
        <v>12103990321</v>
      </c>
      <c r="B94" s="18" t="str">
        <f>学生名单!B99</f>
        <v>欧育成</v>
      </c>
      <c r="C94" s="18">
        <f>平时作业!K101</f>
        <v>1.8</v>
      </c>
      <c r="D94" s="18">
        <f>课程报告!H102</f>
        <v>0</v>
      </c>
      <c r="E94" s="18">
        <f>课程报告!I102</f>
        <v>0</v>
      </c>
      <c r="F94" s="18">
        <f>期末考试!K101</f>
        <v>0</v>
      </c>
      <c r="G94" s="18">
        <f>期末考试!L101</f>
        <v>0</v>
      </c>
      <c r="H94" s="18">
        <f t="shared" si="4"/>
        <v>1.8</v>
      </c>
      <c r="I94" s="18">
        <f t="shared" si="5"/>
        <v>0</v>
      </c>
      <c r="J94" s="18">
        <f t="shared" si="6"/>
        <v>1.8</v>
      </c>
      <c r="K94" s="18">
        <f t="shared" si="7"/>
        <v>0</v>
      </c>
      <c r="L94" s="18">
        <f>I94/评分比例!$G$3</f>
        <v>0</v>
      </c>
      <c r="M94" s="18">
        <f>J94/评分比例!$G$4</f>
        <v>3.272727272727273E-2</v>
      </c>
      <c r="N94" s="18">
        <f>K94/评分比例!$G$5</f>
        <v>0</v>
      </c>
    </row>
    <row r="95" spans="1:14" x14ac:dyDescent="0.35">
      <c r="A95" s="17">
        <f>学生名单!A100</f>
        <v>12103990325</v>
      </c>
      <c r="B95" s="18" t="str">
        <f>学生名单!B100</f>
        <v>高奉</v>
      </c>
      <c r="C95" s="18">
        <f>平时作业!K102</f>
        <v>1.2</v>
      </c>
      <c r="D95" s="18">
        <f>课程报告!H103</f>
        <v>0</v>
      </c>
      <c r="E95" s="18">
        <f>课程报告!I103</f>
        <v>0</v>
      </c>
      <c r="F95" s="18">
        <f>期末考试!K102</f>
        <v>0</v>
      </c>
      <c r="G95" s="18">
        <f>期末考试!L102</f>
        <v>0</v>
      </c>
      <c r="H95" s="18">
        <f t="shared" si="4"/>
        <v>1.2</v>
      </c>
      <c r="I95" s="18">
        <f t="shared" si="5"/>
        <v>0</v>
      </c>
      <c r="J95" s="18">
        <f t="shared" si="6"/>
        <v>1.2</v>
      </c>
      <c r="K95" s="18">
        <f t="shared" si="7"/>
        <v>0</v>
      </c>
      <c r="L95" s="18">
        <f>I95/评分比例!$G$3</f>
        <v>0</v>
      </c>
      <c r="M95" s="18">
        <f>J95/评分比例!$G$4</f>
        <v>2.1818181818181816E-2</v>
      </c>
      <c r="N95" s="18">
        <f>K95/评分比例!$G$5</f>
        <v>0</v>
      </c>
    </row>
    <row r="96" spans="1:14" x14ac:dyDescent="0.35">
      <c r="A96" s="17">
        <f>学生名单!A101</f>
        <v>12103990326</v>
      </c>
      <c r="B96" s="18" t="str">
        <f>学生名单!B101</f>
        <v>王健</v>
      </c>
      <c r="C96" s="18">
        <f>平时作业!K103</f>
        <v>2</v>
      </c>
      <c r="D96" s="18">
        <f>课程报告!H104</f>
        <v>0</v>
      </c>
      <c r="E96" s="18">
        <f>课程报告!I104</f>
        <v>0</v>
      </c>
      <c r="F96" s="18">
        <f>期末考试!K103</f>
        <v>0</v>
      </c>
      <c r="G96" s="18">
        <f>期末考试!L103</f>
        <v>0</v>
      </c>
      <c r="H96" s="18">
        <f t="shared" si="4"/>
        <v>2</v>
      </c>
      <c r="I96" s="18">
        <f t="shared" si="5"/>
        <v>0</v>
      </c>
      <c r="J96" s="18">
        <f t="shared" si="6"/>
        <v>2</v>
      </c>
      <c r="K96" s="18">
        <f t="shared" si="7"/>
        <v>0</v>
      </c>
      <c r="L96" s="18">
        <f>I96/评分比例!$G$3</f>
        <v>0</v>
      </c>
      <c r="M96" s="18">
        <f>J96/评分比例!$G$4</f>
        <v>3.6363636363636362E-2</v>
      </c>
      <c r="N96" s="18">
        <f>K96/评分比例!$G$5</f>
        <v>0</v>
      </c>
    </row>
    <row r="97" spans="1:14" x14ac:dyDescent="0.35">
      <c r="A97" s="17">
        <f>学生名单!A102</f>
        <v>12103990332</v>
      </c>
      <c r="B97" s="18" t="str">
        <f>学生名单!B102</f>
        <v>谭秋霞</v>
      </c>
      <c r="C97" s="18">
        <f>平时作业!K104</f>
        <v>1.4000000000000001</v>
      </c>
      <c r="D97" s="18">
        <f>课程报告!H105</f>
        <v>0</v>
      </c>
      <c r="E97" s="18">
        <f>课程报告!I105</f>
        <v>0</v>
      </c>
      <c r="F97" s="18">
        <f>期末考试!K104</f>
        <v>0</v>
      </c>
      <c r="G97" s="18">
        <f>期末考试!L104</f>
        <v>0</v>
      </c>
      <c r="H97" s="18">
        <f t="shared" si="4"/>
        <v>1.4000000000000001</v>
      </c>
      <c r="I97" s="18">
        <f t="shared" si="5"/>
        <v>0</v>
      </c>
      <c r="J97" s="18">
        <f t="shared" si="6"/>
        <v>1.4000000000000001</v>
      </c>
      <c r="K97" s="18">
        <f t="shared" si="7"/>
        <v>0</v>
      </c>
      <c r="L97" s="18">
        <f>I97/评分比例!$G$3</f>
        <v>0</v>
      </c>
      <c r="M97" s="18">
        <f>J97/评分比例!$G$4</f>
        <v>2.5454545454545455E-2</v>
      </c>
      <c r="N97" s="18">
        <f>K97/评分比例!$G$5</f>
        <v>0</v>
      </c>
    </row>
    <row r="98" spans="1:14" x14ac:dyDescent="0.35">
      <c r="A98" s="17">
        <f>学生名单!A103</f>
        <v>12103990333</v>
      </c>
      <c r="B98" s="18" t="str">
        <f>学生名单!B103</f>
        <v>李凌娜</v>
      </c>
      <c r="C98" s="18">
        <f>平时作业!K105</f>
        <v>1.8</v>
      </c>
      <c r="D98" s="18">
        <f>课程报告!H106</f>
        <v>0</v>
      </c>
      <c r="E98" s="18">
        <f>课程报告!I106</f>
        <v>0</v>
      </c>
      <c r="F98" s="18">
        <f>期末考试!K105</f>
        <v>0</v>
      </c>
      <c r="G98" s="18">
        <f>期末考试!L105</f>
        <v>0</v>
      </c>
      <c r="H98" s="18">
        <f t="shared" si="4"/>
        <v>1.8</v>
      </c>
      <c r="I98" s="18">
        <f t="shared" si="5"/>
        <v>0</v>
      </c>
      <c r="J98" s="18">
        <f t="shared" si="6"/>
        <v>1.8</v>
      </c>
      <c r="K98" s="18">
        <f t="shared" si="7"/>
        <v>0</v>
      </c>
      <c r="L98" s="18">
        <f>I98/评分比例!$G$3</f>
        <v>0</v>
      </c>
      <c r="M98" s="18">
        <f>J98/评分比例!$G$4</f>
        <v>3.272727272727273E-2</v>
      </c>
      <c r="N98" s="18">
        <f>K98/评分比例!$G$5</f>
        <v>0</v>
      </c>
    </row>
    <row r="99" spans="1:14" x14ac:dyDescent="0.35">
      <c r="A99" s="17">
        <f>学生名单!A104</f>
        <v>12103990335</v>
      </c>
      <c r="B99" s="18" t="str">
        <f>学生名单!B104</f>
        <v>张贵飞</v>
      </c>
      <c r="C99" s="18">
        <f>平时作业!K106</f>
        <v>2</v>
      </c>
      <c r="D99" s="18">
        <f>课程报告!H107</f>
        <v>0</v>
      </c>
      <c r="E99" s="18">
        <f>课程报告!I107</f>
        <v>0</v>
      </c>
      <c r="F99" s="18">
        <f>期末考试!K106</f>
        <v>0</v>
      </c>
      <c r="G99" s="18">
        <f>期末考试!L106</f>
        <v>0</v>
      </c>
      <c r="H99" s="18">
        <f t="shared" si="4"/>
        <v>2</v>
      </c>
      <c r="I99" s="18">
        <f t="shared" si="5"/>
        <v>0</v>
      </c>
      <c r="J99" s="18">
        <f t="shared" si="6"/>
        <v>2</v>
      </c>
      <c r="K99" s="18">
        <f t="shared" si="7"/>
        <v>0</v>
      </c>
      <c r="L99" s="18">
        <f>I99/评分比例!$G$3</f>
        <v>0</v>
      </c>
      <c r="M99" s="18">
        <f>J99/评分比例!$G$4</f>
        <v>3.6363636363636362E-2</v>
      </c>
      <c r="N99" s="18">
        <f>K99/评分比例!$G$5</f>
        <v>0</v>
      </c>
    </row>
    <row r="100" spans="1:14" x14ac:dyDescent="0.35">
      <c r="A100" s="17">
        <f>学生名单!A105</f>
        <v>12103990336</v>
      </c>
      <c r="B100" s="18" t="str">
        <f>学生名单!B105</f>
        <v>谢文瑞</v>
      </c>
      <c r="C100" s="18">
        <f>平时作业!K107</f>
        <v>1.6</v>
      </c>
      <c r="D100" s="18">
        <f>课程报告!H108</f>
        <v>0</v>
      </c>
      <c r="E100" s="18">
        <f>课程报告!I108</f>
        <v>0</v>
      </c>
      <c r="F100" s="18">
        <f>期末考试!K107</f>
        <v>0</v>
      </c>
      <c r="G100" s="18">
        <f>期末考试!L107</f>
        <v>0</v>
      </c>
      <c r="H100" s="18">
        <f t="shared" si="4"/>
        <v>1.6</v>
      </c>
      <c r="I100" s="18">
        <f t="shared" si="5"/>
        <v>0</v>
      </c>
      <c r="J100" s="18">
        <f t="shared" si="6"/>
        <v>1.6</v>
      </c>
      <c r="K100" s="18">
        <f t="shared" si="7"/>
        <v>0</v>
      </c>
      <c r="L100" s="18">
        <f>I100/评分比例!$G$3</f>
        <v>0</v>
      </c>
      <c r="M100" s="18">
        <f>J100/评分比例!$G$4</f>
        <v>2.9090909090909091E-2</v>
      </c>
      <c r="N100" s="18">
        <f>K100/评分比例!$G$5</f>
        <v>0</v>
      </c>
    </row>
    <row r="101" spans="1:14" x14ac:dyDescent="0.35">
      <c r="A101" s="17">
        <f>学生名单!A106</f>
        <v>12103990338</v>
      </c>
      <c r="B101" s="18" t="str">
        <f>学生名单!B106</f>
        <v>王雨洁</v>
      </c>
      <c r="C101" s="18">
        <f>平时作业!K108</f>
        <v>2</v>
      </c>
      <c r="D101" s="18">
        <f>课程报告!H109</f>
        <v>0</v>
      </c>
      <c r="E101" s="18">
        <f>课程报告!I109</f>
        <v>0</v>
      </c>
      <c r="F101" s="18">
        <f>期末考试!K108</f>
        <v>0</v>
      </c>
      <c r="G101" s="18">
        <f>期末考试!L108</f>
        <v>0</v>
      </c>
      <c r="H101" s="18">
        <f t="shared" si="4"/>
        <v>2</v>
      </c>
      <c r="I101" s="18">
        <f t="shared" si="5"/>
        <v>0</v>
      </c>
      <c r="J101" s="18">
        <f t="shared" si="6"/>
        <v>2</v>
      </c>
      <c r="K101" s="18">
        <f t="shared" si="7"/>
        <v>0</v>
      </c>
      <c r="L101" s="18">
        <f>I101/评分比例!$G$3</f>
        <v>0</v>
      </c>
      <c r="M101" s="18">
        <f>J101/评分比例!$G$4</f>
        <v>3.6363636363636362E-2</v>
      </c>
      <c r="N101" s="18">
        <f>K101/评分比例!$G$5</f>
        <v>0</v>
      </c>
    </row>
    <row r="102" spans="1:14" x14ac:dyDescent="0.35">
      <c r="A102" s="17">
        <f>学生名单!A107</f>
        <v>12103990402</v>
      </c>
      <c r="B102" s="18" t="str">
        <f>学生名单!B107</f>
        <v>王璐</v>
      </c>
      <c r="C102" s="18">
        <f>平时作业!K109</f>
        <v>1.6</v>
      </c>
      <c r="D102" s="18">
        <f>课程报告!H110</f>
        <v>0</v>
      </c>
      <c r="E102" s="18">
        <f>课程报告!I110</f>
        <v>0</v>
      </c>
      <c r="F102" s="18">
        <f>期末考试!K109</f>
        <v>0</v>
      </c>
      <c r="G102" s="18">
        <f>期末考试!L109</f>
        <v>0</v>
      </c>
      <c r="H102" s="18">
        <f t="shared" si="4"/>
        <v>1.6</v>
      </c>
      <c r="I102" s="18">
        <f t="shared" si="5"/>
        <v>0</v>
      </c>
      <c r="J102" s="18">
        <f t="shared" si="6"/>
        <v>1.6</v>
      </c>
      <c r="K102" s="18">
        <f t="shared" si="7"/>
        <v>0</v>
      </c>
      <c r="L102" s="18">
        <f>I102/评分比例!$G$3</f>
        <v>0</v>
      </c>
      <c r="M102" s="18">
        <f>J102/评分比例!$G$4</f>
        <v>2.9090909090909091E-2</v>
      </c>
      <c r="N102" s="18">
        <f>K102/评分比例!$G$5</f>
        <v>0</v>
      </c>
    </row>
    <row r="103" spans="1:14" x14ac:dyDescent="0.35">
      <c r="A103" s="17">
        <f>学生名单!A108</f>
        <v>12103990406</v>
      </c>
      <c r="B103" s="18" t="str">
        <f>学生名单!B108</f>
        <v>胡羽康</v>
      </c>
      <c r="C103" s="18">
        <f>平时作业!K110</f>
        <v>1.4000000000000001</v>
      </c>
      <c r="D103" s="18">
        <f>课程报告!H111</f>
        <v>0</v>
      </c>
      <c r="E103" s="18">
        <f>课程报告!I111</f>
        <v>0</v>
      </c>
      <c r="F103" s="18">
        <f>期末考试!K110</f>
        <v>0</v>
      </c>
      <c r="G103" s="18">
        <f>期末考试!L110</f>
        <v>0</v>
      </c>
      <c r="H103" s="18">
        <f t="shared" si="4"/>
        <v>1.4000000000000001</v>
      </c>
      <c r="I103" s="18">
        <f t="shared" si="5"/>
        <v>0</v>
      </c>
      <c r="J103" s="18">
        <f t="shared" si="6"/>
        <v>1.4000000000000001</v>
      </c>
      <c r="K103" s="18">
        <f t="shared" si="7"/>
        <v>0</v>
      </c>
      <c r="L103" s="18">
        <f>I103/评分比例!$G$3</f>
        <v>0</v>
      </c>
      <c r="M103" s="18">
        <f>J103/评分比例!$G$4</f>
        <v>2.5454545454545455E-2</v>
      </c>
      <c r="N103" s="18">
        <f>K103/评分比例!$G$5</f>
        <v>0</v>
      </c>
    </row>
    <row r="104" spans="1:14" x14ac:dyDescent="0.35">
      <c r="A104" s="17">
        <f>学生名单!A109</f>
        <v>12103990407</v>
      </c>
      <c r="B104" s="18" t="str">
        <f>学生名单!B109</f>
        <v>李心成</v>
      </c>
      <c r="C104" s="18">
        <f>平时作业!K111</f>
        <v>1.4000000000000001</v>
      </c>
      <c r="D104" s="18">
        <f>课程报告!H112</f>
        <v>0</v>
      </c>
      <c r="E104" s="18">
        <f>课程报告!I112</f>
        <v>0</v>
      </c>
      <c r="F104" s="18">
        <f>期末考试!K111</f>
        <v>0</v>
      </c>
      <c r="G104" s="18">
        <f>期末考试!L111</f>
        <v>0</v>
      </c>
      <c r="H104" s="18">
        <f t="shared" si="4"/>
        <v>1.4000000000000001</v>
      </c>
      <c r="I104" s="18">
        <f t="shared" si="5"/>
        <v>0</v>
      </c>
      <c r="J104" s="18">
        <f t="shared" si="6"/>
        <v>1.4000000000000001</v>
      </c>
      <c r="K104" s="18">
        <f t="shared" si="7"/>
        <v>0</v>
      </c>
      <c r="L104" s="18">
        <f>I104/评分比例!$G$3</f>
        <v>0</v>
      </c>
      <c r="M104" s="18">
        <f>J104/评分比例!$G$4</f>
        <v>2.5454545454545455E-2</v>
      </c>
      <c r="N104" s="18">
        <f>K104/评分比例!$G$5</f>
        <v>0</v>
      </c>
    </row>
    <row r="105" spans="1:14" x14ac:dyDescent="0.35">
      <c r="A105" s="17">
        <f>学生名单!A110</f>
        <v>12103990409</v>
      </c>
      <c r="B105" s="18" t="str">
        <f>学生名单!B110</f>
        <v>彭礼彬</v>
      </c>
      <c r="C105" s="18">
        <f>平时作业!K112</f>
        <v>0.8</v>
      </c>
      <c r="D105" s="18">
        <f>课程报告!H113</f>
        <v>0</v>
      </c>
      <c r="E105" s="18">
        <f>课程报告!I113</f>
        <v>0</v>
      </c>
      <c r="F105" s="18">
        <f>期末考试!K112</f>
        <v>0</v>
      </c>
      <c r="G105" s="18">
        <f>期末考试!L112</f>
        <v>0</v>
      </c>
      <c r="H105" s="18">
        <f t="shared" si="4"/>
        <v>0.8</v>
      </c>
      <c r="I105" s="18">
        <f t="shared" si="5"/>
        <v>0</v>
      </c>
      <c r="J105" s="18">
        <f t="shared" si="6"/>
        <v>0.8</v>
      </c>
      <c r="K105" s="18">
        <f t="shared" si="7"/>
        <v>0</v>
      </c>
      <c r="L105" s="18">
        <f>I105/评分比例!$G$3</f>
        <v>0</v>
      </c>
      <c r="M105" s="18">
        <f>J105/评分比例!$G$4</f>
        <v>1.4545454545454545E-2</v>
      </c>
      <c r="N105" s="18">
        <f>K105/评分比例!$G$5</f>
        <v>0</v>
      </c>
    </row>
    <row r="106" spans="1:14" x14ac:dyDescent="0.35">
      <c r="A106" s="17">
        <f>学生名单!A111</f>
        <v>12103990410</v>
      </c>
      <c r="B106" s="18" t="str">
        <f>学生名单!B111</f>
        <v>郑嘉烨</v>
      </c>
      <c r="C106" s="18">
        <f>平时作业!K113</f>
        <v>1.6</v>
      </c>
      <c r="D106" s="18">
        <f>课程报告!H114</f>
        <v>0</v>
      </c>
      <c r="E106" s="18">
        <f>课程报告!I114</f>
        <v>0</v>
      </c>
      <c r="F106" s="18">
        <f>期末考试!K113</f>
        <v>0</v>
      </c>
      <c r="G106" s="18">
        <f>期末考试!L113</f>
        <v>0</v>
      </c>
      <c r="H106" s="18">
        <f t="shared" si="4"/>
        <v>1.6</v>
      </c>
      <c r="I106" s="18">
        <f t="shared" si="5"/>
        <v>0</v>
      </c>
      <c r="J106" s="18">
        <f t="shared" si="6"/>
        <v>1.6</v>
      </c>
      <c r="K106" s="18">
        <f t="shared" si="7"/>
        <v>0</v>
      </c>
      <c r="L106" s="18">
        <f>I106/评分比例!$G$3</f>
        <v>0</v>
      </c>
      <c r="M106" s="18">
        <f>J106/评分比例!$G$4</f>
        <v>2.9090909090909091E-2</v>
      </c>
      <c r="N106" s="18">
        <f>K106/评分比例!$G$5</f>
        <v>0</v>
      </c>
    </row>
    <row r="107" spans="1:14" x14ac:dyDescent="0.35">
      <c r="A107" s="17">
        <f>学生名单!A112</f>
        <v>12103990411</v>
      </c>
      <c r="B107" s="18" t="str">
        <f>学生名单!B112</f>
        <v>罗显明</v>
      </c>
      <c r="C107" s="18">
        <f>平时作业!K114</f>
        <v>1.6</v>
      </c>
      <c r="D107" s="18">
        <f>课程报告!H115</f>
        <v>0</v>
      </c>
      <c r="E107" s="18">
        <f>课程报告!I115</f>
        <v>0</v>
      </c>
      <c r="F107" s="18">
        <f>期末考试!K114</f>
        <v>0</v>
      </c>
      <c r="G107" s="18">
        <f>期末考试!L114</f>
        <v>0</v>
      </c>
      <c r="H107" s="18">
        <f t="shared" si="4"/>
        <v>1.6</v>
      </c>
      <c r="I107" s="18">
        <f t="shared" si="5"/>
        <v>0</v>
      </c>
      <c r="J107" s="18">
        <f t="shared" si="6"/>
        <v>1.6</v>
      </c>
      <c r="K107" s="18">
        <f t="shared" si="7"/>
        <v>0</v>
      </c>
      <c r="L107" s="18">
        <f>I107/评分比例!$G$3</f>
        <v>0</v>
      </c>
      <c r="M107" s="18">
        <f>J107/评分比例!$G$4</f>
        <v>2.9090909090909091E-2</v>
      </c>
      <c r="N107" s="18">
        <f>K107/评分比例!$G$5</f>
        <v>0</v>
      </c>
    </row>
    <row r="108" spans="1:14" x14ac:dyDescent="0.35">
      <c r="A108" s="17">
        <f>学生名单!A113</f>
        <v>12103990413</v>
      </c>
      <c r="B108" s="18" t="str">
        <f>学生名单!B113</f>
        <v>魏东</v>
      </c>
      <c r="C108" s="18">
        <f>平时作业!K115</f>
        <v>1.8</v>
      </c>
      <c r="D108" s="18">
        <f>课程报告!H116</f>
        <v>0</v>
      </c>
      <c r="E108" s="18">
        <f>课程报告!I116</f>
        <v>0</v>
      </c>
      <c r="F108" s="18">
        <f>期末考试!K115</f>
        <v>0</v>
      </c>
      <c r="G108" s="18">
        <f>期末考试!L115</f>
        <v>0</v>
      </c>
      <c r="H108" s="18">
        <f t="shared" si="4"/>
        <v>1.8</v>
      </c>
      <c r="I108" s="18">
        <f t="shared" si="5"/>
        <v>0</v>
      </c>
      <c r="J108" s="18">
        <f t="shared" si="6"/>
        <v>1.8</v>
      </c>
      <c r="K108" s="18">
        <f t="shared" si="7"/>
        <v>0</v>
      </c>
      <c r="L108" s="18">
        <f>I108/评分比例!$G$3</f>
        <v>0</v>
      </c>
      <c r="M108" s="18">
        <f>J108/评分比例!$G$4</f>
        <v>3.272727272727273E-2</v>
      </c>
      <c r="N108" s="18">
        <f>K108/评分比例!$G$5</f>
        <v>0</v>
      </c>
    </row>
    <row r="109" spans="1:14" x14ac:dyDescent="0.35">
      <c r="A109" s="17">
        <f>学生名单!A114</f>
        <v>12103990417</v>
      </c>
      <c r="B109" s="18" t="str">
        <f>学生名单!B114</f>
        <v>孙汉文</v>
      </c>
      <c r="C109" s="18">
        <f>平时作业!K116</f>
        <v>2</v>
      </c>
      <c r="D109" s="18">
        <f>课程报告!H117</f>
        <v>0</v>
      </c>
      <c r="E109" s="18">
        <f>课程报告!I117</f>
        <v>0</v>
      </c>
      <c r="F109" s="18">
        <f>期末考试!K116</f>
        <v>0</v>
      </c>
      <c r="G109" s="18">
        <f>期末考试!L116</f>
        <v>0</v>
      </c>
      <c r="H109" s="18">
        <f t="shared" si="4"/>
        <v>2</v>
      </c>
      <c r="I109" s="18">
        <f t="shared" si="5"/>
        <v>0</v>
      </c>
      <c r="J109" s="18">
        <f t="shared" si="6"/>
        <v>2</v>
      </c>
      <c r="K109" s="18">
        <f t="shared" si="7"/>
        <v>0</v>
      </c>
      <c r="L109" s="18">
        <f>I109/评分比例!$G$3</f>
        <v>0</v>
      </c>
      <c r="M109" s="18">
        <f>J109/评分比例!$G$4</f>
        <v>3.6363636363636362E-2</v>
      </c>
      <c r="N109" s="18">
        <f>K109/评分比例!$G$5</f>
        <v>0</v>
      </c>
    </row>
    <row r="110" spans="1:14" x14ac:dyDescent="0.35">
      <c r="A110" s="17">
        <f>学生名单!A115</f>
        <v>12103990422</v>
      </c>
      <c r="B110" s="18" t="str">
        <f>学生名单!B115</f>
        <v>赵鑫</v>
      </c>
      <c r="C110" s="18">
        <f>平时作业!K117</f>
        <v>1.4000000000000001</v>
      </c>
      <c r="D110" s="18">
        <f>课程报告!H118</f>
        <v>0</v>
      </c>
      <c r="E110" s="18">
        <f>课程报告!I118</f>
        <v>0</v>
      </c>
      <c r="F110" s="18">
        <f>期末考试!K117</f>
        <v>0</v>
      </c>
      <c r="G110" s="18">
        <f>期末考试!L117</f>
        <v>0</v>
      </c>
      <c r="H110" s="18">
        <f t="shared" si="4"/>
        <v>1.4000000000000001</v>
      </c>
      <c r="I110" s="18">
        <f t="shared" si="5"/>
        <v>0</v>
      </c>
      <c r="J110" s="18">
        <f t="shared" si="6"/>
        <v>1.4000000000000001</v>
      </c>
      <c r="K110" s="18">
        <f t="shared" si="7"/>
        <v>0</v>
      </c>
      <c r="L110" s="18">
        <f>I110/评分比例!$G$3</f>
        <v>0</v>
      </c>
      <c r="M110" s="18">
        <f>J110/评分比例!$G$4</f>
        <v>2.5454545454545455E-2</v>
      </c>
      <c r="N110" s="18">
        <f>K110/评分比例!$G$5</f>
        <v>0</v>
      </c>
    </row>
    <row r="111" spans="1:14" x14ac:dyDescent="0.35">
      <c r="A111" s="17"/>
      <c r="B111" s="18"/>
      <c r="C111" s="18"/>
      <c r="D111" s="18"/>
      <c r="E111" s="18"/>
      <c r="F111" s="18"/>
      <c r="G111" s="18"/>
      <c r="H111" s="18"/>
      <c r="I111" s="18"/>
      <c r="J111" s="18"/>
      <c r="K111" s="18"/>
      <c r="L111" s="18"/>
      <c r="M111" s="18"/>
      <c r="N111" s="18"/>
    </row>
    <row r="112" spans="1:14" x14ac:dyDescent="0.35">
      <c r="A112" s="17">
        <f>学生名单!A117</f>
        <v>12103990434</v>
      </c>
      <c r="B112" s="18" t="str">
        <f>学生名单!B117</f>
        <v>熊涛</v>
      </c>
      <c r="C112" s="18">
        <f>平时作业!K119</f>
        <v>1.2</v>
      </c>
      <c r="D112" s="18">
        <f>课程报告!H120</f>
        <v>0</v>
      </c>
      <c r="E112" s="18">
        <f>课程报告!I120</f>
        <v>0</v>
      </c>
      <c r="F112" s="18">
        <f>期末考试!K119</f>
        <v>0</v>
      </c>
      <c r="G112" s="18">
        <f>期末考试!L119</f>
        <v>0</v>
      </c>
      <c r="H112" s="18">
        <f t="shared" ref="H112:H117" si="8">SUM(C112:G112)</f>
        <v>1.2</v>
      </c>
      <c r="I112" s="18">
        <f t="shared" ref="I112:I117" si="9">D112+F112</f>
        <v>0</v>
      </c>
      <c r="J112" s="18">
        <f t="shared" ref="J112:J117" si="10">C112+G112</f>
        <v>1.2</v>
      </c>
      <c r="K112" s="18">
        <f t="shared" ref="K112:K117" si="11">E112</f>
        <v>0</v>
      </c>
      <c r="L112" s="18">
        <f>I112/评分比例!$G$3</f>
        <v>0</v>
      </c>
      <c r="M112" s="18">
        <f>J112/评分比例!$G$4</f>
        <v>2.1818181818181816E-2</v>
      </c>
      <c r="N112" s="18">
        <f>K112/评分比例!$G$5</f>
        <v>0</v>
      </c>
    </row>
    <row r="113" spans="1:14" x14ac:dyDescent="0.35">
      <c r="A113" s="17">
        <f>学生名单!A118</f>
        <v>12103990436</v>
      </c>
      <c r="B113" s="18" t="str">
        <f>学生名单!B118</f>
        <v>马靖</v>
      </c>
      <c r="C113" s="18">
        <f>平时作业!K120</f>
        <v>1.8</v>
      </c>
      <c r="D113" s="18">
        <f>课程报告!H121</f>
        <v>0</v>
      </c>
      <c r="E113" s="18">
        <f>课程报告!I121</f>
        <v>0</v>
      </c>
      <c r="F113" s="18">
        <f>期末考试!K120</f>
        <v>0</v>
      </c>
      <c r="G113" s="18">
        <f>期末考试!L120</f>
        <v>0</v>
      </c>
      <c r="H113" s="18">
        <f t="shared" si="8"/>
        <v>1.8</v>
      </c>
      <c r="I113" s="18">
        <f t="shared" si="9"/>
        <v>0</v>
      </c>
      <c r="J113" s="18">
        <f t="shared" si="10"/>
        <v>1.8</v>
      </c>
      <c r="K113" s="18">
        <f t="shared" si="11"/>
        <v>0</v>
      </c>
      <c r="L113" s="18">
        <f>I113/评分比例!$G$3</f>
        <v>0</v>
      </c>
      <c r="M113" s="18">
        <f>J113/评分比例!$G$4</f>
        <v>3.272727272727273E-2</v>
      </c>
      <c r="N113" s="18">
        <f>K113/评分比例!$G$5</f>
        <v>0</v>
      </c>
    </row>
    <row r="114" spans="1:14" x14ac:dyDescent="0.35">
      <c r="A114" s="17">
        <f>学生名单!A119</f>
        <v>12103990437</v>
      </c>
      <c r="B114" s="18" t="str">
        <f>学生名单!B119</f>
        <v>向波</v>
      </c>
      <c r="C114" s="18">
        <f>平时作业!K121</f>
        <v>1.8</v>
      </c>
      <c r="D114" s="18">
        <f>课程报告!H122</f>
        <v>0</v>
      </c>
      <c r="E114" s="18">
        <f>课程报告!I122</f>
        <v>0</v>
      </c>
      <c r="F114" s="18">
        <f>期末考试!K121</f>
        <v>0</v>
      </c>
      <c r="G114" s="18">
        <f>期末考试!L121</f>
        <v>0</v>
      </c>
      <c r="H114" s="18">
        <f t="shared" si="8"/>
        <v>1.8</v>
      </c>
      <c r="I114" s="18">
        <f t="shared" si="9"/>
        <v>0</v>
      </c>
      <c r="J114" s="18">
        <f t="shared" si="10"/>
        <v>1.8</v>
      </c>
      <c r="K114" s="18">
        <f t="shared" si="11"/>
        <v>0</v>
      </c>
      <c r="L114" s="18">
        <f>I114/评分比例!$G$3</f>
        <v>0</v>
      </c>
      <c r="M114" s="18">
        <f>J114/评分比例!$G$4</f>
        <v>3.272727272727273E-2</v>
      </c>
      <c r="N114" s="18">
        <f>K114/评分比例!$G$5</f>
        <v>0</v>
      </c>
    </row>
    <row r="115" spans="1:14" x14ac:dyDescent="0.35">
      <c r="A115" s="17">
        <f>学生名单!A120</f>
        <v>12103990438</v>
      </c>
      <c r="B115" s="18" t="str">
        <f>学生名单!B120</f>
        <v>孙东</v>
      </c>
      <c r="C115" s="18">
        <f>平时作业!K122</f>
        <v>0</v>
      </c>
      <c r="D115" s="18">
        <f>课程报告!H123</f>
        <v>0</v>
      </c>
      <c r="E115" s="18">
        <f>课程报告!I123</f>
        <v>0</v>
      </c>
      <c r="F115" s="18">
        <f>期末考试!K122</f>
        <v>0</v>
      </c>
      <c r="G115" s="18">
        <f>期末考试!L122</f>
        <v>0</v>
      </c>
      <c r="H115" s="18">
        <f t="shared" si="8"/>
        <v>0</v>
      </c>
      <c r="I115" s="18">
        <f t="shared" si="9"/>
        <v>0</v>
      </c>
      <c r="J115" s="18">
        <f t="shared" si="10"/>
        <v>0</v>
      </c>
      <c r="K115" s="18">
        <f t="shared" si="11"/>
        <v>0</v>
      </c>
      <c r="L115" s="18">
        <f>I115/评分比例!$G$3</f>
        <v>0</v>
      </c>
      <c r="M115" s="18">
        <f>J115/评分比例!$G$4</f>
        <v>0</v>
      </c>
      <c r="N115" s="18">
        <f>K115/评分比例!$G$5</f>
        <v>0</v>
      </c>
    </row>
    <row r="116" spans="1:14" x14ac:dyDescent="0.35">
      <c r="A116" s="17">
        <f>学生名单!A121</f>
        <v>12104050304</v>
      </c>
      <c r="B116" s="18" t="str">
        <f>学生名单!B121</f>
        <v>田英旭</v>
      </c>
      <c r="C116" s="18">
        <f>平时作业!K123</f>
        <v>0</v>
      </c>
      <c r="D116" s="18">
        <f>课程报告!H124</f>
        <v>0</v>
      </c>
      <c r="E116" s="18">
        <f>课程报告!I124</f>
        <v>0</v>
      </c>
      <c r="F116" s="18">
        <f>期末考试!K123</f>
        <v>0</v>
      </c>
      <c r="G116" s="18">
        <f>期末考试!L123</f>
        <v>0</v>
      </c>
      <c r="H116" s="18">
        <f t="shared" si="8"/>
        <v>0</v>
      </c>
      <c r="I116" s="18">
        <f t="shared" si="9"/>
        <v>0</v>
      </c>
      <c r="J116" s="18">
        <f t="shared" si="10"/>
        <v>0</v>
      </c>
      <c r="K116" s="18">
        <f t="shared" si="11"/>
        <v>0</v>
      </c>
      <c r="L116" s="18">
        <f>I116/评分比例!$G$3</f>
        <v>0</v>
      </c>
      <c r="M116" s="18">
        <f>J116/评分比例!$G$4</f>
        <v>0</v>
      </c>
      <c r="N116" s="18">
        <f>K116/评分比例!$G$5</f>
        <v>0</v>
      </c>
    </row>
    <row r="117" spans="1:14" x14ac:dyDescent="0.35">
      <c r="A117" s="17">
        <f>学生名单!A122</f>
        <v>12104050322</v>
      </c>
      <c r="B117" s="18" t="str">
        <f>学生名单!B122</f>
        <v>李川</v>
      </c>
      <c r="C117" s="18">
        <f>平时作业!K124</f>
        <v>1.6</v>
      </c>
      <c r="D117" s="18">
        <f>课程报告!H125</f>
        <v>0</v>
      </c>
      <c r="E117" s="18">
        <f>课程报告!I125</f>
        <v>0</v>
      </c>
      <c r="F117" s="18">
        <f>期末考试!K124</f>
        <v>0</v>
      </c>
      <c r="G117" s="18">
        <f>期末考试!L124</f>
        <v>0</v>
      </c>
      <c r="H117" s="18">
        <f t="shared" si="8"/>
        <v>1.6</v>
      </c>
      <c r="I117" s="18">
        <f t="shared" si="9"/>
        <v>0</v>
      </c>
      <c r="J117" s="18">
        <f t="shared" si="10"/>
        <v>1.6</v>
      </c>
      <c r="K117" s="18">
        <f t="shared" si="11"/>
        <v>0</v>
      </c>
      <c r="L117" s="18">
        <f>I117/评分比例!$G$3</f>
        <v>0</v>
      </c>
      <c r="M117" s="18">
        <f>J117/评分比例!$G$4</f>
        <v>2.9090909090909091E-2</v>
      </c>
      <c r="N117" s="18">
        <f>K117/评分比例!$G$5</f>
        <v>0</v>
      </c>
    </row>
    <row r="118" spans="1:14" x14ac:dyDescent="0.35">
      <c r="A118" s="17"/>
      <c r="B118" s="18"/>
      <c r="C118" s="18"/>
      <c r="D118" s="18"/>
      <c r="E118" s="18"/>
      <c r="F118" s="18"/>
      <c r="G118" s="18"/>
      <c r="H118" s="18"/>
      <c r="I118" s="18"/>
      <c r="J118" s="18"/>
      <c r="K118" s="18"/>
      <c r="L118" s="18"/>
      <c r="M118" s="18"/>
      <c r="N118" s="18"/>
    </row>
    <row r="119" spans="1:14" x14ac:dyDescent="0.35">
      <c r="A119" s="17"/>
      <c r="B119" s="18"/>
      <c r="C119" s="18"/>
      <c r="D119" s="18"/>
      <c r="E119" s="18"/>
      <c r="F119" s="18"/>
      <c r="G119" s="18"/>
      <c r="H119" s="18"/>
      <c r="I119" s="18"/>
      <c r="J119" s="18"/>
      <c r="K119" s="18"/>
      <c r="L119" s="18"/>
      <c r="M119" s="18"/>
      <c r="N119" s="18"/>
    </row>
    <row r="120" spans="1:14" x14ac:dyDescent="0.35">
      <c r="A120" s="17"/>
      <c r="B120" s="18"/>
      <c r="C120" s="18"/>
      <c r="D120" s="18"/>
      <c r="E120" s="18"/>
      <c r="F120" s="18"/>
      <c r="G120" s="18"/>
      <c r="H120" s="18"/>
      <c r="I120" s="18"/>
      <c r="J120" s="18"/>
      <c r="K120" s="18"/>
      <c r="L120" s="18">
        <f>AVERAGE(L3:L110)</f>
        <v>0</v>
      </c>
      <c r="M120" s="18">
        <f>AVERAGE(M3:M110)</f>
        <v>2.9124579124579109E-2</v>
      </c>
      <c r="N120" s="18">
        <f>AVERAGE(N3:N110)</f>
        <v>0</v>
      </c>
    </row>
  </sheetData>
  <mergeCells count="4">
    <mergeCell ref="D1:E1"/>
    <mergeCell ref="F1:G1"/>
    <mergeCell ref="A1:A2"/>
    <mergeCell ref="B1:B2"/>
  </mergeCells>
  <phoneticPr fontId="1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J17"/>
  <sheetViews>
    <sheetView workbookViewId="0">
      <selection activeCell="D19" sqref="D19"/>
    </sheetView>
  </sheetViews>
  <sheetFormatPr defaultColWidth="8.7109375" defaultRowHeight="14.15" x14ac:dyDescent="0.35"/>
  <cols>
    <col min="1" max="1" width="17.0703125" style="5" customWidth="1"/>
    <col min="2" max="2" width="15" style="5" customWidth="1"/>
    <col min="3" max="3" width="13.5703125" style="5" customWidth="1"/>
    <col min="4" max="4" width="13.0703125" style="5" customWidth="1"/>
    <col min="5" max="5" width="15.35546875" style="5" customWidth="1"/>
    <col min="6" max="6" width="13.0703125" style="5" customWidth="1"/>
    <col min="7" max="7" width="8.7109375" style="5"/>
    <col min="8" max="8" width="15.2109375" style="5" customWidth="1"/>
    <col min="9" max="16384" width="8.7109375" style="5"/>
  </cols>
  <sheetData>
    <row r="2" spans="1:10" ht="21" customHeight="1" x14ac:dyDescent="0.35">
      <c r="A2" s="121" t="s">
        <v>89</v>
      </c>
      <c r="B2" s="7" t="s">
        <v>90</v>
      </c>
      <c r="C2" s="116" t="s">
        <v>83</v>
      </c>
      <c r="D2" s="116" t="s">
        <v>91</v>
      </c>
      <c r="E2" s="7" t="s">
        <v>92</v>
      </c>
      <c r="F2" s="116" t="s">
        <v>83</v>
      </c>
      <c r="G2" s="116" t="s">
        <v>91</v>
      </c>
      <c r="H2" s="7" t="s">
        <v>93</v>
      </c>
      <c r="I2" s="116" t="s">
        <v>83</v>
      </c>
      <c r="J2" s="116" t="s">
        <v>91</v>
      </c>
    </row>
    <row r="3" spans="1:10" ht="19.399999999999999" customHeight="1" x14ac:dyDescent="0.35">
      <c r="A3" s="122"/>
      <c r="B3" s="7" t="s">
        <v>94</v>
      </c>
      <c r="C3" s="117"/>
      <c r="D3" s="117"/>
      <c r="E3" s="7" t="s">
        <v>94</v>
      </c>
      <c r="F3" s="117"/>
      <c r="G3" s="117"/>
      <c r="H3" s="7" t="s">
        <v>94</v>
      </c>
      <c r="I3" s="117"/>
      <c r="J3" s="117"/>
    </row>
    <row r="4" spans="1:10" x14ac:dyDescent="0.35">
      <c r="A4" s="8" t="s">
        <v>57</v>
      </c>
      <c r="B4" s="9"/>
      <c r="C4" s="9"/>
      <c r="D4" s="9"/>
      <c r="E4" s="10">
        <v>12</v>
      </c>
      <c r="F4" s="10">
        <f>课程报告!H127</f>
        <v>0</v>
      </c>
      <c r="G4" s="10">
        <f>F4/E4</f>
        <v>0</v>
      </c>
      <c r="H4" s="9">
        <v>15</v>
      </c>
      <c r="I4" s="9" t="e">
        <f>期末考试!#REF!</f>
        <v>#REF!</v>
      </c>
      <c r="J4" s="9" t="e">
        <f>I4/H4</f>
        <v>#REF!</v>
      </c>
    </row>
    <row r="5" spans="1:10" x14ac:dyDescent="0.35">
      <c r="A5" s="8" t="s">
        <v>68</v>
      </c>
      <c r="B5" s="11">
        <v>20</v>
      </c>
      <c r="C5" s="11">
        <f>总成绩表!C123</f>
        <v>1.4000000000000001</v>
      </c>
      <c r="D5" s="11">
        <f>C5/B5</f>
        <v>7.0000000000000007E-2</v>
      </c>
      <c r="E5" s="11"/>
      <c r="F5" s="11"/>
      <c r="G5" s="11"/>
      <c r="H5" s="9">
        <v>35</v>
      </c>
      <c r="I5" s="9" t="e">
        <f>期末考试!#REF!</f>
        <v>#REF!</v>
      </c>
      <c r="J5" s="9" t="e">
        <f>I5/H5</f>
        <v>#REF!</v>
      </c>
    </row>
    <row r="6" spans="1:10" x14ac:dyDescent="0.35">
      <c r="A6" s="8" t="s">
        <v>58</v>
      </c>
      <c r="B6" s="12"/>
      <c r="C6" s="9"/>
      <c r="D6" s="9"/>
      <c r="E6" s="11">
        <v>18</v>
      </c>
      <c r="F6" s="11">
        <f>课程报告!I127</f>
        <v>0</v>
      </c>
      <c r="G6" s="11">
        <f>F6/E6</f>
        <v>0</v>
      </c>
      <c r="H6" s="11"/>
      <c r="I6" s="11"/>
      <c r="J6" s="11"/>
    </row>
    <row r="8" spans="1:10" ht="14.5" customHeight="1" x14ac:dyDescent="0.35">
      <c r="A8" s="13"/>
      <c r="B8" s="116" t="s">
        <v>95</v>
      </c>
      <c r="C8" s="118" t="s">
        <v>96</v>
      </c>
      <c r="D8" s="119"/>
      <c r="E8" s="119"/>
      <c r="F8" s="119"/>
      <c r="G8" s="120"/>
    </row>
    <row r="9" spans="1:10" ht="28.75" customHeight="1" x14ac:dyDescent="0.35">
      <c r="A9" s="13"/>
      <c r="B9" s="117"/>
      <c r="C9" s="9" t="s">
        <v>72</v>
      </c>
      <c r="D9" s="9" t="s">
        <v>73</v>
      </c>
      <c r="E9" s="9" t="s">
        <v>74</v>
      </c>
      <c r="F9" s="9" t="s">
        <v>75</v>
      </c>
      <c r="G9" s="9" t="s">
        <v>76</v>
      </c>
    </row>
    <row r="10" spans="1:10" x14ac:dyDescent="0.35">
      <c r="A10" s="7" t="s">
        <v>97</v>
      </c>
      <c r="B10" s="11">
        <f>课程达成度表!N124</f>
        <v>0.27586206896551724</v>
      </c>
      <c r="C10" s="11">
        <v>0.92328042328042303</v>
      </c>
      <c r="D10" s="11">
        <v>0.83894500561167196</v>
      </c>
      <c r="E10" s="11">
        <v>0.77932098765432101</v>
      </c>
      <c r="F10" s="11">
        <v>0.648745519713262</v>
      </c>
      <c r="G10" s="11">
        <v>0.467592592592593</v>
      </c>
    </row>
    <row r="11" spans="1:10" x14ac:dyDescent="0.35">
      <c r="A11" s="7" t="s">
        <v>98</v>
      </c>
      <c r="B11" s="11">
        <f>课程达成度表!O124</f>
        <v>2.5454545454545455E-2</v>
      </c>
      <c r="C11" s="11">
        <v>0.89532467532467497</v>
      </c>
      <c r="D11" s="11">
        <v>0.80848484848484803</v>
      </c>
      <c r="E11" s="11">
        <v>0.70590909090909104</v>
      </c>
      <c r="F11" s="11">
        <v>0.61395894428152498</v>
      </c>
      <c r="G11" s="11">
        <v>0.43272727272727302</v>
      </c>
    </row>
    <row r="12" spans="1:10" x14ac:dyDescent="0.35">
      <c r="A12" s="7" t="s">
        <v>99</v>
      </c>
      <c r="B12" s="11">
        <f>课程达成度表!P124</f>
        <v>0.5</v>
      </c>
      <c r="C12" s="11">
        <v>0.98412698412698396</v>
      </c>
      <c r="D12" s="11">
        <v>0.91077441077441101</v>
      </c>
      <c r="E12" s="11">
        <v>0.80864197530864201</v>
      </c>
      <c r="F12" s="11">
        <v>0.66487455197132606</v>
      </c>
      <c r="G12" s="11">
        <v>0.38194444444444398</v>
      </c>
    </row>
    <row r="14" spans="1:10" ht="27.45" x14ac:dyDescent="0.35">
      <c r="A14" s="7" t="s">
        <v>100</v>
      </c>
      <c r="B14" s="14" t="s">
        <v>89</v>
      </c>
      <c r="C14" s="7" t="s">
        <v>101</v>
      </c>
      <c r="D14" s="7" t="s">
        <v>102</v>
      </c>
      <c r="E14" s="7" t="s">
        <v>103</v>
      </c>
    </row>
    <row r="15" spans="1:10" x14ac:dyDescent="0.35">
      <c r="A15" s="9" t="s">
        <v>104</v>
      </c>
      <c r="B15" s="7" t="s">
        <v>97</v>
      </c>
      <c r="C15" s="9">
        <v>16</v>
      </c>
      <c r="D15" s="9">
        <v>12.6</v>
      </c>
      <c r="E15" s="9">
        <f>毕业要求达成度表!L120</f>
        <v>0</v>
      </c>
    </row>
    <row r="16" spans="1:10" x14ac:dyDescent="0.35">
      <c r="A16" s="9" t="s">
        <v>105</v>
      </c>
      <c r="B16" s="7" t="s">
        <v>98</v>
      </c>
      <c r="C16" s="9">
        <v>44</v>
      </c>
      <c r="D16" s="9">
        <v>26.9</v>
      </c>
      <c r="E16" s="9">
        <f>毕业要求达成度表!M120</f>
        <v>2.9124579124579109E-2</v>
      </c>
    </row>
    <row r="17" spans="1:5" x14ac:dyDescent="0.35">
      <c r="A17" s="9" t="s">
        <v>106</v>
      </c>
      <c r="B17" s="7" t="s">
        <v>99</v>
      </c>
      <c r="C17" s="9">
        <v>20</v>
      </c>
      <c r="D17" s="9">
        <v>15.8</v>
      </c>
      <c r="E17" s="9">
        <f>毕业要求达成度表!N120</f>
        <v>0</v>
      </c>
    </row>
  </sheetData>
  <mergeCells count="9">
    <mergeCell ref="I2:I3"/>
    <mergeCell ref="J2:J3"/>
    <mergeCell ref="C8:G8"/>
    <mergeCell ref="A2:A3"/>
    <mergeCell ref="B8:B9"/>
    <mergeCell ref="C2:C3"/>
    <mergeCell ref="D2:D3"/>
    <mergeCell ref="F2:F3"/>
    <mergeCell ref="G2:G3"/>
  </mergeCells>
  <phoneticPr fontId="1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K121"/>
  <sheetViews>
    <sheetView topLeftCell="A94" workbookViewId="0">
      <selection activeCell="L125" sqref="L125"/>
    </sheetView>
  </sheetViews>
  <sheetFormatPr defaultColWidth="9" defaultRowHeight="14.15" x14ac:dyDescent="0.35"/>
  <cols>
    <col min="2" max="2" width="8.640625" style="3"/>
  </cols>
  <sheetData>
    <row r="2" spans="2:5" x14ac:dyDescent="0.35">
      <c r="B2" s="4">
        <v>12.3</v>
      </c>
      <c r="C2" s="5">
        <v>0</v>
      </c>
      <c r="D2" s="5">
        <v>0.22363636363636399</v>
      </c>
      <c r="E2" s="5">
        <v>0</v>
      </c>
    </row>
    <row r="3" spans="2:5" x14ac:dyDescent="0.35">
      <c r="B3" s="4">
        <v>18.2</v>
      </c>
      <c r="C3" s="5">
        <v>0</v>
      </c>
      <c r="D3" s="5">
        <v>0.33090909090909099</v>
      </c>
      <c r="E3" s="5">
        <v>0</v>
      </c>
    </row>
    <row r="4" spans="2:5" x14ac:dyDescent="0.35">
      <c r="B4" s="4">
        <v>49</v>
      </c>
      <c r="C4" s="5">
        <v>0.51851851851851805</v>
      </c>
      <c r="D4" s="5">
        <v>0.49090909090909102</v>
      </c>
      <c r="E4" s="5">
        <v>0.44444444444444398</v>
      </c>
    </row>
    <row r="5" spans="2:5" x14ac:dyDescent="0.35">
      <c r="B5" s="4">
        <v>50.6</v>
      </c>
      <c r="C5" s="5">
        <v>0.66666666666666696</v>
      </c>
      <c r="D5" s="5">
        <v>0.48363636363636398</v>
      </c>
      <c r="E5" s="5">
        <v>0.33333333333333298</v>
      </c>
    </row>
    <row r="6" spans="2:5" x14ac:dyDescent="0.35">
      <c r="B6" s="4">
        <v>52.7</v>
      </c>
      <c r="C6" s="5">
        <v>0.592592592592593</v>
      </c>
      <c r="D6" s="5">
        <v>0.48545454545454497</v>
      </c>
      <c r="E6" s="5">
        <v>0.55555555555555602</v>
      </c>
    </row>
    <row r="7" spans="2:5" x14ac:dyDescent="0.35">
      <c r="B7" s="4">
        <v>53.8</v>
      </c>
      <c r="C7" s="5">
        <v>0.57407407407407396</v>
      </c>
      <c r="D7" s="5">
        <v>0.49636363636363601</v>
      </c>
      <c r="E7" s="5">
        <v>0.61111111111111105</v>
      </c>
    </row>
    <row r="8" spans="2:5" x14ac:dyDescent="0.35">
      <c r="B8" s="4">
        <v>54.9</v>
      </c>
      <c r="C8" s="5">
        <v>0.72222222222222199</v>
      </c>
      <c r="D8" s="5">
        <v>0.48</v>
      </c>
      <c r="E8" s="5">
        <v>0.5</v>
      </c>
    </row>
    <row r="9" spans="2:5" x14ac:dyDescent="0.35">
      <c r="B9" s="4">
        <v>54.9</v>
      </c>
      <c r="C9" s="5">
        <v>0.66666666666666696</v>
      </c>
      <c r="D9" s="5">
        <v>0.470909090909091</v>
      </c>
      <c r="E9" s="5">
        <v>0.61111111111111105</v>
      </c>
    </row>
    <row r="10" spans="2:5" x14ac:dyDescent="0.35">
      <c r="B10" s="4"/>
      <c r="C10" s="5">
        <f>AVERAGE(C2:C9)</f>
        <v>0.46759259259259262</v>
      </c>
      <c r="D10" s="5">
        <f t="shared" ref="D10:E10" si="0">AVERAGE(D2:D9)</f>
        <v>0.43272727272727279</v>
      </c>
      <c r="E10" s="5">
        <f t="shared" si="0"/>
        <v>0.38194444444444442</v>
      </c>
    </row>
    <row r="11" spans="2:5" x14ac:dyDescent="0.35">
      <c r="B11" s="4">
        <v>59.5</v>
      </c>
      <c r="C11" s="5">
        <v>0.57407407407407396</v>
      </c>
      <c r="D11" s="5">
        <v>0.58181818181818201</v>
      </c>
      <c r="E11" s="5">
        <v>0.66666666666666696</v>
      </c>
    </row>
    <row r="12" spans="2:5" x14ac:dyDescent="0.35">
      <c r="B12" s="4">
        <v>59.5</v>
      </c>
      <c r="C12" s="5">
        <v>0.68518518518518501</v>
      </c>
      <c r="D12" s="5">
        <v>0.56363636363636405</v>
      </c>
      <c r="E12" s="5">
        <v>0.55555555555555602</v>
      </c>
    </row>
    <row r="13" spans="2:5" x14ac:dyDescent="0.35">
      <c r="B13" s="4">
        <v>59.6</v>
      </c>
      <c r="C13" s="5">
        <v>0.68518518518518501</v>
      </c>
      <c r="D13" s="5">
        <v>0.51090909090909098</v>
      </c>
      <c r="E13" s="5">
        <v>0.72222222222222199</v>
      </c>
    </row>
    <row r="14" spans="2:5" x14ac:dyDescent="0.35">
      <c r="B14" s="4">
        <v>59.6</v>
      </c>
      <c r="C14" s="5">
        <v>0.51851851851851805</v>
      </c>
      <c r="D14" s="5">
        <v>0.68363636363636404</v>
      </c>
      <c r="E14" s="5">
        <v>0.44444444444444398</v>
      </c>
    </row>
    <row r="15" spans="2:5" x14ac:dyDescent="0.35">
      <c r="B15" s="4">
        <v>59.7</v>
      </c>
      <c r="C15" s="5">
        <v>0.66666666666666696</v>
      </c>
      <c r="D15" s="5">
        <v>0.54</v>
      </c>
      <c r="E15" s="5">
        <v>0.66666666666666696</v>
      </c>
    </row>
    <row r="16" spans="2:5" x14ac:dyDescent="0.35">
      <c r="B16" s="4">
        <v>60.1</v>
      </c>
      <c r="C16" s="5">
        <v>0.48148148148148101</v>
      </c>
      <c r="D16" s="5">
        <v>0.58363636363636395</v>
      </c>
      <c r="E16" s="5">
        <v>0.83333333333333304</v>
      </c>
    </row>
    <row r="17" spans="2:5" x14ac:dyDescent="0.35">
      <c r="B17" s="4">
        <v>60.3</v>
      </c>
      <c r="C17" s="5">
        <v>0.72222222222222199</v>
      </c>
      <c r="D17" s="5">
        <v>0.61454545454545495</v>
      </c>
      <c r="E17" s="5">
        <v>0.38888888888888901</v>
      </c>
    </row>
    <row r="18" spans="2:5" x14ac:dyDescent="0.35">
      <c r="B18" s="4">
        <v>60.4</v>
      </c>
      <c r="C18" s="5">
        <v>0.51851851851851805</v>
      </c>
      <c r="D18" s="5">
        <v>0.60727272727272696</v>
      </c>
      <c r="E18" s="5">
        <v>0.72222222222222199</v>
      </c>
    </row>
    <row r="19" spans="2:5" x14ac:dyDescent="0.35">
      <c r="B19" s="4">
        <v>60.4</v>
      </c>
      <c r="C19" s="5">
        <v>0.85185185185185197</v>
      </c>
      <c r="D19" s="5">
        <v>0.443636363636364</v>
      </c>
      <c r="E19" s="5">
        <v>0.72222222222222199</v>
      </c>
    </row>
    <row r="20" spans="2:5" x14ac:dyDescent="0.35">
      <c r="B20" s="4">
        <v>60.5</v>
      </c>
      <c r="C20" s="5">
        <v>0.53703703703703698</v>
      </c>
      <c r="D20" s="5">
        <v>0.63636363636363602</v>
      </c>
      <c r="E20" s="5">
        <v>0.61111111111111105</v>
      </c>
    </row>
    <row r="21" spans="2:5" x14ac:dyDescent="0.35">
      <c r="B21" s="4">
        <v>61.4</v>
      </c>
      <c r="C21" s="5">
        <v>0.57407407407407396</v>
      </c>
      <c r="D21" s="5">
        <v>0.65272727272727304</v>
      </c>
      <c r="E21" s="5">
        <v>0.55555555555555602</v>
      </c>
    </row>
    <row r="22" spans="2:5" x14ac:dyDescent="0.35">
      <c r="B22" s="4">
        <v>61.6</v>
      </c>
      <c r="C22" s="5">
        <v>0.74074074074074103</v>
      </c>
      <c r="D22" s="5">
        <v>0.50181818181818205</v>
      </c>
      <c r="E22" s="5">
        <v>0.77777777777777801</v>
      </c>
    </row>
    <row r="23" spans="2:5" x14ac:dyDescent="0.35">
      <c r="B23" s="4">
        <v>61.7</v>
      </c>
      <c r="C23" s="5">
        <v>0.70370370370370405</v>
      </c>
      <c r="D23" s="5">
        <v>0.52181818181818196</v>
      </c>
      <c r="E23" s="5">
        <v>0.77777777777777801</v>
      </c>
    </row>
    <row r="24" spans="2:5" x14ac:dyDescent="0.35">
      <c r="B24" s="4">
        <v>61.8</v>
      </c>
      <c r="C24" s="5">
        <v>0.68518518518518501</v>
      </c>
      <c r="D24" s="5">
        <v>0.55090909090909101</v>
      </c>
      <c r="E24" s="5">
        <v>0.72222222222222199</v>
      </c>
    </row>
    <row r="25" spans="2:5" x14ac:dyDescent="0.35">
      <c r="B25" s="4">
        <v>61.8</v>
      </c>
      <c r="C25" s="5">
        <v>0.70370370370370405</v>
      </c>
      <c r="D25" s="5">
        <v>0.54181818181818198</v>
      </c>
      <c r="E25" s="5">
        <v>0.72222222222222199</v>
      </c>
    </row>
    <row r="26" spans="2:5" x14ac:dyDescent="0.35">
      <c r="B26" s="4">
        <v>62</v>
      </c>
      <c r="C26" s="5">
        <v>0.57407407407407396</v>
      </c>
      <c r="D26" s="5">
        <v>0.68181818181818199</v>
      </c>
      <c r="E26" s="5">
        <v>0.5</v>
      </c>
    </row>
    <row r="27" spans="2:5" x14ac:dyDescent="0.35">
      <c r="B27" s="4">
        <v>62.1</v>
      </c>
      <c r="C27" s="5">
        <v>0.62962962962962998</v>
      </c>
      <c r="D27" s="5">
        <v>0.58363636363636395</v>
      </c>
      <c r="E27" s="5">
        <v>0.72222222222222199</v>
      </c>
    </row>
    <row r="28" spans="2:5" x14ac:dyDescent="0.35">
      <c r="B28" s="4">
        <v>62.6</v>
      </c>
      <c r="C28" s="5">
        <v>0.57407407407407396</v>
      </c>
      <c r="D28" s="5">
        <v>0.76545454545454505</v>
      </c>
      <c r="E28" s="5">
        <v>0.27777777777777801</v>
      </c>
    </row>
    <row r="29" spans="2:5" x14ac:dyDescent="0.35">
      <c r="B29" s="4">
        <v>63.9</v>
      </c>
      <c r="C29" s="5">
        <v>0.64814814814814803</v>
      </c>
      <c r="D29" s="5">
        <v>0.62545454545454604</v>
      </c>
      <c r="E29" s="5">
        <v>0.66666666666666696</v>
      </c>
    </row>
    <row r="30" spans="2:5" x14ac:dyDescent="0.35">
      <c r="B30" s="4">
        <v>64.400000000000006</v>
      </c>
      <c r="C30" s="5">
        <v>0.62962962962962998</v>
      </c>
      <c r="D30" s="5">
        <v>0.60727272727272696</v>
      </c>
      <c r="E30" s="5">
        <v>0.77777777777777801</v>
      </c>
    </row>
    <row r="31" spans="2:5" x14ac:dyDescent="0.35">
      <c r="B31" s="4">
        <v>65.099999999999994</v>
      </c>
      <c r="C31" s="5">
        <v>0.66666666666666696</v>
      </c>
      <c r="D31" s="5">
        <v>0.63818181818181796</v>
      </c>
      <c r="E31" s="5">
        <v>0.66666666666666696</v>
      </c>
    </row>
    <row r="32" spans="2:5" x14ac:dyDescent="0.35">
      <c r="B32" s="4">
        <v>65.8</v>
      </c>
      <c r="C32" s="5">
        <v>0.74074074074074103</v>
      </c>
      <c r="D32" s="5">
        <v>0.63272727272727303</v>
      </c>
      <c r="E32" s="5">
        <v>0.61111111111111105</v>
      </c>
    </row>
    <row r="33" spans="2:5" x14ac:dyDescent="0.35">
      <c r="B33" s="4">
        <v>65.900000000000006</v>
      </c>
      <c r="C33" s="5">
        <v>0.62962962962962998</v>
      </c>
      <c r="D33" s="5">
        <v>0.74363636363636398</v>
      </c>
      <c r="E33" s="5">
        <v>0.44444444444444398</v>
      </c>
    </row>
    <row r="34" spans="2:5" x14ac:dyDescent="0.35">
      <c r="B34" s="4">
        <v>66.400000000000006</v>
      </c>
      <c r="C34" s="5">
        <v>0.66666666666666696</v>
      </c>
      <c r="D34" s="5">
        <v>0.62545454545454604</v>
      </c>
      <c r="E34" s="5">
        <v>0.77777777777777801</v>
      </c>
    </row>
    <row r="35" spans="2:5" x14ac:dyDescent="0.35">
      <c r="B35" s="4">
        <v>66.599999999999994</v>
      </c>
      <c r="C35" s="5">
        <v>0.51851851851851805</v>
      </c>
      <c r="D35" s="5">
        <v>0.73818181818181805</v>
      </c>
      <c r="E35" s="5">
        <v>0.66666666666666696</v>
      </c>
    </row>
    <row r="36" spans="2:5" x14ac:dyDescent="0.35">
      <c r="B36" s="4">
        <v>66.7</v>
      </c>
      <c r="C36" s="5">
        <v>0.62962962962962998</v>
      </c>
      <c r="D36" s="5">
        <v>0.63090909090909097</v>
      </c>
      <c r="E36" s="5">
        <v>0.83333333333333304</v>
      </c>
    </row>
    <row r="37" spans="2:5" x14ac:dyDescent="0.35">
      <c r="B37" s="4">
        <v>67.2</v>
      </c>
      <c r="C37" s="5">
        <v>0.79629629629629595</v>
      </c>
      <c r="D37" s="5">
        <v>0.59454545454545504</v>
      </c>
      <c r="E37" s="5">
        <v>0.72222222222222199</v>
      </c>
    </row>
    <row r="38" spans="2:5" x14ac:dyDescent="0.35">
      <c r="B38" s="4">
        <v>67.900000000000006</v>
      </c>
      <c r="C38" s="5">
        <v>0.72222222222222199</v>
      </c>
      <c r="D38" s="5">
        <v>0.589090909090909</v>
      </c>
      <c r="E38" s="5">
        <v>0.88888888888888895</v>
      </c>
    </row>
    <row r="39" spans="2:5" x14ac:dyDescent="0.35">
      <c r="B39" s="4">
        <v>68.2</v>
      </c>
      <c r="C39" s="5">
        <v>0.68518518518518501</v>
      </c>
      <c r="D39" s="5">
        <v>0.66727272727272702</v>
      </c>
      <c r="E39" s="5">
        <v>0.72222222222222199</v>
      </c>
    </row>
    <row r="40" spans="2:5" x14ac:dyDescent="0.35">
      <c r="B40" s="4">
        <v>68.900000000000006</v>
      </c>
      <c r="C40" s="5">
        <v>0.66666666666666696</v>
      </c>
      <c r="D40" s="5">
        <v>0.72545454545454502</v>
      </c>
      <c r="E40" s="5">
        <v>0.61111111111111105</v>
      </c>
    </row>
    <row r="41" spans="2:5" x14ac:dyDescent="0.35">
      <c r="B41" s="4">
        <v>69.2</v>
      </c>
      <c r="C41" s="5">
        <v>0.68518518518518501</v>
      </c>
      <c r="D41" s="5">
        <v>0.64909090909090905</v>
      </c>
      <c r="E41" s="5">
        <v>0.83333333333333304</v>
      </c>
    </row>
    <row r="42" spans="2:5" x14ac:dyDescent="0.35">
      <c r="B42" s="4"/>
      <c r="C42" s="5">
        <f>AVERAGE(C11:C41)</f>
        <v>0.64874551971326166</v>
      </c>
      <c r="D42" s="5">
        <f t="shared" ref="D42:E42" si="1">AVERAGE(D11:D41)</f>
        <v>0.6139589442815252</v>
      </c>
      <c r="E42" s="5">
        <f t="shared" si="1"/>
        <v>0.66487455197132617</v>
      </c>
    </row>
    <row r="43" spans="2:5" x14ac:dyDescent="0.35">
      <c r="B43" s="4">
        <v>69.5</v>
      </c>
      <c r="C43" s="5">
        <v>0.61111111111111105</v>
      </c>
      <c r="D43" s="5">
        <v>0.70909090909090899</v>
      </c>
      <c r="E43" s="5">
        <v>0.77777777777777801</v>
      </c>
    </row>
    <row r="44" spans="2:5" x14ac:dyDescent="0.35">
      <c r="B44" s="4">
        <v>69.599999999999994</v>
      </c>
      <c r="C44" s="5">
        <v>0.64814814814814803</v>
      </c>
      <c r="D44" s="5">
        <v>0.72909090909090901</v>
      </c>
      <c r="E44" s="5">
        <v>0.66666666666666696</v>
      </c>
    </row>
    <row r="45" spans="2:5" x14ac:dyDescent="0.35">
      <c r="B45" s="4">
        <v>70.8</v>
      </c>
      <c r="C45" s="5">
        <v>0.64814814814814803</v>
      </c>
      <c r="D45" s="5">
        <v>0.69636363636363596</v>
      </c>
      <c r="E45" s="5">
        <v>0.83333333333333304</v>
      </c>
    </row>
    <row r="46" spans="2:5" x14ac:dyDescent="0.35">
      <c r="B46" s="4">
        <v>71</v>
      </c>
      <c r="C46" s="5">
        <v>0.74074074074074103</v>
      </c>
      <c r="D46" s="5">
        <v>0.61818181818181805</v>
      </c>
      <c r="E46" s="5">
        <v>0.94444444444444398</v>
      </c>
    </row>
    <row r="47" spans="2:5" x14ac:dyDescent="0.35">
      <c r="B47" s="4">
        <v>71.2</v>
      </c>
      <c r="C47" s="5">
        <v>0.907407407407407</v>
      </c>
      <c r="D47" s="5">
        <v>0.558181818181818</v>
      </c>
      <c r="E47" s="5">
        <v>0.88888888888888895</v>
      </c>
    </row>
    <row r="48" spans="2:5" x14ac:dyDescent="0.35">
      <c r="B48" s="4">
        <v>71.400000000000006</v>
      </c>
      <c r="C48" s="5">
        <v>0.88888888888888895</v>
      </c>
      <c r="D48" s="5">
        <v>0.55272727272727296</v>
      </c>
      <c r="E48" s="5">
        <v>0.94444444444444398</v>
      </c>
    </row>
    <row r="49" spans="2:5" x14ac:dyDescent="0.35">
      <c r="B49" s="4">
        <v>71.5</v>
      </c>
      <c r="C49" s="5">
        <v>0.64814814814814803</v>
      </c>
      <c r="D49" s="5">
        <v>0.69090909090909103</v>
      </c>
      <c r="E49" s="5">
        <v>0.88888888888888895</v>
      </c>
    </row>
    <row r="50" spans="2:5" x14ac:dyDescent="0.35">
      <c r="B50" s="4">
        <v>71.599999999999994</v>
      </c>
      <c r="C50" s="5">
        <v>0.79629629629629595</v>
      </c>
      <c r="D50" s="5">
        <v>0.62</v>
      </c>
      <c r="E50" s="5">
        <v>0.88888888888888895</v>
      </c>
    </row>
    <row r="51" spans="2:5" x14ac:dyDescent="0.35">
      <c r="B51" s="4">
        <v>71.8</v>
      </c>
      <c r="C51" s="5">
        <v>0.83333333333333304</v>
      </c>
      <c r="D51" s="5">
        <v>0.678181818181818</v>
      </c>
      <c r="E51" s="5">
        <v>0.66666666666666696</v>
      </c>
    </row>
    <row r="52" spans="2:5" x14ac:dyDescent="0.35">
      <c r="B52" s="4">
        <v>72</v>
      </c>
      <c r="C52" s="5">
        <v>0.88888888888888895</v>
      </c>
      <c r="D52" s="5">
        <v>0.61818181818181805</v>
      </c>
      <c r="E52" s="5">
        <v>0.77777777777777801</v>
      </c>
    </row>
    <row r="53" spans="2:5" x14ac:dyDescent="0.35">
      <c r="B53" s="4">
        <v>72.5</v>
      </c>
      <c r="C53" s="5">
        <v>0.907407407407407</v>
      </c>
      <c r="D53" s="5">
        <v>0.56363636363636405</v>
      </c>
      <c r="E53" s="5">
        <v>0.94444444444444398</v>
      </c>
    </row>
    <row r="54" spans="2:5" x14ac:dyDescent="0.35">
      <c r="B54" s="4">
        <v>72.599999999999994</v>
      </c>
      <c r="C54" s="5">
        <v>0.75925925925925897</v>
      </c>
      <c r="D54" s="5">
        <v>0.62</v>
      </c>
      <c r="E54" s="5">
        <v>1</v>
      </c>
    </row>
    <row r="55" spans="2:5" x14ac:dyDescent="0.35">
      <c r="B55" s="4">
        <v>73.099999999999994</v>
      </c>
      <c r="C55" s="5">
        <v>0.74074074074074103</v>
      </c>
      <c r="D55" s="5">
        <v>0.80181818181818199</v>
      </c>
      <c r="E55" s="5">
        <v>0.5</v>
      </c>
    </row>
    <row r="56" spans="2:5" x14ac:dyDescent="0.35">
      <c r="B56" s="4">
        <v>73.2</v>
      </c>
      <c r="C56" s="5">
        <v>0.83333333333333304</v>
      </c>
      <c r="D56" s="5">
        <v>0.64909090909090905</v>
      </c>
      <c r="E56" s="5">
        <v>0.83333333333333304</v>
      </c>
    </row>
    <row r="57" spans="2:5" x14ac:dyDescent="0.35">
      <c r="B57" s="4">
        <v>73.3</v>
      </c>
      <c r="C57" s="5">
        <v>0.66666666666666696</v>
      </c>
      <c r="D57" s="5">
        <v>0.732727272727273</v>
      </c>
      <c r="E57" s="5">
        <v>0.83333333333333304</v>
      </c>
    </row>
    <row r="58" spans="2:5" x14ac:dyDescent="0.35">
      <c r="B58" s="4">
        <v>73.8</v>
      </c>
      <c r="C58" s="5">
        <v>0.70370370370370405</v>
      </c>
      <c r="D58" s="5">
        <v>0.74181818181818204</v>
      </c>
      <c r="E58" s="5">
        <v>0.77777777777777801</v>
      </c>
    </row>
    <row r="59" spans="2:5" x14ac:dyDescent="0.35">
      <c r="B59" s="4">
        <v>74.099999999999994</v>
      </c>
      <c r="C59" s="5">
        <v>0.79629629629629595</v>
      </c>
      <c r="D59" s="5">
        <v>0.647272727272727</v>
      </c>
      <c r="E59" s="5">
        <v>0.94444444444444398</v>
      </c>
    </row>
    <row r="60" spans="2:5" x14ac:dyDescent="0.35">
      <c r="B60" s="4">
        <v>74.400000000000006</v>
      </c>
      <c r="C60" s="5">
        <v>0.75925925925925897</v>
      </c>
      <c r="D60" s="5">
        <v>0.72545454545454502</v>
      </c>
      <c r="E60" s="5">
        <v>0.77777777777777801</v>
      </c>
    </row>
    <row r="61" spans="2:5" x14ac:dyDescent="0.35">
      <c r="B61" s="4">
        <v>74.599999999999994</v>
      </c>
      <c r="C61" s="5">
        <v>0.77777777777777801</v>
      </c>
      <c r="D61" s="5">
        <v>0.72</v>
      </c>
      <c r="E61" s="5">
        <v>0.77777777777777801</v>
      </c>
    </row>
    <row r="62" spans="2:5" x14ac:dyDescent="0.35">
      <c r="B62" s="4">
        <v>74.599999999999994</v>
      </c>
      <c r="C62" s="5">
        <v>0.68518518518518501</v>
      </c>
      <c r="D62" s="5">
        <v>0.78363636363636402</v>
      </c>
      <c r="E62" s="5">
        <v>0.72222222222222199</v>
      </c>
    </row>
    <row r="63" spans="2:5" x14ac:dyDescent="0.35">
      <c r="B63" s="4">
        <v>75</v>
      </c>
      <c r="C63" s="5">
        <v>0.68518518518518501</v>
      </c>
      <c r="D63" s="5">
        <v>0.75454545454545496</v>
      </c>
      <c r="E63" s="5">
        <v>0.83333333333333304</v>
      </c>
    </row>
    <row r="64" spans="2:5" x14ac:dyDescent="0.35">
      <c r="B64" s="4">
        <v>75.2</v>
      </c>
      <c r="C64" s="5">
        <v>0.74074074074074103</v>
      </c>
      <c r="D64" s="5">
        <v>0.80363636363636404</v>
      </c>
      <c r="E64" s="5">
        <v>0.61111111111111105</v>
      </c>
    </row>
    <row r="65" spans="2:5" x14ac:dyDescent="0.35">
      <c r="B65" s="4">
        <v>76.099999999999994</v>
      </c>
      <c r="C65" s="5">
        <v>0.74074074074074103</v>
      </c>
      <c r="D65" s="5">
        <v>0.74727272727272698</v>
      </c>
      <c r="E65" s="5">
        <v>0.83333333333333304</v>
      </c>
    </row>
    <row r="66" spans="2:5" x14ac:dyDescent="0.35">
      <c r="B66" s="4">
        <v>76.2</v>
      </c>
      <c r="C66" s="5">
        <v>0.75925925925925897</v>
      </c>
      <c r="D66" s="5">
        <v>0.75818181818181796</v>
      </c>
      <c r="E66" s="5">
        <v>0.77777777777777801</v>
      </c>
    </row>
    <row r="67" spans="2:5" x14ac:dyDescent="0.35">
      <c r="B67" s="4">
        <v>76.7</v>
      </c>
      <c r="C67" s="5">
        <v>0.77777777777777801</v>
      </c>
      <c r="D67" s="5">
        <v>0.794545454545455</v>
      </c>
      <c r="E67" s="5">
        <v>0.66666666666666696</v>
      </c>
    </row>
    <row r="68" spans="2:5" x14ac:dyDescent="0.35">
      <c r="B68" s="4">
        <v>76.8</v>
      </c>
      <c r="C68" s="5">
        <v>0.75925925925925897</v>
      </c>
      <c r="D68" s="5">
        <v>0.80545454545454498</v>
      </c>
      <c r="E68" s="5">
        <v>0.66666666666666696</v>
      </c>
    </row>
    <row r="69" spans="2:5" x14ac:dyDescent="0.35">
      <c r="B69" s="4">
        <v>76.8</v>
      </c>
      <c r="C69" s="5">
        <v>0.85185185185185197</v>
      </c>
      <c r="D69" s="5">
        <v>0.68727272727272704</v>
      </c>
      <c r="E69" s="5">
        <v>0.88888888888888895</v>
      </c>
    </row>
    <row r="70" spans="2:5" x14ac:dyDescent="0.35">
      <c r="B70" s="4">
        <v>77.2</v>
      </c>
      <c r="C70" s="5">
        <v>0.79629629629629595</v>
      </c>
      <c r="D70" s="5">
        <v>0.72181818181818203</v>
      </c>
      <c r="E70" s="5">
        <v>0.88888888888888895</v>
      </c>
    </row>
    <row r="71" spans="2:5" x14ac:dyDescent="0.35">
      <c r="B71" s="4">
        <v>77.400000000000006</v>
      </c>
      <c r="C71" s="5">
        <v>0.79629629629629595</v>
      </c>
      <c r="D71" s="5">
        <v>0.76181818181818195</v>
      </c>
      <c r="E71" s="5">
        <v>0.77777777777777801</v>
      </c>
    </row>
    <row r="72" spans="2:5" x14ac:dyDescent="0.35">
      <c r="B72" s="4">
        <v>77.400000000000006</v>
      </c>
      <c r="C72" s="5">
        <v>0.94444444444444398</v>
      </c>
      <c r="D72" s="5">
        <v>0.65272727272727304</v>
      </c>
      <c r="E72" s="5">
        <v>0.88888888888888895</v>
      </c>
    </row>
    <row r="73" spans="2:5" x14ac:dyDescent="0.35">
      <c r="B73" s="4">
        <v>77.5</v>
      </c>
      <c r="C73" s="5">
        <v>0.88888888888888895</v>
      </c>
      <c r="D73" s="5">
        <v>0.736363636363636</v>
      </c>
      <c r="E73" s="5">
        <v>0.72222222222222199</v>
      </c>
    </row>
    <row r="74" spans="2:5" x14ac:dyDescent="0.35">
      <c r="B74" s="4">
        <v>77.599999999999994</v>
      </c>
      <c r="C74" s="5">
        <v>0.81481481481481499</v>
      </c>
      <c r="D74" s="5">
        <v>0.73818181818181805</v>
      </c>
      <c r="E74" s="5">
        <v>0.83333333333333304</v>
      </c>
    </row>
    <row r="75" spans="2:5" x14ac:dyDescent="0.35">
      <c r="B75" s="4">
        <v>77.900000000000006</v>
      </c>
      <c r="C75" s="5">
        <v>0.79629629629629595</v>
      </c>
      <c r="D75" s="5">
        <v>0.77090909090909099</v>
      </c>
      <c r="E75" s="5">
        <v>0.77777777777777801</v>
      </c>
    </row>
    <row r="76" spans="2:5" x14ac:dyDescent="0.35">
      <c r="B76" s="4">
        <v>78</v>
      </c>
      <c r="C76" s="5">
        <v>0.72222222222222199</v>
      </c>
      <c r="D76" s="5">
        <v>0.79090909090909101</v>
      </c>
      <c r="E76" s="5">
        <v>0.83333333333333304</v>
      </c>
    </row>
    <row r="77" spans="2:5" x14ac:dyDescent="0.35">
      <c r="B77" s="4">
        <v>78.2</v>
      </c>
      <c r="C77" s="5">
        <v>0.83333333333333304</v>
      </c>
      <c r="D77" s="5">
        <v>0.75818181818181796</v>
      </c>
      <c r="E77" s="5">
        <v>0.77777777777777801</v>
      </c>
    </row>
    <row r="78" spans="2:5" x14ac:dyDescent="0.35">
      <c r="B78" s="4">
        <v>78.599999999999994</v>
      </c>
      <c r="C78" s="5">
        <v>0.907407407407407</v>
      </c>
      <c r="D78" s="5">
        <v>0.674545454545455</v>
      </c>
      <c r="E78" s="5">
        <v>0.94444444444444398</v>
      </c>
    </row>
    <row r="79" spans="2:5" x14ac:dyDescent="0.35">
      <c r="B79" s="4"/>
      <c r="C79" s="5">
        <f>AVERAGE(C43:C78)</f>
        <v>0.77932098765432112</v>
      </c>
      <c r="D79" s="5">
        <f t="shared" ref="D79:E79" si="2">AVERAGE(D43:D78)</f>
        <v>0.70590909090909082</v>
      </c>
      <c r="E79" s="5">
        <f t="shared" si="2"/>
        <v>0.80864197530864201</v>
      </c>
    </row>
    <row r="80" spans="2:5" x14ac:dyDescent="0.35">
      <c r="B80" s="4">
        <v>79.8</v>
      </c>
      <c r="C80" s="5">
        <v>0.74074074074074103</v>
      </c>
      <c r="D80" s="5">
        <v>0.79636363636363605</v>
      </c>
      <c r="E80" s="5">
        <v>0.88888888888888895</v>
      </c>
    </row>
    <row r="81" spans="2:5" x14ac:dyDescent="0.35">
      <c r="B81" s="4">
        <v>80.2</v>
      </c>
      <c r="C81" s="5">
        <v>0.77777777777777801</v>
      </c>
      <c r="D81" s="5">
        <v>0.80363636363636404</v>
      </c>
      <c r="E81" s="5">
        <v>0.83333333333333304</v>
      </c>
    </row>
    <row r="82" spans="2:5" x14ac:dyDescent="0.35">
      <c r="B82" s="4">
        <v>80.2</v>
      </c>
      <c r="C82" s="5">
        <v>0.87037037037037002</v>
      </c>
      <c r="D82" s="5">
        <v>0.74</v>
      </c>
      <c r="E82" s="5">
        <v>0.88888888888888895</v>
      </c>
    </row>
    <row r="83" spans="2:5" x14ac:dyDescent="0.35">
      <c r="B83" s="4">
        <v>80.2</v>
      </c>
      <c r="C83" s="5">
        <v>0.81481481481481499</v>
      </c>
      <c r="D83" s="5">
        <v>0.821818181818182</v>
      </c>
      <c r="E83" s="5">
        <v>0.72222222222222199</v>
      </c>
    </row>
    <row r="84" spans="2:5" x14ac:dyDescent="0.35">
      <c r="B84" s="4">
        <v>80.2</v>
      </c>
      <c r="C84" s="5">
        <v>0.77777777777777801</v>
      </c>
      <c r="D84" s="5">
        <v>0.74909090909090903</v>
      </c>
      <c r="E84" s="5">
        <v>1</v>
      </c>
    </row>
    <row r="85" spans="2:5" x14ac:dyDescent="0.35">
      <c r="B85" s="4">
        <v>80.3</v>
      </c>
      <c r="C85" s="5">
        <v>0.81481481481481499</v>
      </c>
      <c r="D85" s="5">
        <v>0.78727272727272701</v>
      </c>
      <c r="E85" s="5">
        <v>0.83333333333333304</v>
      </c>
    </row>
    <row r="86" spans="2:5" x14ac:dyDescent="0.35">
      <c r="B86" s="4">
        <v>80.5</v>
      </c>
      <c r="C86" s="5">
        <v>0.72222222222222199</v>
      </c>
      <c r="D86" s="5">
        <v>0.83636363636363598</v>
      </c>
      <c r="E86" s="5">
        <v>0.83333333333333304</v>
      </c>
    </row>
    <row r="87" spans="2:5" x14ac:dyDescent="0.35">
      <c r="B87" s="4">
        <v>80.599999999999994</v>
      </c>
      <c r="C87" s="5">
        <v>0.92592592592592604</v>
      </c>
      <c r="D87" s="5">
        <v>0.72</v>
      </c>
      <c r="E87" s="5">
        <v>0.88888888888888895</v>
      </c>
    </row>
    <row r="88" spans="2:5" x14ac:dyDescent="0.35">
      <c r="B88" s="4">
        <v>81.3</v>
      </c>
      <c r="C88" s="5">
        <v>0.88888888888888895</v>
      </c>
      <c r="D88" s="5">
        <v>0.732727272727273</v>
      </c>
      <c r="E88" s="5">
        <v>0.94444444444444398</v>
      </c>
    </row>
    <row r="89" spans="2:5" x14ac:dyDescent="0.35">
      <c r="B89" s="4">
        <v>81.5</v>
      </c>
      <c r="C89" s="5">
        <v>0.70370370370370405</v>
      </c>
      <c r="D89" s="5">
        <v>0.86363636363636398</v>
      </c>
      <c r="E89" s="5">
        <v>0.83333333333333304</v>
      </c>
    </row>
    <row r="90" spans="2:5" x14ac:dyDescent="0.35">
      <c r="B90" s="4">
        <v>81.5</v>
      </c>
      <c r="C90" s="5">
        <v>0.81481481481481499</v>
      </c>
      <c r="D90" s="5">
        <v>0.77272727272727304</v>
      </c>
      <c r="E90" s="5">
        <v>0.94444444444444398</v>
      </c>
    </row>
    <row r="91" spans="2:5" x14ac:dyDescent="0.35">
      <c r="B91" s="4">
        <v>81.900000000000006</v>
      </c>
      <c r="C91" s="5">
        <v>0.83333333333333304</v>
      </c>
      <c r="D91" s="5">
        <v>0.77090909090909099</v>
      </c>
      <c r="E91" s="5">
        <v>0.94444444444444398</v>
      </c>
    </row>
    <row r="92" spans="2:5" x14ac:dyDescent="0.35">
      <c r="B92" s="4">
        <v>82.8</v>
      </c>
      <c r="C92" s="5">
        <v>0.88888888888888895</v>
      </c>
      <c r="D92" s="5">
        <v>0.77818181818181797</v>
      </c>
      <c r="E92" s="5">
        <v>0.88888888888888895</v>
      </c>
    </row>
    <row r="93" spans="2:5" x14ac:dyDescent="0.35">
      <c r="B93" s="4">
        <v>83</v>
      </c>
      <c r="C93" s="5">
        <v>0.907407407407407</v>
      </c>
      <c r="D93" s="5">
        <v>0.736363636363636</v>
      </c>
      <c r="E93" s="5">
        <v>1</v>
      </c>
    </row>
    <row r="94" spans="2:5" x14ac:dyDescent="0.35">
      <c r="B94" s="4">
        <v>83.1</v>
      </c>
      <c r="C94" s="5">
        <v>0.83333333333333304</v>
      </c>
      <c r="D94" s="5">
        <v>0.81090909090909102</v>
      </c>
      <c r="E94" s="5">
        <v>0.88888888888888895</v>
      </c>
    </row>
    <row r="95" spans="2:5" x14ac:dyDescent="0.35">
      <c r="B95" s="4">
        <v>83.2</v>
      </c>
      <c r="C95" s="5">
        <v>0.85185185185185197</v>
      </c>
      <c r="D95" s="5">
        <v>0.78545454545454596</v>
      </c>
      <c r="E95" s="5">
        <v>0.94444444444444398</v>
      </c>
    </row>
    <row r="96" spans="2:5" x14ac:dyDescent="0.35">
      <c r="B96" s="4">
        <v>83.3</v>
      </c>
      <c r="C96" s="5">
        <v>0.85185185185185197</v>
      </c>
      <c r="D96" s="5">
        <v>0.87818181818181795</v>
      </c>
      <c r="E96" s="5">
        <v>0.66666666666666696</v>
      </c>
    </row>
    <row r="97" spans="2:5" x14ac:dyDescent="0.35">
      <c r="B97" s="4">
        <v>83.5</v>
      </c>
      <c r="C97" s="5">
        <v>0.94444444444444398</v>
      </c>
      <c r="D97" s="5">
        <v>0.72727272727272696</v>
      </c>
      <c r="E97" s="5">
        <v>1</v>
      </c>
    </row>
    <row r="98" spans="2:5" x14ac:dyDescent="0.35">
      <c r="B98" s="4">
        <v>83.7</v>
      </c>
      <c r="C98" s="5">
        <v>0.77777777777777801</v>
      </c>
      <c r="D98" s="5">
        <v>0.88545454545454505</v>
      </c>
      <c r="E98" s="5">
        <v>0.77777777777777801</v>
      </c>
    </row>
    <row r="99" spans="2:5" x14ac:dyDescent="0.35">
      <c r="B99" s="4">
        <v>84.1</v>
      </c>
      <c r="C99" s="5">
        <v>0.77777777777777801</v>
      </c>
      <c r="D99" s="5">
        <v>0.82</v>
      </c>
      <c r="E99" s="5">
        <v>1</v>
      </c>
    </row>
    <row r="100" spans="2:5" x14ac:dyDescent="0.35">
      <c r="B100" s="4">
        <v>84.4</v>
      </c>
      <c r="C100" s="5">
        <v>0.74074074074074103</v>
      </c>
      <c r="D100" s="5">
        <v>0.88</v>
      </c>
      <c r="E100" s="5">
        <v>0.88888888888888895</v>
      </c>
    </row>
    <row r="101" spans="2:5" x14ac:dyDescent="0.35">
      <c r="B101" s="4">
        <v>84.4</v>
      </c>
      <c r="C101" s="5">
        <v>0.75925925925925897</v>
      </c>
      <c r="D101" s="5">
        <v>0.88909090909090904</v>
      </c>
      <c r="E101" s="5">
        <v>0.83333333333333304</v>
      </c>
    </row>
    <row r="102" spans="2:5" x14ac:dyDescent="0.35">
      <c r="B102" s="4">
        <v>84.4</v>
      </c>
      <c r="C102" s="5">
        <v>0.81481481481481499</v>
      </c>
      <c r="D102" s="5">
        <v>0.80727272727272703</v>
      </c>
      <c r="E102" s="5">
        <v>1</v>
      </c>
    </row>
    <row r="103" spans="2:5" x14ac:dyDescent="0.35">
      <c r="B103" s="4">
        <v>84.6</v>
      </c>
      <c r="C103" s="5">
        <v>0.87037037037037002</v>
      </c>
      <c r="D103" s="5">
        <v>0.80181818181818199</v>
      </c>
      <c r="E103" s="5">
        <v>0.94444444444444398</v>
      </c>
    </row>
    <row r="104" spans="2:5" x14ac:dyDescent="0.35">
      <c r="B104" s="4">
        <v>85.6</v>
      </c>
      <c r="C104" s="5">
        <v>0.92592592592592604</v>
      </c>
      <c r="D104" s="5">
        <v>0.79272727272727295</v>
      </c>
      <c r="E104" s="5">
        <v>0.94444444444444398</v>
      </c>
    </row>
    <row r="105" spans="2:5" x14ac:dyDescent="0.35">
      <c r="B105" s="4">
        <v>85.8</v>
      </c>
      <c r="C105" s="5">
        <v>0.87037037037037002</v>
      </c>
      <c r="D105" s="5">
        <v>0.84181818181818202</v>
      </c>
      <c r="E105" s="5">
        <v>0.88888888888888895</v>
      </c>
    </row>
    <row r="106" spans="2:5" x14ac:dyDescent="0.35">
      <c r="B106" s="4">
        <v>85.9</v>
      </c>
      <c r="C106" s="5">
        <v>0.83333333333333304</v>
      </c>
      <c r="D106" s="5">
        <v>0.825454545454545</v>
      </c>
      <c r="E106" s="5">
        <v>1</v>
      </c>
    </row>
    <row r="107" spans="2:5" x14ac:dyDescent="0.35">
      <c r="B107" s="4">
        <v>86.2</v>
      </c>
      <c r="C107" s="5">
        <v>0.96296296296296302</v>
      </c>
      <c r="D107" s="5">
        <v>0.78545454545454596</v>
      </c>
      <c r="E107" s="5">
        <v>0.94444444444444398</v>
      </c>
    </row>
    <row r="108" spans="2:5" x14ac:dyDescent="0.35">
      <c r="B108" s="4">
        <v>86.5</v>
      </c>
      <c r="C108" s="5">
        <v>0.87037037037037002</v>
      </c>
      <c r="D108" s="5">
        <v>0.85454545454545405</v>
      </c>
      <c r="E108" s="5">
        <v>0.88888888888888895</v>
      </c>
    </row>
    <row r="109" spans="2:5" x14ac:dyDescent="0.35">
      <c r="B109" s="4">
        <v>86.9</v>
      </c>
      <c r="C109" s="5">
        <v>0.88888888888888895</v>
      </c>
      <c r="D109" s="5">
        <v>0.81636363636363696</v>
      </c>
      <c r="E109" s="5">
        <v>1</v>
      </c>
    </row>
    <row r="110" spans="2:5" x14ac:dyDescent="0.35">
      <c r="B110" s="4">
        <v>88.3</v>
      </c>
      <c r="C110" s="5">
        <v>0.87037037037037002</v>
      </c>
      <c r="D110" s="5">
        <v>0.85090909090909095</v>
      </c>
      <c r="E110" s="5">
        <v>1</v>
      </c>
    </row>
    <row r="111" spans="2:5" x14ac:dyDescent="0.35">
      <c r="B111" s="4">
        <v>89</v>
      </c>
      <c r="C111" s="5">
        <v>0.88888888888888895</v>
      </c>
      <c r="D111" s="5">
        <v>0.85454545454545405</v>
      </c>
      <c r="E111" s="5">
        <v>1</v>
      </c>
    </row>
    <row r="112" spans="2:5" x14ac:dyDescent="0.35">
      <c r="B112" s="4">
        <v>89</v>
      </c>
      <c r="C112" s="5">
        <v>0.87037037037037002</v>
      </c>
      <c r="D112" s="5">
        <v>0.86363636363636398</v>
      </c>
      <c r="E112" s="5">
        <v>1</v>
      </c>
    </row>
    <row r="113" spans="2:11" x14ac:dyDescent="0.35">
      <c r="B113" s="4"/>
      <c r="C113" s="5">
        <f>AVERAGE(C80:C112)</f>
        <v>0.83894500561167229</v>
      </c>
      <c r="D113" s="5">
        <f t="shared" ref="D113:E113" si="3">AVERAGE(D80:D112)</f>
        <v>0.80848484848484858</v>
      </c>
      <c r="E113" s="5">
        <f t="shared" si="3"/>
        <v>0.91077441077441057</v>
      </c>
    </row>
    <row r="114" spans="2:11" x14ac:dyDescent="0.35">
      <c r="B114" s="4">
        <v>90</v>
      </c>
      <c r="C114" s="5">
        <v>0.92592592592592604</v>
      </c>
      <c r="D114" s="5">
        <v>0.85454545454545405</v>
      </c>
      <c r="E114" s="5">
        <v>1</v>
      </c>
    </row>
    <row r="115" spans="2:11" x14ac:dyDescent="0.35">
      <c r="B115" s="4">
        <v>90.3</v>
      </c>
      <c r="C115" s="5">
        <v>0.96296296296296302</v>
      </c>
      <c r="D115" s="5">
        <v>0.84181818181818202</v>
      </c>
      <c r="E115" s="5">
        <v>1</v>
      </c>
      <c r="G115">
        <v>0.92328042328042303</v>
      </c>
      <c r="H115">
        <v>0.83894500561167196</v>
      </c>
      <c r="I115">
        <v>0.77932098765432101</v>
      </c>
      <c r="J115">
        <v>0.648745519713262</v>
      </c>
      <c r="K115">
        <v>0.467592592592593</v>
      </c>
    </row>
    <row r="116" spans="2:11" x14ac:dyDescent="0.35">
      <c r="B116" s="4">
        <v>91.3</v>
      </c>
      <c r="C116" s="5">
        <v>0.88888888888888895</v>
      </c>
      <c r="D116" s="5">
        <v>0.89636363636363603</v>
      </c>
      <c r="E116" s="5">
        <v>1</v>
      </c>
      <c r="G116">
        <v>0.89532467532467497</v>
      </c>
      <c r="H116">
        <v>0.80848484848484803</v>
      </c>
      <c r="I116">
        <v>0.70590909090909104</v>
      </c>
      <c r="J116">
        <v>0.61395894428152498</v>
      </c>
      <c r="K116">
        <v>0.43272727272727302</v>
      </c>
    </row>
    <row r="117" spans="2:11" x14ac:dyDescent="0.35">
      <c r="B117" s="4">
        <v>92</v>
      </c>
      <c r="C117" s="5">
        <v>0.88888888888888895</v>
      </c>
      <c r="D117" s="5">
        <v>0.92727272727272703</v>
      </c>
      <c r="E117" s="5">
        <v>0.94444444444444398</v>
      </c>
      <c r="G117">
        <v>0.98412698412698396</v>
      </c>
      <c r="H117">
        <v>0.91077441077441101</v>
      </c>
      <c r="I117">
        <v>0.80864197530864201</v>
      </c>
      <c r="J117">
        <v>0.66487455197132606</v>
      </c>
      <c r="K117">
        <v>0.38194444444444398</v>
      </c>
    </row>
    <row r="118" spans="2:11" x14ac:dyDescent="0.35">
      <c r="B118" s="4">
        <v>92.5</v>
      </c>
      <c r="C118" s="5">
        <v>0.94444444444444398</v>
      </c>
      <c r="D118" s="5">
        <v>0.89090909090909098</v>
      </c>
      <c r="E118" s="5">
        <v>1</v>
      </c>
    </row>
    <row r="119" spans="2:11" x14ac:dyDescent="0.35">
      <c r="B119" s="4">
        <v>93.2</v>
      </c>
      <c r="C119" s="5">
        <v>0.88888888888888895</v>
      </c>
      <c r="D119" s="5">
        <v>0.93090909090909102</v>
      </c>
      <c r="E119" s="5">
        <v>1</v>
      </c>
    </row>
    <row r="120" spans="2:11" x14ac:dyDescent="0.35">
      <c r="B120" s="4">
        <v>93.9</v>
      </c>
      <c r="C120" s="5">
        <v>0.96296296296296302</v>
      </c>
      <c r="D120" s="5">
        <v>0.92545454545454597</v>
      </c>
      <c r="E120" s="5">
        <v>0.94444444444444398</v>
      </c>
    </row>
    <row r="121" spans="2:11" x14ac:dyDescent="0.35">
      <c r="C121" s="6">
        <f>AVERAGE(C114:C120)</f>
        <v>0.92328042328042326</v>
      </c>
      <c r="D121" s="6">
        <f t="shared" ref="D121:E121" si="4">AVERAGE(D114:D120)</f>
        <v>0.89532467532467508</v>
      </c>
      <c r="E121" s="6">
        <f t="shared" si="4"/>
        <v>0.98412698412698396</v>
      </c>
    </row>
  </sheetData>
  <sortState xmlns:xlrd2="http://schemas.microsoft.com/office/spreadsheetml/2017/richdata2" ref="B2:E120">
    <sortCondition ref="B2:B120"/>
  </sortState>
  <phoneticPr fontId="1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744B-E12F-48CA-819F-5AF2E6570385}">
  <dimension ref="A1:C1"/>
  <sheetViews>
    <sheetView workbookViewId="0">
      <selection sqref="A1:C120"/>
    </sheetView>
  </sheetViews>
  <sheetFormatPr defaultRowHeight="14.15" x14ac:dyDescent="0.35"/>
  <cols>
    <col min="1" max="1" width="13.78515625" style="49" customWidth="1"/>
    <col min="2" max="2" width="8.2109375" style="75" customWidth="1"/>
    <col min="3" max="3" width="16.140625" style="75" customWidth="1"/>
  </cols>
  <sheetData/>
  <sortState xmlns:xlrd2="http://schemas.microsoft.com/office/spreadsheetml/2017/richdata2" ref="A1:C126">
    <sortCondition ref="A1:A126"/>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9"/>
  <sheetViews>
    <sheetView topLeftCell="A12" workbookViewId="0">
      <selection activeCell="D32" sqref="D32"/>
    </sheetView>
  </sheetViews>
  <sheetFormatPr defaultColWidth="8.7109375" defaultRowHeight="14.15" x14ac:dyDescent="0.35"/>
  <cols>
    <col min="1" max="1" width="13.5703125" style="49" customWidth="1"/>
    <col min="2" max="2" width="8.7109375" style="49"/>
    <col min="3" max="16384" width="8.7109375" style="1"/>
  </cols>
  <sheetData>
    <row r="1" spans="1:4" ht="14.6" thickBot="1" x14ac:dyDescent="0.4">
      <c r="A1" s="2" t="s">
        <v>28</v>
      </c>
      <c r="B1" s="2" t="s">
        <v>29</v>
      </c>
    </row>
    <row r="2" spans="1:4" ht="14.6" thickBot="1" x14ac:dyDescent="0.4">
      <c r="A2" s="71">
        <v>11901070118</v>
      </c>
      <c r="B2" s="72" t="s">
        <v>69</v>
      </c>
    </row>
    <row r="3" spans="1:4" ht="14.6" thickBot="1" x14ac:dyDescent="0.4">
      <c r="A3" s="73">
        <v>12003030131</v>
      </c>
      <c r="B3" s="74" t="s">
        <v>107</v>
      </c>
    </row>
    <row r="4" spans="1:4" ht="14.6" thickBot="1" x14ac:dyDescent="0.4">
      <c r="A4" s="73">
        <v>12103990107</v>
      </c>
      <c r="B4" s="74" t="s">
        <v>108</v>
      </c>
    </row>
    <row r="5" spans="1:4" ht="14.6" thickBot="1" x14ac:dyDescent="0.4">
      <c r="A5" s="73">
        <v>12103990138</v>
      </c>
      <c r="B5" s="74" t="s">
        <v>109</v>
      </c>
    </row>
    <row r="6" spans="1:4" ht="14.6" thickBot="1" x14ac:dyDescent="0.4">
      <c r="A6" s="73">
        <v>12103990208</v>
      </c>
      <c r="B6" s="74" t="s">
        <v>110</v>
      </c>
    </row>
    <row r="7" spans="1:4" ht="14.6" thickBot="1" x14ac:dyDescent="0.4">
      <c r="A7" s="73">
        <v>12103990212</v>
      </c>
      <c r="B7" s="74" t="s">
        <v>111</v>
      </c>
    </row>
    <row r="8" spans="1:4" ht="14.6" thickBot="1" x14ac:dyDescent="0.4">
      <c r="A8" s="73">
        <v>12103990217</v>
      </c>
      <c r="B8" s="74" t="s">
        <v>112</v>
      </c>
    </row>
    <row r="9" spans="1:4" ht="14.6" thickBot="1" x14ac:dyDescent="0.4">
      <c r="A9" s="73">
        <v>12103990230</v>
      </c>
      <c r="B9" s="74" t="s">
        <v>113</v>
      </c>
    </row>
    <row r="10" spans="1:4" ht="14.6" thickBot="1" x14ac:dyDescent="0.4">
      <c r="A10" s="73">
        <v>12103990235</v>
      </c>
      <c r="B10" s="74" t="s">
        <v>114</v>
      </c>
    </row>
    <row r="11" spans="1:4" ht="14.6" thickBot="1" x14ac:dyDescent="0.4">
      <c r="A11" s="73">
        <v>12103990323</v>
      </c>
      <c r="B11" s="74" t="s">
        <v>115</v>
      </c>
    </row>
    <row r="12" spans="1:4" ht="14.6" thickBot="1" x14ac:dyDescent="0.4">
      <c r="A12" s="73">
        <v>12103990408</v>
      </c>
      <c r="B12" s="74" t="s">
        <v>116</v>
      </c>
    </row>
    <row r="13" spans="1:4" ht="14.6" thickBot="1" x14ac:dyDescent="0.4">
      <c r="A13" s="73">
        <v>12103990412</v>
      </c>
      <c r="B13" s="74" t="s">
        <v>117</v>
      </c>
    </row>
    <row r="14" spans="1:4" ht="14.6" thickBot="1" x14ac:dyDescent="0.4">
      <c r="A14" s="73">
        <v>12103990419</v>
      </c>
      <c r="B14" s="74" t="s">
        <v>118</v>
      </c>
      <c r="D14"/>
    </row>
    <row r="15" spans="1:4" ht="14.6" thickBot="1" x14ac:dyDescent="0.4">
      <c r="A15" s="73">
        <v>12103990423</v>
      </c>
      <c r="B15" s="74" t="s">
        <v>119</v>
      </c>
    </row>
    <row r="16" spans="1:4" ht="14.6" thickBot="1" x14ac:dyDescent="0.4">
      <c r="A16" s="73">
        <v>12103990503</v>
      </c>
      <c r="B16" s="74" t="s">
        <v>120</v>
      </c>
    </row>
    <row r="17" spans="1:2" ht="14.6" thickBot="1" x14ac:dyDescent="0.4">
      <c r="A17" s="73">
        <v>12103990504</v>
      </c>
      <c r="B17" s="74" t="s">
        <v>121</v>
      </c>
    </row>
    <row r="18" spans="1:2" ht="14.6" thickBot="1" x14ac:dyDescent="0.4">
      <c r="A18" s="73">
        <v>12103990608</v>
      </c>
      <c r="B18" s="74" t="s">
        <v>122</v>
      </c>
    </row>
    <row r="19" spans="1:2" ht="14.6" thickBot="1" x14ac:dyDescent="0.4">
      <c r="A19" s="73">
        <v>12103990627</v>
      </c>
      <c r="B19" s="74" t="s">
        <v>123</v>
      </c>
    </row>
    <row r="20" spans="1:2" ht="14.6" thickBot="1" x14ac:dyDescent="0.4">
      <c r="A20" s="73">
        <v>12103990707</v>
      </c>
      <c r="B20" s="74" t="s">
        <v>124</v>
      </c>
    </row>
    <row r="21" spans="1:2" ht="14.6" thickBot="1" x14ac:dyDescent="0.4">
      <c r="A21" s="71">
        <v>12103990735</v>
      </c>
      <c r="B21" s="72" t="s">
        <v>125</v>
      </c>
    </row>
    <row r="22" spans="1:2" ht="14.6" thickBot="1" x14ac:dyDescent="0.4">
      <c r="A22" s="73">
        <v>12103990803</v>
      </c>
      <c r="B22" s="74" t="s">
        <v>126</v>
      </c>
    </row>
    <row r="23" spans="1:2" ht="14.6" thickBot="1" x14ac:dyDescent="0.4">
      <c r="A23" s="73">
        <v>12103990810</v>
      </c>
      <c r="B23" s="74" t="s">
        <v>127</v>
      </c>
    </row>
    <row r="24" spans="1:2" ht="14.6" thickBot="1" x14ac:dyDescent="0.4">
      <c r="A24" s="73">
        <v>12103990832</v>
      </c>
      <c r="B24" s="74" t="s">
        <v>128</v>
      </c>
    </row>
    <row r="25" spans="1:2" ht="14.6" thickBot="1" x14ac:dyDescent="0.4">
      <c r="A25" s="73">
        <v>12107040103</v>
      </c>
      <c r="B25" s="74" t="s">
        <v>129</v>
      </c>
    </row>
    <row r="26" spans="1:2" ht="14.6" thickBot="1" x14ac:dyDescent="0.4">
      <c r="A26" s="73">
        <v>12107040104</v>
      </c>
      <c r="B26" s="74" t="s">
        <v>130</v>
      </c>
    </row>
    <row r="27" spans="1:2" ht="14.6" thickBot="1" x14ac:dyDescent="0.4">
      <c r="A27" s="73">
        <v>12107980615</v>
      </c>
      <c r="B27" s="74" t="s">
        <v>131</v>
      </c>
    </row>
    <row r="28" spans="1:2" ht="14.6" thickBot="1" x14ac:dyDescent="0.4">
      <c r="A28" s="73">
        <v>12107980635</v>
      </c>
      <c r="B28" s="74" t="s">
        <v>132</v>
      </c>
    </row>
    <row r="29" spans="1:2" ht="14.6" thickBot="1" x14ac:dyDescent="0.4">
      <c r="A29" s="73">
        <v>12108980434</v>
      </c>
      <c r="B29" s="74" t="s">
        <v>133</v>
      </c>
    </row>
    <row r="30" spans="1:2" ht="14.6" thickBot="1" x14ac:dyDescent="0.4">
      <c r="A30" s="73">
        <v>12108990208</v>
      </c>
      <c r="B30" s="74" t="s">
        <v>134</v>
      </c>
    </row>
    <row r="31" spans="1:2" ht="14.6" thickBot="1" x14ac:dyDescent="0.4">
      <c r="A31" s="73">
        <v>12108990402</v>
      </c>
      <c r="B31" s="74" t="s">
        <v>135</v>
      </c>
    </row>
    <row r="32" spans="1:2" ht="14.6" thickBot="1" x14ac:dyDescent="0.4">
      <c r="A32" s="73">
        <v>12108990508</v>
      </c>
      <c r="B32" s="74" t="s">
        <v>136</v>
      </c>
    </row>
    <row r="33" spans="1:2" ht="14.6" thickBot="1" x14ac:dyDescent="0.4">
      <c r="A33" s="73">
        <v>12109010233</v>
      </c>
      <c r="B33" s="74" t="s">
        <v>137</v>
      </c>
    </row>
    <row r="34" spans="1:2" ht="14.6" thickBot="1" x14ac:dyDescent="0.4">
      <c r="A34" s="73">
        <v>12109990107</v>
      </c>
      <c r="B34" s="74" t="s">
        <v>138</v>
      </c>
    </row>
    <row r="35" spans="1:2" ht="14.6" thickBot="1" x14ac:dyDescent="0.4">
      <c r="A35" s="73">
        <v>12109990124</v>
      </c>
      <c r="B35" s="74" t="s">
        <v>139</v>
      </c>
    </row>
    <row r="36" spans="1:2" ht="14.6" thickBot="1" x14ac:dyDescent="0.4">
      <c r="A36" s="73">
        <v>12109990701</v>
      </c>
      <c r="B36" s="74" t="s">
        <v>140</v>
      </c>
    </row>
    <row r="37" spans="1:2" ht="14.6" thickBot="1" x14ac:dyDescent="0.4">
      <c r="A37" s="73">
        <v>12112050203</v>
      </c>
      <c r="B37" s="74" t="s">
        <v>141</v>
      </c>
    </row>
    <row r="38" spans="1:2" ht="14.6" thickBot="1" x14ac:dyDescent="0.4">
      <c r="A38" s="73">
        <v>12112060204</v>
      </c>
      <c r="B38" s="74" t="s">
        <v>142</v>
      </c>
    </row>
    <row r="39" spans="1:2" ht="14.6" thickBot="1" x14ac:dyDescent="0.4">
      <c r="A39" s="73">
        <v>12112990506</v>
      </c>
      <c r="B39" s="74" t="s">
        <v>143</v>
      </c>
    </row>
    <row r="40" spans="1:2" ht="14.6" thickBot="1" x14ac:dyDescent="0.4">
      <c r="A40" s="71">
        <v>12112991111</v>
      </c>
      <c r="B40" s="72" t="s">
        <v>144</v>
      </c>
    </row>
    <row r="41" spans="1:2" ht="14.6" thickBot="1" x14ac:dyDescent="0.4">
      <c r="A41" s="73">
        <v>12115990335</v>
      </c>
      <c r="B41" s="74" t="s">
        <v>145</v>
      </c>
    </row>
    <row r="42" spans="1:2" ht="14.6" thickBot="1" x14ac:dyDescent="0.4">
      <c r="A42" s="73">
        <v>12123010104</v>
      </c>
      <c r="B42" s="74" t="s">
        <v>146</v>
      </c>
    </row>
    <row r="43" spans="1:2" ht="14.6" thickBot="1" x14ac:dyDescent="0.4">
      <c r="A43" s="73">
        <v>12101010113</v>
      </c>
      <c r="B43" s="74" t="s">
        <v>147</v>
      </c>
    </row>
    <row r="44" spans="1:2" ht="14.6" thickBot="1" x14ac:dyDescent="0.4">
      <c r="A44" s="73">
        <v>12103990102</v>
      </c>
      <c r="B44" s="74" t="s">
        <v>148</v>
      </c>
    </row>
    <row r="45" spans="1:2" ht="14.6" thickBot="1" x14ac:dyDescent="0.4">
      <c r="A45" s="73">
        <v>12103990104</v>
      </c>
      <c r="B45" s="74" t="s">
        <v>149</v>
      </c>
    </row>
    <row r="46" spans="1:2" ht="14.6" thickBot="1" x14ac:dyDescent="0.4">
      <c r="A46" s="73">
        <v>12103990105</v>
      </c>
      <c r="B46" s="74" t="s">
        <v>150</v>
      </c>
    </row>
    <row r="47" spans="1:2" ht="14.6" thickBot="1" x14ac:dyDescent="0.4">
      <c r="A47" s="73">
        <v>12103990106</v>
      </c>
      <c r="B47" s="74" t="s">
        <v>151</v>
      </c>
    </row>
    <row r="48" spans="1:2" ht="14.6" thickBot="1" x14ac:dyDescent="0.4">
      <c r="A48" s="73">
        <v>12103990108</v>
      </c>
      <c r="B48" s="74" t="s">
        <v>152</v>
      </c>
    </row>
    <row r="49" spans="1:2" ht="14.6" thickBot="1" x14ac:dyDescent="0.4">
      <c r="A49" s="73">
        <v>12103990109</v>
      </c>
      <c r="B49" s="74" t="s">
        <v>153</v>
      </c>
    </row>
    <row r="50" spans="1:2" ht="14.6" thickBot="1" x14ac:dyDescent="0.4">
      <c r="A50" s="73">
        <v>12103990112</v>
      </c>
      <c r="B50" s="74" t="s">
        <v>154</v>
      </c>
    </row>
    <row r="51" spans="1:2" ht="14.6" thickBot="1" x14ac:dyDescent="0.4">
      <c r="A51" s="73">
        <v>12103990113</v>
      </c>
      <c r="B51" s="74" t="s">
        <v>155</v>
      </c>
    </row>
    <row r="52" spans="1:2" ht="14.6" thickBot="1" x14ac:dyDescent="0.4">
      <c r="A52" s="73">
        <v>12103990114</v>
      </c>
      <c r="B52" s="74" t="s">
        <v>156</v>
      </c>
    </row>
    <row r="53" spans="1:2" ht="14.6" thickBot="1" x14ac:dyDescent="0.4">
      <c r="A53" s="73">
        <v>12103990116</v>
      </c>
      <c r="B53" s="74" t="s">
        <v>157</v>
      </c>
    </row>
    <row r="54" spans="1:2" ht="14.6" thickBot="1" x14ac:dyDescent="0.4">
      <c r="A54" s="73">
        <v>12103990121</v>
      </c>
      <c r="B54" s="74" t="s">
        <v>158</v>
      </c>
    </row>
    <row r="55" spans="1:2" ht="14.6" thickBot="1" x14ac:dyDescent="0.4">
      <c r="A55" s="73">
        <v>12103990122</v>
      </c>
      <c r="B55" s="74" t="s">
        <v>159</v>
      </c>
    </row>
    <row r="56" spans="1:2" ht="14.6" thickBot="1" x14ac:dyDescent="0.4">
      <c r="A56" s="73">
        <v>12103990124</v>
      </c>
      <c r="B56" s="74" t="s">
        <v>160</v>
      </c>
    </row>
    <row r="57" spans="1:2" ht="14.6" thickBot="1" x14ac:dyDescent="0.4">
      <c r="A57" s="73">
        <v>12103990126</v>
      </c>
      <c r="B57" s="74" t="s">
        <v>161</v>
      </c>
    </row>
    <row r="58" spans="1:2" ht="14.6" thickBot="1" x14ac:dyDescent="0.4">
      <c r="A58" s="73">
        <v>12103990131</v>
      </c>
      <c r="B58" s="74" t="s">
        <v>162</v>
      </c>
    </row>
    <row r="59" spans="1:2" ht="14.6" thickBot="1" x14ac:dyDescent="0.4">
      <c r="A59" s="71">
        <v>12103990133</v>
      </c>
      <c r="B59" s="72" t="s">
        <v>163</v>
      </c>
    </row>
    <row r="60" spans="1:2" ht="14.6" thickBot="1" x14ac:dyDescent="0.4">
      <c r="A60" s="73">
        <v>12103990134</v>
      </c>
      <c r="B60" s="74" t="s">
        <v>164</v>
      </c>
    </row>
    <row r="61" spans="1:2" ht="14.6" thickBot="1" x14ac:dyDescent="0.4">
      <c r="A61" s="73">
        <v>12103990137</v>
      </c>
      <c r="B61" s="74" t="s">
        <v>165</v>
      </c>
    </row>
    <row r="62" spans="1:2" ht="14.6" thickBot="1" x14ac:dyDescent="0.4">
      <c r="A62" s="73">
        <v>12103990204</v>
      </c>
      <c r="B62" s="74" t="s">
        <v>166</v>
      </c>
    </row>
    <row r="63" spans="1:2" ht="14.6" thickBot="1" x14ac:dyDescent="0.4">
      <c r="A63" s="73">
        <v>12103990206</v>
      </c>
      <c r="B63" s="74" t="s">
        <v>167</v>
      </c>
    </row>
    <row r="64" spans="1:2" ht="14.6" thickBot="1" x14ac:dyDescent="0.4">
      <c r="A64" s="73">
        <v>12103990207</v>
      </c>
      <c r="B64" s="74" t="s">
        <v>168</v>
      </c>
    </row>
    <row r="65" spans="1:2" ht="14.6" thickBot="1" x14ac:dyDescent="0.4">
      <c r="A65" s="73">
        <v>12103990211</v>
      </c>
      <c r="B65" s="74" t="s">
        <v>169</v>
      </c>
    </row>
    <row r="66" spans="1:2" ht="14.6" thickBot="1" x14ac:dyDescent="0.4">
      <c r="A66" s="73">
        <v>12103990214</v>
      </c>
      <c r="B66" s="74" t="s">
        <v>170</v>
      </c>
    </row>
    <row r="67" spans="1:2" ht="14.6" thickBot="1" x14ac:dyDescent="0.4">
      <c r="A67" s="73">
        <v>12103990215</v>
      </c>
      <c r="B67" s="74" t="s">
        <v>171</v>
      </c>
    </row>
    <row r="68" spans="1:2" ht="14.6" thickBot="1" x14ac:dyDescent="0.4">
      <c r="A68" s="73">
        <v>12103990218</v>
      </c>
      <c r="B68" s="74" t="s">
        <v>172</v>
      </c>
    </row>
    <row r="69" spans="1:2" ht="14.6" thickBot="1" x14ac:dyDescent="0.4">
      <c r="A69" s="73">
        <v>12103990219</v>
      </c>
      <c r="B69" s="74" t="s">
        <v>173</v>
      </c>
    </row>
    <row r="70" spans="1:2" ht="14.6" thickBot="1" x14ac:dyDescent="0.4">
      <c r="A70" s="73">
        <v>12103990220</v>
      </c>
      <c r="B70" s="74" t="s">
        <v>174</v>
      </c>
    </row>
    <row r="71" spans="1:2" ht="14.6" thickBot="1" x14ac:dyDescent="0.4">
      <c r="A71" s="73">
        <v>12103990221</v>
      </c>
      <c r="B71" s="74" t="s">
        <v>175</v>
      </c>
    </row>
    <row r="72" spans="1:2" ht="14.6" thickBot="1" x14ac:dyDescent="0.4">
      <c r="A72" s="73">
        <v>12103990222</v>
      </c>
      <c r="B72" s="74" t="s">
        <v>176</v>
      </c>
    </row>
    <row r="73" spans="1:2" ht="14.6" thickBot="1" x14ac:dyDescent="0.4">
      <c r="A73" s="73">
        <v>12103990224</v>
      </c>
      <c r="B73" s="74" t="s">
        <v>177</v>
      </c>
    </row>
    <row r="74" spans="1:2" ht="14.6" thickBot="1" x14ac:dyDescent="0.4">
      <c r="A74" s="73">
        <v>12103990234</v>
      </c>
      <c r="B74" s="74" t="s">
        <v>178</v>
      </c>
    </row>
    <row r="75" spans="1:2" ht="14.6" thickBot="1" x14ac:dyDescent="0.4">
      <c r="A75" s="73">
        <v>12103990237</v>
      </c>
      <c r="B75" s="74" t="s">
        <v>179</v>
      </c>
    </row>
    <row r="76" spans="1:2" ht="14.6" thickBot="1" x14ac:dyDescent="0.4">
      <c r="A76" s="73">
        <v>12103990238</v>
      </c>
      <c r="B76" s="74" t="s">
        <v>180</v>
      </c>
    </row>
    <row r="77" spans="1:2" ht="14.6" thickBot="1" x14ac:dyDescent="0.4">
      <c r="A77" s="73">
        <v>12103990301</v>
      </c>
      <c r="B77" s="74" t="s">
        <v>181</v>
      </c>
    </row>
    <row r="78" spans="1:2" ht="14.6" thickBot="1" x14ac:dyDescent="0.4">
      <c r="A78" s="71">
        <v>12107010307</v>
      </c>
      <c r="B78" s="72" t="s">
        <v>182</v>
      </c>
    </row>
    <row r="79" spans="1:2" ht="14.6" thickBot="1" x14ac:dyDescent="0.4">
      <c r="A79" s="73">
        <v>12109010307</v>
      </c>
      <c r="B79" s="74" t="s">
        <v>183</v>
      </c>
    </row>
    <row r="80" spans="1:2" ht="14.6" thickBot="1" x14ac:dyDescent="0.4">
      <c r="A80" s="73">
        <v>12109010317</v>
      </c>
      <c r="B80" s="74" t="s">
        <v>184</v>
      </c>
    </row>
    <row r="81" spans="1:2" ht="14.6" thickBot="1" x14ac:dyDescent="0.4">
      <c r="A81" s="73">
        <v>12112991014</v>
      </c>
      <c r="B81" s="74" t="s">
        <v>185</v>
      </c>
    </row>
    <row r="82" spans="1:2" ht="14.6" thickBot="1" x14ac:dyDescent="0.4">
      <c r="A82" s="73">
        <v>12115990104</v>
      </c>
      <c r="B82" s="74" t="s">
        <v>186</v>
      </c>
    </row>
    <row r="83" spans="1:2" ht="14.6" thickBot="1" x14ac:dyDescent="0.4">
      <c r="A83" s="73">
        <v>12123040206</v>
      </c>
      <c r="B83" s="74" t="s">
        <v>187</v>
      </c>
    </row>
    <row r="84" spans="1:2" ht="14.6" thickBot="1" x14ac:dyDescent="0.4">
      <c r="A84" s="73">
        <v>12003990428</v>
      </c>
      <c r="B84" s="74" t="s">
        <v>188</v>
      </c>
    </row>
    <row r="85" spans="1:2" ht="14.6" thickBot="1" x14ac:dyDescent="0.4">
      <c r="A85" s="73">
        <v>12023030101</v>
      </c>
      <c r="B85" s="74" t="s">
        <v>189</v>
      </c>
    </row>
    <row r="86" spans="1:2" ht="14.6" thickBot="1" x14ac:dyDescent="0.4">
      <c r="A86" s="73">
        <v>12101060131</v>
      </c>
      <c r="B86" s="74" t="s">
        <v>190</v>
      </c>
    </row>
    <row r="87" spans="1:2" ht="14.6" thickBot="1" x14ac:dyDescent="0.4">
      <c r="A87" s="73">
        <v>12103990302</v>
      </c>
      <c r="B87" s="74" t="s">
        <v>191</v>
      </c>
    </row>
    <row r="88" spans="1:2" ht="14.6" thickBot="1" x14ac:dyDescent="0.4">
      <c r="A88" s="73">
        <v>12103990303</v>
      </c>
      <c r="B88" s="74" t="s">
        <v>192</v>
      </c>
    </row>
    <row r="89" spans="1:2" ht="14.6" thickBot="1" x14ac:dyDescent="0.4">
      <c r="A89" s="73">
        <v>12103990304</v>
      </c>
      <c r="B89" s="74" t="s">
        <v>193</v>
      </c>
    </row>
    <row r="90" spans="1:2" ht="14.6" thickBot="1" x14ac:dyDescent="0.4">
      <c r="A90" s="73">
        <v>12103990306</v>
      </c>
      <c r="B90" s="74" t="s">
        <v>194</v>
      </c>
    </row>
    <row r="91" spans="1:2" ht="14.6" thickBot="1" x14ac:dyDescent="0.4">
      <c r="A91" s="73">
        <v>12103990307</v>
      </c>
      <c r="B91" s="74" t="s">
        <v>195</v>
      </c>
    </row>
    <row r="92" spans="1:2" ht="14.6" thickBot="1" x14ac:dyDescent="0.4">
      <c r="A92" s="73">
        <v>12103990308</v>
      </c>
      <c r="B92" s="74" t="s">
        <v>196</v>
      </c>
    </row>
    <row r="93" spans="1:2" ht="14.6" thickBot="1" x14ac:dyDescent="0.4">
      <c r="A93" s="73">
        <v>12103990309</v>
      </c>
      <c r="B93" s="74" t="s">
        <v>197</v>
      </c>
    </row>
    <row r="94" spans="1:2" ht="14.6" thickBot="1" x14ac:dyDescent="0.4">
      <c r="A94" s="73">
        <v>12103990310</v>
      </c>
      <c r="B94" s="74" t="s">
        <v>198</v>
      </c>
    </row>
    <row r="95" spans="1:2" ht="14.6" thickBot="1" x14ac:dyDescent="0.4">
      <c r="A95" s="73">
        <v>12103990312</v>
      </c>
      <c r="B95" s="74" t="s">
        <v>199</v>
      </c>
    </row>
    <row r="96" spans="1:2" ht="14.6" thickBot="1" x14ac:dyDescent="0.4">
      <c r="A96" s="73">
        <v>12103990313</v>
      </c>
      <c r="B96" s="74" t="s">
        <v>200</v>
      </c>
    </row>
    <row r="97" spans="1:2" ht="14.6" thickBot="1" x14ac:dyDescent="0.4">
      <c r="A97" s="71">
        <v>12103990316</v>
      </c>
      <c r="B97" s="72" t="s">
        <v>201</v>
      </c>
    </row>
    <row r="98" spans="1:2" ht="14.6" thickBot="1" x14ac:dyDescent="0.4">
      <c r="A98" s="73">
        <v>12103990318</v>
      </c>
      <c r="B98" s="74" t="s">
        <v>202</v>
      </c>
    </row>
    <row r="99" spans="1:2" ht="14.6" thickBot="1" x14ac:dyDescent="0.4">
      <c r="A99" s="73">
        <v>12103990321</v>
      </c>
      <c r="B99" s="74" t="s">
        <v>203</v>
      </c>
    </row>
    <row r="100" spans="1:2" ht="14.6" thickBot="1" x14ac:dyDescent="0.4">
      <c r="A100" s="73">
        <v>12103990325</v>
      </c>
      <c r="B100" s="74" t="s">
        <v>204</v>
      </c>
    </row>
    <row r="101" spans="1:2" ht="14.6" thickBot="1" x14ac:dyDescent="0.4">
      <c r="A101" s="73">
        <v>12103990326</v>
      </c>
      <c r="B101" s="74" t="s">
        <v>205</v>
      </c>
    </row>
    <row r="102" spans="1:2" ht="14.6" thickBot="1" x14ac:dyDescent="0.4">
      <c r="A102" s="73">
        <v>12103990332</v>
      </c>
      <c r="B102" s="74" t="s">
        <v>206</v>
      </c>
    </row>
    <row r="103" spans="1:2" ht="14.6" thickBot="1" x14ac:dyDescent="0.4">
      <c r="A103" s="73">
        <v>12103990333</v>
      </c>
      <c r="B103" s="74" t="s">
        <v>207</v>
      </c>
    </row>
    <row r="104" spans="1:2" ht="14.6" thickBot="1" x14ac:dyDescent="0.4">
      <c r="A104" s="73">
        <v>12103990335</v>
      </c>
      <c r="B104" s="74" t="s">
        <v>208</v>
      </c>
    </row>
    <row r="105" spans="1:2" ht="14.6" thickBot="1" x14ac:dyDescent="0.4">
      <c r="A105" s="73">
        <v>12103990336</v>
      </c>
      <c r="B105" s="74" t="s">
        <v>209</v>
      </c>
    </row>
    <row r="106" spans="1:2" ht="14.6" thickBot="1" x14ac:dyDescent="0.4">
      <c r="A106" s="73">
        <v>12103990338</v>
      </c>
      <c r="B106" s="74" t="s">
        <v>210</v>
      </c>
    </row>
    <row r="107" spans="1:2" ht="14.6" thickBot="1" x14ac:dyDescent="0.4">
      <c r="A107" s="73">
        <v>12103990402</v>
      </c>
      <c r="B107" s="74" t="s">
        <v>211</v>
      </c>
    </row>
    <row r="108" spans="1:2" ht="14.6" thickBot="1" x14ac:dyDescent="0.4">
      <c r="A108" s="73">
        <v>12103990406</v>
      </c>
      <c r="B108" s="74" t="s">
        <v>212</v>
      </c>
    </row>
    <row r="109" spans="1:2" ht="14.6" thickBot="1" x14ac:dyDescent="0.4">
      <c r="A109" s="73">
        <v>12103990407</v>
      </c>
      <c r="B109" s="74" t="s">
        <v>213</v>
      </c>
    </row>
    <row r="110" spans="1:2" ht="14.6" thickBot="1" x14ac:dyDescent="0.4">
      <c r="A110" s="73">
        <v>12103990409</v>
      </c>
      <c r="B110" s="74" t="s">
        <v>214</v>
      </c>
    </row>
    <row r="111" spans="1:2" ht="14.6" thickBot="1" x14ac:dyDescent="0.4">
      <c r="A111" s="73">
        <v>12103990410</v>
      </c>
      <c r="B111" s="74" t="s">
        <v>215</v>
      </c>
    </row>
    <row r="112" spans="1:2" ht="14.6" thickBot="1" x14ac:dyDescent="0.4">
      <c r="A112" s="73">
        <v>12103990411</v>
      </c>
      <c r="B112" s="74" t="s">
        <v>216</v>
      </c>
    </row>
    <row r="113" spans="1:2" ht="14.6" thickBot="1" x14ac:dyDescent="0.4">
      <c r="A113" s="73">
        <v>12103990413</v>
      </c>
      <c r="B113" s="74" t="s">
        <v>217</v>
      </c>
    </row>
    <row r="114" spans="1:2" ht="14.6" thickBot="1" x14ac:dyDescent="0.4">
      <c r="A114" s="73">
        <v>12103990417</v>
      </c>
      <c r="B114" s="74" t="s">
        <v>218</v>
      </c>
    </row>
    <row r="115" spans="1:2" ht="14.6" thickBot="1" x14ac:dyDescent="0.4">
      <c r="A115" s="73">
        <v>12103990422</v>
      </c>
      <c r="B115" s="74" t="s">
        <v>219</v>
      </c>
    </row>
    <row r="116" spans="1:2" ht="14.6" thickBot="1" x14ac:dyDescent="0.4">
      <c r="A116" s="71">
        <v>12103990429</v>
      </c>
      <c r="B116" s="72" t="s">
        <v>220</v>
      </c>
    </row>
    <row r="117" spans="1:2" ht="14.6" thickBot="1" x14ac:dyDescent="0.4">
      <c r="A117" s="73">
        <v>12103990434</v>
      </c>
      <c r="B117" s="74" t="s">
        <v>221</v>
      </c>
    </row>
    <row r="118" spans="1:2" ht="14.6" thickBot="1" x14ac:dyDescent="0.4">
      <c r="A118" s="73">
        <v>12103990436</v>
      </c>
      <c r="B118" s="74" t="s">
        <v>222</v>
      </c>
    </row>
    <row r="119" spans="1:2" ht="14.6" thickBot="1" x14ac:dyDescent="0.4">
      <c r="A119" s="73">
        <v>12103990437</v>
      </c>
      <c r="B119" s="74" t="s">
        <v>223</v>
      </c>
    </row>
    <row r="120" spans="1:2" ht="14.6" thickBot="1" x14ac:dyDescent="0.4">
      <c r="A120" s="73">
        <v>12103990438</v>
      </c>
      <c r="B120" s="74" t="s">
        <v>224</v>
      </c>
    </row>
    <row r="121" spans="1:2" ht="14.6" thickBot="1" x14ac:dyDescent="0.4">
      <c r="A121" s="73">
        <v>12104050304</v>
      </c>
      <c r="B121" s="74" t="s">
        <v>225</v>
      </c>
    </row>
    <row r="122" spans="1:2" ht="14.6" thickBot="1" x14ac:dyDescent="0.4">
      <c r="A122" s="73">
        <v>12104050322</v>
      </c>
      <c r="B122" s="74" t="s">
        <v>226</v>
      </c>
    </row>
    <row r="123" spans="1:2" ht="14.6" thickBot="1" x14ac:dyDescent="0.4">
      <c r="A123" s="73">
        <v>12106010451</v>
      </c>
      <c r="B123" s="74" t="s">
        <v>227</v>
      </c>
    </row>
    <row r="124" spans="1:2" ht="14.6" thickBot="1" x14ac:dyDescent="0.4">
      <c r="A124" s="73">
        <v>12123010237</v>
      </c>
      <c r="B124" s="74" t="s">
        <v>228</v>
      </c>
    </row>
    <row r="125" spans="1:2" x14ac:dyDescent="0.35">
      <c r="A125" s="58"/>
      <c r="B125" s="58"/>
    </row>
    <row r="126" spans="1:2" x14ac:dyDescent="0.35">
      <c r="A126" s="58"/>
      <c r="B126" s="58"/>
    </row>
    <row r="127" spans="1:2" x14ac:dyDescent="0.35">
      <c r="A127" s="58"/>
      <c r="B127" s="58"/>
    </row>
    <row r="128" spans="1:2" x14ac:dyDescent="0.35">
      <c r="A128" s="58"/>
      <c r="B128" s="58"/>
    </row>
    <row r="129" spans="1:2" x14ac:dyDescent="0.35">
      <c r="A129" s="58"/>
      <c r="B129" s="58"/>
    </row>
    <row r="130" spans="1:2" x14ac:dyDescent="0.35">
      <c r="A130" s="58"/>
      <c r="B130" s="58"/>
    </row>
    <row r="131" spans="1:2" x14ac:dyDescent="0.35">
      <c r="A131" s="58"/>
      <c r="B131" s="58"/>
    </row>
    <row r="132" spans="1:2" x14ac:dyDescent="0.35">
      <c r="A132" s="58"/>
      <c r="B132" s="58"/>
    </row>
    <row r="133" spans="1:2" x14ac:dyDescent="0.35">
      <c r="A133" s="58"/>
      <c r="B133" s="58"/>
    </row>
    <row r="134" spans="1:2" x14ac:dyDescent="0.35">
      <c r="A134" s="58"/>
      <c r="B134" s="58"/>
    </row>
    <row r="135" spans="1:2" x14ac:dyDescent="0.35">
      <c r="A135" s="58"/>
      <c r="B135" s="58"/>
    </row>
    <row r="136" spans="1:2" x14ac:dyDescent="0.35">
      <c r="A136" s="58"/>
      <c r="B136" s="58"/>
    </row>
    <row r="137" spans="1:2" x14ac:dyDescent="0.35">
      <c r="A137" s="58"/>
      <c r="B137" s="58"/>
    </row>
    <row r="138" spans="1:2" x14ac:dyDescent="0.35">
      <c r="A138" s="58"/>
      <c r="B138" s="58"/>
    </row>
    <row r="139" spans="1:2" x14ac:dyDescent="0.35">
      <c r="A139" s="58"/>
      <c r="B139" s="58"/>
    </row>
    <row r="140" spans="1:2" x14ac:dyDescent="0.35">
      <c r="A140" s="58"/>
      <c r="B140" s="58"/>
    </row>
    <row r="141" spans="1:2" x14ac:dyDescent="0.35">
      <c r="A141" s="58"/>
      <c r="B141" s="58"/>
    </row>
    <row r="142" spans="1:2" x14ac:dyDescent="0.35">
      <c r="A142" s="58"/>
      <c r="B142" s="58"/>
    </row>
    <row r="143" spans="1:2" x14ac:dyDescent="0.35">
      <c r="A143" s="58"/>
      <c r="B143" s="58"/>
    </row>
    <row r="144" spans="1:2" x14ac:dyDescent="0.35">
      <c r="A144" s="58"/>
      <c r="B144" s="58"/>
    </row>
    <row r="145" spans="1:2" x14ac:dyDescent="0.35">
      <c r="A145" s="58"/>
      <c r="B145" s="58"/>
    </row>
    <row r="146" spans="1:2" x14ac:dyDescent="0.35">
      <c r="A146" s="58"/>
      <c r="B146" s="58"/>
    </row>
    <row r="147" spans="1:2" x14ac:dyDescent="0.35">
      <c r="A147" s="58"/>
      <c r="B147" s="58"/>
    </row>
    <row r="148" spans="1:2" x14ac:dyDescent="0.35">
      <c r="A148" s="58"/>
      <c r="B148" s="58"/>
    </row>
    <row r="149" spans="1:2" x14ac:dyDescent="0.35">
      <c r="A149" s="58"/>
      <c r="B149" s="58"/>
    </row>
  </sheetData>
  <phoneticPr fontId="1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24"/>
  <sheetViews>
    <sheetView topLeftCell="A103" zoomScaleNormal="100" workbookViewId="0">
      <selection activeCell="G49" sqref="G49"/>
    </sheetView>
  </sheetViews>
  <sheetFormatPr defaultColWidth="9" defaultRowHeight="14.15" x14ac:dyDescent="0.35"/>
  <cols>
    <col min="1" max="1" width="12.2109375" customWidth="1"/>
    <col min="2" max="2" width="8.7109375" style="1"/>
    <col min="3" max="3" width="8.7109375" style="54"/>
  </cols>
  <sheetData>
    <row r="1" spans="1:17" s="49" customFormat="1" x14ac:dyDescent="0.35">
      <c r="A1" s="55" t="s">
        <v>30</v>
      </c>
      <c r="B1" s="55" t="s">
        <v>31</v>
      </c>
      <c r="C1" s="56"/>
      <c r="D1" s="56"/>
      <c r="E1" s="56"/>
      <c r="F1" s="56"/>
      <c r="G1" s="56"/>
      <c r="H1" s="56"/>
      <c r="I1" s="56"/>
      <c r="J1" s="56"/>
      <c r="K1" s="56"/>
      <c r="L1" s="56"/>
      <c r="M1" s="56"/>
      <c r="N1" s="56"/>
      <c r="O1" s="56"/>
      <c r="P1" s="56"/>
      <c r="Q1" s="56"/>
    </row>
    <row r="2" spans="1:17" x14ac:dyDescent="0.35">
      <c r="A2" s="55">
        <f>学生名单!A2</f>
        <v>11901070118</v>
      </c>
      <c r="B2" s="55" t="str">
        <f>学生名单!B2</f>
        <v>何睿祺</v>
      </c>
      <c r="C2" s="57"/>
      <c r="D2" s="50"/>
      <c r="E2" s="50"/>
      <c r="F2" s="50"/>
      <c r="G2" s="50"/>
      <c r="H2" s="50"/>
      <c r="I2" s="50"/>
      <c r="J2" s="50"/>
      <c r="K2" s="50"/>
      <c r="L2" s="50"/>
      <c r="M2" s="50"/>
      <c r="N2" s="50"/>
      <c r="O2" s="50"/>
      <c r="P2" s="50"/>
      <c r="Q2" s="50"/>
    </row>
    <row r="3" spans="1:17" x14ac:dyDescent="0.35">
      <c r="A3" s="55">
        <f>学生名单!A3</f>
        <v>12003030131</v>
      </c>
      <c r="B3" s="55" t="str">
        <f>学生名单!B3</f>
        <v>崔家博</v>
      </c>
      <c r="C3" s="57"/>
      <c r="D3" s="50"/>
      <c r="E3" s="50"/>
      <c r="F3" s="50"/>
      <c r="G3" s="50"/>
      <c r="H3" s="50"/>
      <c r="I3" s="50"/>
      <c r="J3" s="50"/>
      <c r="K3" s="50"/>
      <c r="L3" s="50"/>
      <c r="M3" s="50"/>
      <c r="N3" s="50"/>
      <c r="O3" s="50"/>
      <c r="P3" s="50"/>
      <c r="Q3" s="50"/>
    </row>
    <row r="4" spans="1:17" x14ac:dyDescent="0.35">
      <c r="A4" s="55">
        <f>学生名单!A4</f>
        <v>12103990107</v>
      </c>
      <c r="B4" s="55" t="str">
        <f>学生名单!B4</f>
        <v>陈浩民</v>
      </c>
      <c r="C4" s="77"/>
      <c r="D4" s="77"/>
      <c r="E4" s="77"/>
      <c r="F4" s="50"/>
      <c r="G4" s="50"/>
      <c r="H4" s="50"/>
      <c r="I4" s="50"/>
      <c r="J4" s="50"/>
      <c r="K4" s="50"/>
      <c r="L4" s="50"/>
      <c r="M4" s="50"/>
      <c r="N4" s="50"/>
      <c r="O4" s="50"/>
      <c r="P4" s="50"/>
      <c r="Q4" s="50"/>
    </row>
    <row r="5" spans="1:17" x14ac:dyDescent="0.35">
      <c r="A5" s="55">
        <f>学生名单!A5</f>
        <v>12103990138</v>
      </c>
      <c r="B5" s="55" t="str">
        <f>学生名单!B5</f>
        <v>冯启楠</v>
      </c>
      <c r="C5" s="57"/>
      <c r="D5" s="50"/>
      <c r="E5" s="50"/>
      <c r="F5" s="50"/>
      <c r="G5" s="50"/>
      <c r="H5" s="50"/>
      <c r="I5" s="50"/>
      <c r="J5" s="50"/>
      <c r="K5" s="50"/>
      <c r="L5" s="50"/>
      <c r="M5" s="50"/>
      <c r="N5" s="50"/>
      <c r="O5" s="50"/>
      <c r="P5" s="50"/>
      <c r="Q5" s="50"/>
    </row>
    <row r="6" spans="1:17" x14ac:dyDescent="0.35">
      <c r="A6" s="55">
        <f>学生名单!A6</f>
        <v>12103990208</v>
      </c>
      <c r="B6" s="55" t="str">
        <f>学生名单!B6</f>
        <v>万雨辰</v>
      </c>
      <c r="C6" s="57"/>
      <c r="D6" s="50"/>
      <c r="E6" s="50"/>
      <c r="F6" s="50"/>
      <c r="G6" s="50"/>
      <c r="H6" s="50"/>
      <c r="I6" s="50"/>
      <c r="J6" s="50"/>
      <c r="K6" s="50"/>
      <c r="L6" s="50"/>
      <c r="M6" s="50"/>
      <c r="N6" s="50"/>
      <c r="O6" s="50"/>
      <c r="P6" s="50"/>
      <c r="Q6" s="50"/>
    </row>
    <row r="7" spans="1:17" x14ac:dyDescent="0.35">
      <c r="A7" s="55">
        <f>学生名单!A7</f>
        <v>12103990212</v>
      </c>
      <c r="B7" s="55" t="str">
        <f>学生名单!B7</f>
        <v>徐罗宁</v>
      </c>
      <c r="C7" s="57"/>
      <c r="D7" s="50"/>
      <c r="E7" s="50"/>
      <c r="F7" s="50"/>
      <c r="G7" s="50"/>
      <c r="H7" s="50"/>
      <c r="I7" s="50"/>
      <c r="J7" s="50"/>
      <c r="K7" s="50"/>
      <c r="L7" s="50"/>
      <c r="M7" s="50"/>
      <c r="N7" s="50"/>
      <c r="O7" s="50"/>
      <c r="P7" s="50"/>
      <c r="Q7" s="50"/>
    </row>
    <row r="8" spans="1:17" x14ac:dyDescent="0.35">
      <c r="A8" s="55">
        <f>学生名单!A8</f>
        <v>12103990217</v>
      </c>
      <c r="B8" s="55" t="str">
        <f>学生名单!B8</f>
        <v>杨丰源</v>
      </c>
      <c r="C8" s="57"/>
      <c r="D8" s="50"/>
      <c r="E8" s="50"/>
      <c r="F8" s="50"/>
      <c r="G8" s="50"/>
      <c r="H8" s="50"/>
      <c r="I8" s="50"/>
      <c r="J8" s="50"/>
      <c r="K8" s="50"/>
      <c r="L8" s="50"/>
      <c r="M8" s="50"/>
      <c r="N8" s="50"/>
      <c r="O8" s="50"/>
      <c r="P8" s="50"/>
      <c r="Q8" s="50"/>
    </row>
    <row r="9" spans="1:17" x14ac:dyDescent="0.35">
      <c r="A9" s="55">
        <f>学生名单!A9</f>
        <v>12103990230</v>
      </c>
      <c r="B9" s="55" t="str">
        <f>学生名单!B9</f>
        <v>李银波</v>
      </c>
      <c r="C9" s="57"/>
      <c r="D9" s="50"/>
      <c r="E9" s="50"/>
      <c r="F9" s="50"/>
      <c r="G9" s="50"/>
      <c r="H9" s="50"/>
      <c r="I9" s="50"/>
      <c r="J9" s="50"/>
      <c r="K9" s="50"/>
      <c r="L9" s="50"/>
      <c r="M9" s="50"/>
      <c r="N9" s="50"/>
      <c r="O9" s="50"/>
      <c r="P9" s="50"/>
      <c r="Q9" s="50"/>
    </row>
    <row r="10" spans="1:17" x14ac:dyDescent="0.35">
      <c r="A10" s="55">
        <f>学生名单!A10</f>
        <v>12103990235</v>
      </c>
      <c r="B10" s="55" t="str">
        <f>学生名单!B10</f>
        <v>张椿昊</v>
      </c>
      <c r="C10" s="81"/>
      <c r="D10" s="53"/>
      <c r="E10" s="53"/>
      <c r="F10" s="53"/>
      <c r="G10" s="50"/>
      <c r="H10" s="50"/>
      <c r="I10" s="50"/>
      <c r="J10" s="50"/>
      <c r="K10" s="50"/>
      <c r="L10" s="50"/>
      <c r="M10" s="50"/>
      <c r="N10" s="50"/>
      <c r="O10" s="50"/>
      <c r="P10" s="50"/>
      <c r="Q10" s="50"/>
    </row>
    <row r="11" spans="1:17" x14ac:dyDescent="0.35">
      <c r="A11" s="55">
        <f>学生名单!A11</f>
        <v>12103990323</v>
      </c>
      <c r="B11" s="55" t="str">
        <f>学生名单!B11</f>
        <v>霍思钰</v>
      </c>
      <c r="C11" s="57"/>
      <c r="D11" s="50"/>
      <c r="E11" s="50"/>
      <c r="F11" s="50"/>
      <c r="G11" s="50"/>
      <c r="H11" s="50"/>
      <c r="I11" s="50"/>
      <c r="J11" s="50"/>
      <c r="K11" s="50"/>
      <c r="L11" s="50"/>
      <c r="M11" s="50"/>
      <c r="N11" s="50"/>
      <c r="O11" s="50"/>
      <c r="P11" s="50"/>
      <c r="Q11" s="50"/>
    </row>
    <row r="12" spans="1:17" x14ac:dyDescent="0.35">
      <c r="A12" s="55">
        <f>学生名单!A12</f>
        <v>12103990408</v>
      </c>
      <c r="B12" s="55" t="str">
        <f>学生名单!B12</f>
        <v>陆浩宇</v>
      </c>
      <c r="C12" s="57"/>
      <c r="D12" s="50"/>
      <c r="E12" s="50"/>
      <c r="F12" s="50"/>
      <c r="G12" s="50"/>
      <c r="H12" s="50"/>
      <c r="I12" s="50"/>
      <c r="J12" s="50"/>
      <c r="K12" s="50"/>
      <c r="L12" s="50"/>
      <c r="M12" s="50"/>
      <c r="N12" s="50"/>
      <c r="O12" s="50"/>
      <c r="P12" s="50"/>
      <c r="Q12" s="50"/>
    </row>
    <row r="13" spans="1:17" x14ac:dyDescent="0.35">
      <c r="A13" s="55">
        <f>学生名单!A13</f>
        <v>12103990412</v>
      </c>
      <c r="B13" s="55" t="str">
        <f>学生名单!B13</f>
        <v>文帅</v>
      </c>
      <c r="C13" s="57"/>
      <c r="D13" s="50"/>
      <c r="E13" s="50"/>
      <c r="F13" s="50"/>
      <c r="G13" s="50"/>
      <c r="H13" s="50"/>
      <c r="I13" s="50"/>
      <c r="J13" s="50"/>
      <c r="K13" s="50"/>
      <c r="L13" s="50"/>
      <c r="M13" s="50"/>
      <c r="N13" s="50"/>
      <c r="O13" s="50"/>
      <c r="P13" s="50"/>
      <c r="Q13" s="50"/>
    </row>
    <row r="14" spans="1:17" x14ac:dyDescent="0.35">
      <c r="A14" s="55">
        <f>学生名单!A14</f>
        <v>12103990419</v>
      </c>
      <c r="B14" s="55" t="str">
        <f>学生名单!B14</f>
        <v>梁奕晨</v>
      </c>
      <c r="C14" s="57"/>
      <c r="D14" s="50"/>
      <c r="E14" s="50"/>
      <c r="F14" s="50"/>
      <c r="G14" s="50"/>
      <c r="H14" s="50"/>
      <c r="I14" s="50"/>
      <c r="J14" s="50"/>
      <c r="K14" s="50"/>
      <c r="L14" s="50"/>
      <c r="M14" s="50"/>
      <c r="N14" s="50"/>
      <c r="O14" s="50"/>
      <c r="P14" s="50"/>
      <c r="Q14" s="50"/>
    </row>
    <row r="15" spans="1:17" x14ac:dyDescent="0.35">
      <c r="A15" s="55">
        <f>学生名单!A15</f>
        <v>12103990423</v>
      </c>
      <c r="B15" s="55" t="str">
        <f>学生名单!B15</f>
        <v>杨鹏举</v>
      </c>
      <c r="C15" s="77"/>
      <c r="D15" s="77"/>
      <c r="E15" s="77"/>
      <c r="F15" s="50"/>
      <c r="G15" s="50"/>
      <c r="H15" s="50"/>
      <c r="I15" s="50"/>
      <c r="J15" s="50"/>
      <c r="K15" s="50"/>
      <c r="L15" s="50"/>
      <c r="M15" s="50"/>
      <c r="N15" s="50"/>
      <c r="O15" s="50"/>
      <c r="P15" s="50"/>
      <c r="Q15" s="50"/>
    </row>
    <row r="16" spans="1:17" x14ac:dyDescent="0.35">
      <c r="A16" s="55">
        <f>学生名单!A16</f>
        <v>12103990503</v>
      </c>
      <c r="B16" s="55" t="str">
        <f>学生名单!B16</f>
        <v>宋甜</v>
      </c>
      <c r="C16" s="57"/>
      <c r="D16" s="50"/>
      <c r="E16" s="50"/>
      <c r="F16" s="50"/>
      <c r="G16" s="50"/>
      <c r="H16" s="50"/>
      <c r="I16" s="50"/>
      <c r="J16" s="50"/>
      <c r="K16" s="50"/>
      <c r="L16" s="50"/>
      <c r="M16" s="50"/>
      <c r="N16" s="50"/>
      <c r="O16" s="50"/>
      <c r="P16" s="50"/>
      <c r="Q16" s="50"/>
    </row>
    <row r="17" spans="1:17" x14ac:dyDescent="0.35">
      <c r="A17" s="55">
        <f>学生名单!A17</f>
        <v>12103990504</v>
      </c>
      <c r="B17" s="55" t="str">
        <f>学生名单!B17</f>
        <v>刘张炎</v>
      </c>
      <c r="C17" s="81"/>
      <c r="D17" s="53"/>
      <c r="E17" s="53"/>
      <c r="F17" s="53"/>
      <c r="G17" s="50"/>
      <c r="H17" s="50"/>
      <c r="I17" s="50"/>
      <c r="J17" s="50"/>
      <c r="K17" s="50"/>
      <c r="L17" s="50"/>
      <c r="M17" s="50"/>
      <c r="N17" s="50"/>
      <c r="O17" s="50"/>
      <c r="P17" s="50"/>
      <c r="Q17" s="50"/>
    </row>
    <row r="18" spans="1:17" x14ac:dyDescent="0.35">
      <c r="A18" s="55">
        <f>学生名单!A18</f>
        <v>12103990608</v>
      </c>
      <c r="B18" s="55" t="str">
        <f>学生名单!B18</f>
        <v>熊俊熙</v>
      </c>
      <c r="C18" s="82"/>
      <c r="D18" s="83"/>
      <c r="E18" s="50"/>
      <c r="F18" s="50"/>
      <c r="G18" s="50"/>
      <c r="H18" s="50"/>
      <c r="I18" s="50"/>
      <c r="J18" s="50"/>
      <c r="K18" s="50"/>
      <c r="L18" s="50"/>
      <c r="M18" s="50"/>
      <c r="N18" s="50"/>
      <c r="O18" s="50"/>
      <c r="P18" s="50"/>
      <c r="Q18" s="50"/>
    </row>
    <row r="19" spans="1:17" x14ac:dyDescent="0.35">
      <c r="A19" s="55">
        <f>学生名单!A19</f>
        <v>12103990627</v>
      </c>
      <c r="B19" s="55" t="str">
        <f>学生名单!B19</f>
        <v>陈恒霖</v>
      </c>
      <c r="C19" s="77"/>
      <c r="D19" s="50"/>
      <c r="E19" s="50"/>
      <c r="F19" s="50"/>
      <c r="G19" s="50"/>
      <c r="H19" s="50"/>
      <c r="I19" s="50"/>
      <c r="J19" s="50"/>
      <c r="K19" s="50"/>
      <c r="L19" s="50"/>
      <c r="M19" s="50"/>
      <c r="N19" s="50"/>
      <c r="O19" s="50"/>
      <c r="P19" s="50"/>
      <c r="Q19" s="50"/>
    </row>
    <row r="20" spans="1:17" x14ac:dyDescent="0.35">
      <c r="A20" s="55">
        <f>学生名单!A20</f>
        <v>12103990707</v>
      </c>
      <c r="B20" s="55" t="str">
        <f>学生名单!B20</f>
        <v>陈东升</v>
      </c>
      <c r="C20" s="57"/>
      <c r="D20" s="50"/>
      <c r="E20" s="50"/>
      <c r="F20" s="50"/>
      <c r="G20" s="50"/>
      <c r="H20" s="50"/>
      <c r="I20" s="50"/>
      <c r="J20" s="50"/>
      <c r="K20" s="50"/>
      <c r="L20" s="50"/>
      <c r="M20" s="50"/>
      <c r="N20" s="50"/>
      <c r="O20" s="50"/>
      <c r="P20" s="50"/>
      <c r="Q20" s="50"/>
    </row>
    <row r="21" spans="1:17" x14ac:dyDescent="0.35">
      <c r="A21" s="55">
        <f>学生名单!A21</f>
        <v>12103990735</v>
      </c>
      <c r="B21" s="55" t="str">
        <f>学生名单!B21</f>
        <v>任志宇</v>
      </c>
      <c r="C21" s="57"/>
      <c r="D21" s="50"/>
      <c r="E21" s="50"/>
      <c r="F21" s="50"/>
      <c r="G21" s="50"/>
      <c r="H21" s="50"/>
      <c r="I21" s="50"/>
      <c r="J21" s="50"/>
      <c r="K21" s="50"/>
      <c r="L21" s="50"/>
      <c r="M21" s="50"/>
      <c r="N21" s="50"/>
      <c r="O21" s="50"/>
      <c r="P21" s="50"/>
      <c r="Q21" s="50"/>
    </row>
    <row r="22" spans="1:17" x14ac:dyDescent="0.35">
      <c r="A22" s="55">
        <f>学生名单!A22</f>
        <v>12103990803</v>
      </c>
      <c r="B22" s="55" t="str">
        <f>学生名单!B22</f>
        <v>徐颖超</v>
      </c>
      <c r="C22" s="57"/>
      <c r="D22" s="50"/>
      <c r="E22" s="50"/>
      <c r="F22" s="50"/>
      <c r="G22" s="50"/>
      <c r="H22" s="50"/>
      <c r="I22" s="50"/>
      <c r="J22" s="50"/>
      <c r="K22" s="50"/>
      <c r="L22" s="50"/>
      <c r="M22" s="50"/>
      <c r="N22" s="50"/>
      <c r="O22" s="50"/>
      <c r="P22" s="50"/>
      <c r="Q22" s="50"/>
    </row>
    <row r="23" spans="1:17" x14ac:dyDescent="0.35">
      <c r="A23" s="55">
        <f>学生名单!A23</f>
        <v>12103990810</v>
      </c>
      <c r="B23" s="55" t="str">
        <f>学生名单!B23</f>
        <v>熊诚宇</v>
      </c>
      <c r="C23" s="85"/>
      <c r="D23" s="50"/>
      <c r="E23" s="50"/>
      <c r="F23" s="50"/>
      <c r="G23" s="50"/>
      <c r="H23" s="50"/>
      <c r="I23" s="50"/>
      <c r="J23" s="50"/>
      <c r="K23" s="50"/>
      <c r="L23" s="50"/>
      <c r="M23" s="50"/>
      <c r="N23" s="50"/>
      <c r="O23" s="50"/>
      <c r="P23" s="50"/>
      <c r="Q23" s="50"/>
    </row>
    <row r="24" spans="1:17" x14ac:dyDescent="0.35">
      <c r="A24" s="55">
        <f>学生名单!A24</f>
        <v>12103990832</v>
      </c>
      <c r="B24" s="55" t="str">
        <f>学生名单!B24</f>
        <v>涂飞阳</v>
      </c>
      <c r="C24" s="57"/>
      <c r="D24" s="50"/>
      <c r="E24" s="50"/>
      <c r="F24" s="50"/>
      <c r="G24" s="50"/>
      <c r="H24" s="50"/>
      <c r="I24" s="50"/>
      <c r="J24" s="50"/>
      <c r="K24" s="50"/>
      <c r="L24" s="50"/>
      <c r="M24" s="50"/>
      <c r="N24" s="50"/>
      <c r="O24" s="50"/>
      <c r="P24" s="50"/>
      <c r="Q24" s="50"/>
    </row>
    <row r="25" spans="1:17" x14ac:dyDescent="0.35">
      <c r="A25" s="55">
        <f>学生名单!A25</f>
        <v>12107040103</v>
      </c>
      <c r="B25" s="55" t="str">
        <f>学生名单!B25</f>
        <v>郭文泽</v>
      </c>
      <c r="C25" s="57"/>
      <c r="D25" s="50"/>
      <c r="E25" s="50"/>
      <c r="F25" s="50"/>
      <c r="G25" s="50"/>
      <c r="H25" s="50"/>
      <c r="I25" s="50"/>
      <c r="J25" s="50"/>
      <c r="K25" s="50"/>
      <c r="L25" s="50"/>
      <c r="M25" s="50"/>
      <c r="N25" s="50"/>
      <c r="O25" s="50"/>
      <c r="P25" s="50"/>
      <c r="Q25" s="50"/>
    </row>
    <row r="26" spans="1:17" x14ac:dyDescent="0.35">
      <c r="A26" s="55">
        <f>学生名单!A26</f>
        <v>12107040104</v>
      </c>
      <c r="B26" s="55" t="str">
        <f>学生名单!B26</f>
        <v>杜兆阳</v>
      </c>
      <c r="C26" s="57"/>
      <c r="D26" s="50"/>
      <c r="E26" s="50"/>
      <c r="F26" s="50"/>
      <c r="G26" s="50"/>
      <c r="H26" s="50"/>
      <c r="I26" s="50"/>
      <c r="J26" s="50"/>
      <c r="K26" s="50"/>
      <c r="L26" s="50"/>
      <c r="M26" s="50"/>
      <c r="N26" s="50"/>
      <c r="O26" s="50"/>
      <c r="P26" s="50"/>
      <c r="Q26" s="50"/>
    </row>
    <row r="27" spans="1:17" x14ac:dyDescent="0.35">
      <c r="A27" s="55">
        <f>学生名单!A27</f>
        <v>12107980615</v>
      </c>
      <c r="B27" s="55" t="str">
        <f>学生名单!B27</f>
        <v>雷坤璇</v>
      </c>
      <c r="C27" s="57"/>
      <c r="D27" s="50"/>
      <c r="E27" s="50"/>
      <c r="F27" s="50"/>
      <c r="G27" s="50"/>
      <c r="H27" s="50"/>
      <c r="I27" s="50"/>
      <c r="J27" s="50"/>
      <c r="K27" s="50"/>
      <c r="L27" s="50"/>
      <c r="M27" s="50"/>
      <c r="N27" s="50"/>
      <c r="O27" s="50"/>
      <c r="P27" s="50"/>
      <c r="Q27" s="50"/>
    </row>
    <row r="28" spans="1:17" x14ac:dyDescent="0.35">
      <c r="A28" s="55">
        <f>学生名单!A28</f>
        <v>12107980635</v>
      </c>
      <c r="B28" s="55" t="str">
        <f>学生名单!B28</f>
        <v>周成泽</v>
      </c>
      <c r="C28" s="57"/>
      <c r="D28" s="50"/>
      <c r="E28" s="50"/>
      <c r="F28" s="50"/>
      <c r="G28" s="50"/>
      <c r="H28" s="50"/>
      <c r="I28" s="50"/>
      <c r="J28" s="50"/>
      <c r="K28" s="50"/>
      <c r="L28" s="50"/>
      <c r="M28" s="50"/>
      <c r="N28" s="50"/>
      <c r="O28" s="50"/>
      <c r="P28" s="50"/>
      <c r="Q28" s="50"/>
    </row>
    <row r="29" spans="1:17" x14ac:dyDescent="0.35">
      <c r="A29" s="55">
        <f>学生名单!A29</f>
        <v>12108980434</v>
      </c>
      <c r="B29" s="55" t="str">
        <f>学生名单!B29</f>
        <v>黄若桓</v>
      </c>
      <c r="C29" s="57"/>
      <c r="D29" s="50"/>
      <c r="E29" s="50"/>
      <c r="F29" s="50"/>
      <c r="G29" s="50"/>
      <c r="H29" s="50"/>
      <c r="I29" s="50"/>
      <c r="J29" s="50"/>
      <c r="K29" s="50"/>
      <c r="L29" s="50"/>
      <c r="M29" s="50"/>
      <c r="N29" s="50"/>
      <c r="O29" s="50"/>
      <c r="P29" s="50"/>
      <c r="Q29" s="50"/>
    </row>
    <row r="30" spans="1:17" x14ac:dyDescent="0.35">
      <c r="A30" s="55">
        <f>学生名单!A30</f>
        <v>12108990208</v>
      </c>
      <c r="B30" s="55" t="str">
        <f>学生名单!B30</f>
        <v>张梦露</v>
      </c>
      <c r="C30" s="57"/>
      <c r="D30" s="50"/>
      <c r="E30" s="50"/>
      <c r="F30" s="50"/>
      <c r="G30" s="50"/>
      <c r="H30" s="50"/>
      <c r="I30" s="50"/>
      <c r="J30" s="50"/>
      <c r="K30" s="50"/>
      <c r="L30" s="50"/>
      <c r="M30" s="50"/>
      <c r="N30" s="50"/>
      <c r="O30" s="50"/>
      <c r="P30" s="50"/>
      <c r="Q30" s="50"/>
    </row>
    <row r="31" spans="1:17" x14ac:dyDescent="0.35">
      <c r="A31" s="55">
        <f>学生名单!A31</f>
        <v>12108990402</v>
      </c>
      <c r="B31" s="55" t="str">
        <f>学生名单!B31</f>
        <v>李洪元</v>
      </c>
      <c r="C31" s="57"/>
      <c r="D31" s="50"/>
      <c r="E31" s="50"/>
      <c r="F31" s="50"/>
      <c r="G31" s="50"/>
      <c r="H31" s="50"/>
      <c r="I31" s="50"/>
      <c r="J31" s="50"/>
      <c r="K31" s="50"/>
      <c r="L31" s="50"/>
      <c r="M31" s="50"/>
      <c r="N31" s="50"/>
      <c r="O31" s="50"/>
      <c r="P31" s="50"/>
      <c r="Q31" s="50"/>
    </row>
    <row r="32" spans="1:17" x14ac:dyDescent="0.35">
      <c r="A32" s="55">
        <f>学生名单!A32</f>
        <v>12108990508</v>
      </c>
      <c r="B32" s="55" t="str">
        <f>学生名单!B32</f>
        <v>杨红</v>
      </c>
      <c r="C32" s="81"/>
      <c r="D32" s="53"/>
      <c r="E32" s="53"/>
      <c r="F32" s="53"/>
      <c r="G32" s="50"/>
      <c r="H32" s="50"/>
      <c r="I32" s="50"/>
      <c r="J32" s="50"/>
      <c r="K32" s="50"/>
      <c r="L32" s="50"/>
      <c r="M32" s="50"/>
      <c r="N32" s="50"/>
      <c r="O32" s="50"/>
      <c r="P32" s="50"/>
      <c r="Q32" s="50"/>
    </row>
    <row r="33" spans="1:17" x14ac:dyDescent="0.35">
      <c r="A33" s="55">
        <f>学生名单!A33</f>
        <v>12109010233</v>
      </c>
      <c r="B33" s="55" t="str">
        <f>学生名单!B33</f>
        <v>陈思雨</v>
      </c>
      <c r="C33" s="57"/>
      <c r="D33" s="50"/>
      <c r="E33" s="50"/>
      <c r="F33" s="50"/>
      <c r="G33" s="50"/>
      <c r="H33" s="50"/>
      <c r="I33" s="50"/>
      <c r="J33" s="50"/>
      <c r="K33" s="50"/>
      <c r="L33" s="50"/>
      <c r="M33" s="50"/>
      <c r="N33" s="50"/>
      <c r="O33" s="50"/>
      <c r="P33" s="50"/>
      <c r="Q33" s="50"/>
    </row>
    <row r="34" spans="1:17" x14ac:dyDescent="0.35">
      <c r="A34" s="55">
        <f>学生名单!A34</f>
        <v>12109990107</v>
      </c>
      <c r="B34" s="55" t="str">
        <f>学生名单!B34</f>
        <v>朱欣豪</v>
      </c>
      <c r="C34" s="57"/>
      <c r="D34" s="50"/>
      <c r="E34" s="50"/>
      <c r="F34" s="50"/>
      <c r="G34" s="50"/>
      <c r="H34" s="50"/>
      <c r="I34" s="50"/>
      <c r="J34" s="50"/>
      <c r="K34" s="50"/>
      <c r="L34" s="50"/>
      <c r="M34" s="50"/>
      <c r="N34" s="50"/>
      <c r="O34" s="50"/>
      <c r="P34" s="50"/>
      <c r="Q34" s="50"/>
    </row>
    <row r="35" spans="1:17" x14ac:dyDescent="0.35">
      <c r="A35" s="55">
        <f>学生名单!A35</f>
        <v>12109990124</v>
      </c>
      <c r="B35" s="55" t="str">
        <f>学生名单!B35</f>
        <v>黄星豪</v>
      </c>
      <c r="C35" s="57"/>
      <c r="D35" s="50"/>
      <c r="E35" s="50"/>
      <c r="F35" s="50"/>
      <c r="G35" s="50"/>
      <c r="H35" s="50"/>
      <c r="I35" s="50"/>
      <c r="J35" s="50"/>
      <c r="K35" s="50"/>
      <c r="L35" s="50"/>
      <c r="M35" s="50"/>
      <c r="N35" s="50"/>
      <c r="O35" s="50"/>
      <c r="P35" s="50"/>
      <c r="Q35" s="50"/>
    </row>
    <row r="36" spans="1:17" x14ac:dyDescent="0.35">
      <c r="A36" s="55">
        <f>学生名单!A36</f>
        <v>12109990701</v>
      </c>
      <c r="B36" s="55" t="str">
        <f>学生名单!B36</f>
        <v>黄廷威</v>
      </c>
      <c r="C36" s="57"/>
      <c r="D36" s="50"/>
      <c r="E36" s="50"/>
      <c r="F36" s="50"/>
      <c r="G36" s="50"/>
      <c r="H36" s="50"/>
      <c r="I36" s="50"/>
      <c r="J36" s="50"/>
      <c r="K36" s="50"/>
      <c r="L36" s="50"/>
      <c r="M36" s="50"/>
      <c r="N36" s="50"/>
      <c r="O36" s="50"/>
      <c r="P36" s="50"/>
      <c r="Q36" s="50"/>
    </row>
    <row r="37" spans="1:17" x14ac:dyDescent="0.35">
      <c r="A37" s="55">
        <f>学生名单!A37</f>
        <v>12112050203</v>
      </c>
      <c r="B37" s="55" t="str">
        <f>学生名单!B37</f>
        <v>陆凯</v>
      </c>
      <c r="C37" s="85"/>
      <c r="D37" s="50"/>
      <c r="E37" s="50"/>
      <c r="F37" s="50"/>
      <c r="G37" s="50"/>
      <c r="H37" s="50"/>
      <c r="I37" s="50"/>
      <c r="J37" s="50"/>
      <c r="K37" s="50"/>
      <c r="L37" s="50"/>
      <c r="M37" s="50"/>
      <c r="N37" s="50"/>
      <c r="O37" s="50"/>
      <c r="P37" s="50"/>
      <c r="Q37" s="50"/>
    </row>
    <row r="38" spans="1:17" x14ac:dyDescent="0.35">
      <c r="A38" s="55">
        <f>学生名单!A38</f>
        <v>12112060204</v>
      </c>
      <c r="B38" s="55" t="str">
        <f>学生名单!B38</f>
        <v>孙志瑞</v>
      </c>
      <c r="C38" s="57"/>
      <c r="D38" s="50"/>
      <c r="E38" s="50"/>
      <c r="F38" s="50"/>
      <c r="G38" s="50"/>
      <c r="H38" s="50"/>
      <c r="I38" s="50"/>
      <c r="J38" s="50"/>
      <c r="K38" s="50"/>
      <c r="L38" s="50"/>
      <c r="M38" s="50"/>
      <c r="N38" s="50"/>
      <c r="O38" s="50"/>
      <c r="P38" s="50"/>
      <c r="Q38" s="50"/>
    </row>
    <row r="39" spans="1:17" x14ac:dyDescent="0.35">
      <c r="A39" s="55">
        <f>学生名单!A39</f>
        <v>12112990506</v>
      </c>
      <c r="B39" s="55" t="str">
        <f>学生名单!B39</f>
        <v>张道科</v>
      </c>
      <c r="C39" s="57"/>
      <c r="D39" s="50"/>
      <c r="E39" s="50"/>
      <c r="F39" s="50"/>
      <c r="G39" s="50"/>
      <c r="H39" s="50"/>
      <c r="I39" s="50"/>
      <c r="J39" s="50"/>
      <c r="K39" s="50"/>
      <c r="L39" s="50"/>
      <c r="M39" s="50"/>
      <c r="N39" s="50"/>
      <c r="O39" s="50"/>
      <c r="P39" s="50"/>
      <c r="Q39" s="50"/>
    </row>
    <row r="40" spans="1:17" x14ac:dyDescent="0.35">
      <c r="A40" s="55">
        <f>学生名单!A40</f>
        <v>12112991111</v>
      </c>
      <c r="B40" s="55" t="str">
        <f>学生名单!B40</f>
        <v>付保罗</v>
      </c>
      <c r="C40" s="57"/>
      <c r="D40" s="50"/>
      <c r="E40" s="50"/>
      <c r="F40" s="50"/>
      <c r="G40" s="50"/>
      <c r="H40" s="50"/>
      <c r="I40" s="50"/>
      <c r="J40" s="50"/>
      <c r="K40" s="50"/>
      <c r="L40" s="50"/>
      <c r="M40" s="50"/>
      <c r="N40" s="50"/>
      <c r="O40" s="50"/>
      <c r="P40" s="50"/>
      <c r="Q40" s="50"/>
    </row>
    <row r="41" spans="1:17" x14ac:dyDescent="0.35">
      <c r="A41" s="55">
        <f>学生名单!A41</f>
        <v>12115990335</v>
      </c>
      <c r="B41" s="55" t="str">
        <f>学生名单!B41</f>
        <v>周鹏程</v>
      </c>
      <c r="C41" s="81"/>
      <c r="D41" s="53"/>
      <c r="E41" s="53"/>
      <c r="F41" s="53"/>
      <c r="G41" s="50"/>
      <c r="H41" s="50"/>
      <c r="I41" s="50"/>
      <c r="J41" s="50"/>
      <c r="K41" s="50"/>
      <c r="L41" s="50"/>
      <c r="M41" s="50"/>
      <c r="N41" s="50"/>
      <c r="O41" s="50"/>
      <c r="P41" s="50"/>
      <c r="Q41" s="50"/>
    </row>
    <row r="42" spans="1:17" x14ac:dyDescent="0.35">
      <c r="A42" s="55">
        <f>学生名单!A42</f>
        <v>12123010104</v>
      </c>
      <c r="B42" s="55" t="str">
        <f>学生名单!B42</f>
        <v>张敬东</v>
      </c>
      <c r="C42" s="82"/>
      <c r="D42" s="83"/>
      <c r="E42" s="83"/>
      <c r="F42" s="50"/>
      <c r="G42" s="50"/>
      <c r="H42" s="50"/>
      <c r="I42" s="50"/>
      <c r="J42" s="50"/>
      <c r="K42" s="50"/>
      <c r="L42" s="50"/>
      <c r="M42" s="50"/>
      <c r="N42" s="50"/>
      <c r="O42" s="50"/>
      <c r="P42" s="50"/>
      <c r="Q42" s="50"/>
    </row>
    <row r="43" spans="1:17" x14ac:dyDescent="0.35">
      <c r="A43" s="55">
        <f>学生名单!A43</f>
        <v>12101010113</v>
      </c>
      <c r="B43" s="55" t="str">
        <f>学生名单!B43</f>
        <v>徐帅</v>
      </c>
      <c r="C43" s="57"/>
      <c r="D43" s="50"/>
      <c r="E43" s="50"/>
      <c r="F43" s="50"/>
      <c r="G43" s="50"/>
      <c r="H43" s="50"/>
      <c r="I43" s="50"/>
      <c r="J43" s="50"/>
      <c r="K43" s="50"/>
      <c r="L43" s="50"/>
      <c r="M43" s="50"/>
      <c r="N43" s="50"/>
      <c r="O43" s="50"/>
      <c r="P43" s="50"/>
      <c r="Q43" s="50"/>
    </row>
    <row r="44" spans="1:17" x14ac:dyDescent="0.35">
      <c r="A44" s="55">
        <f>学生名单!A44</f>
        <v>12103990102</v>
      </c>
      <c r="B44" s="55" t="str">
        <f>学生名单!B44</f>
        <v>谭颖</v>
      </c>
      <c r="C44" s="57">
        <v>0</v>
      </c>
      <c r="D44" s="50"/>
      <c r="E44" s="50"/>
      <c r="F44" s="50"/>
      <c r="G44" s="50"/>
      <c r="H44" s="50"/>
      <c r="I44" s="50"/>
      <c r="J44" s="50"/>
      <c r="K44" s="50"/>
      <c r="L44" s="50"/>
      <c r="M44" s="50"/>
      <c r="N44" s="50"/>
      <c r="O44" s="50"/>
      <c r="P44" s="50"/>
      <c r="Q44" s="50"/>
    </row>
    <row r="45" spans="1:17" x14ac:dyDescent="0.35">
      <c r="A45" s="55">
        <f>学生名单!A45</f>
        <v>12103990104</v>
      </c>
      <c r="B45" s="55" t="str">
        <f>学生名单!B45</f>
        <v>路如龙</v>
      </c>
      <c r="C45" s="57"/>
      <c r="D45" s="50"/>
      <c r="E45" s="50"/>
      <c r="F45" s="50"/>
      <c r="G45" s="50"/>
      <c r="H45" s="50"/>
      <c r="I45" s="50"/>
      <c r="J45" s="50"/>
      <c r="K45" s="50"/>
      <c r="L45" s="50"/>
      <c r="M45" s="50"/>
      <c r="N45" s="50"/>
      <c r="O45" s="50"/>
      <c r="P45" s="50"/>
      <c r="Q45" s="50"/>
    </row>
    <row r="46" spans="1:17" x14ac:dyDescent="0.35">
      <c r="A46" s="55">
        <f>学生名单!A46</f>
        <v>12103990105</v>
      </c>
      <c r="B46" s="55" t="str">
        <f>学生名单!B46</f>
        <v>张牧凡</v>
      </c>
      <c r="C46" s="57"/>
      <c r="D46" s="50"/>
      <c r="E46" s="50"/>
      <c r="F46" s="50"/>
      <c r="G46" s="50"/>
      <c r="H46" s="50"/>
      <c r="I46" s="50"/>
      <c r="J46" s="50"/>
      <c r="K46" s="50"/>
      <c r="L46" s="50"/>
      <c r="M46" s="50"/>
      <c r="N46" s="50"/>
      <c r="O46" s="50"/>
      <c r="P46" s="50"/>
      <c r="Q46" s="50"/>
    </row>
    <row r="47" spans="1:17" x14ac:dyDescent="0.35">
      <c r="A47" s="55">
        <f>学生名单!A47</f>
        <v>12103990106</v>
      </c>
      <c r="B47" s="55" t="str">
        <f>学生名单!B47</f>
        <v>邓妮娜</v>
      </c>
      <c r="C47" s="57"/>
      <c r="D47" s="50"/>
      <c r="E47" s="50"/>
      <c r="F47" s="50"/>
      <c r="G47" s="50"/>
      <c r="H47" s="50"/>
      <c r="I47" s="50"/>
      <c r="J47" s="50"/>
      <c r="K47" s="50"/>
      <c r="L47" s="50"/>
      <c r="M47" s="50"/>
      <c r="N47" s="50"/>
      <c r="O47" s="50"/>
      <c r="P47" s="50"/>
      <c r="Q47" s="50"/>
    </row>
    <row r="48" spans="1:17" x14ac:dyDescent="0.35">
      <c r="A48" s="55">
        <f>学生名单!A48</f>
        <v>12103990108</v>
      </c>
      <c r="B48" s="55" t="str">
        <f>学生名单!B48</f>
        <v>周世杰</v>
      </c>
      <c r="C48" s="81"/>
      <c r="D48" s="53"/>
      <c r="E48" s="53"/>
      <c r="F48" s="53"/>
      <c r="G48" s="50"/>
      <c r="H48" s="50"/>
      <c r="I48" s="50"/>
      <c r="J48" s="50"/>
      <c r="K48" s="50"/>
      <c r="L48" s="50"/>
      <c r="M48" s="50"/>
      <c r="N48" s="50"/>
      <c r="O48" s="50"/>
      <c r="P48" s="50"/>
      <c r="Q48" s="50"/>
    </row>
    <row r="49" spans="1:17" x14ac:dyDescent="0.35">
      <c r="A49" s="55">
        <f>学生名单!A49</f>
        <v>12103990109</v>
      </c>
      <c r="B49" s="55" t="str">
        <f>学生名单!B49</f>
        <v>李天爱</v>
      </c>
      <c r="C49" s="57"/>
      <c r="D49" s="50"/>
      <c r="E49" s="50"/>
      <c r="F49" s="50"/>
      <c r="G49" s="50"/>
      <c r="H49" s="50"/>
      <c r="I49" s="50"/>
      <c r="J49" s="50"/>
      <c r="K49" s="50"/>
      <c r="L49" s="50"/>
      <c r="M49" s="50"/>
      <c r="N49" s="50"/>
      <c r="O49" s="50"/>
      <c r="P49" s="50"/>
      <c r="Q49" s="50"/>
    </row>
    <row r="50" spans="1:17" x14ac:dyDescent="0.35">
      <c r="A50" s="55">
        <f>学生名单!A50</f>
        <v>12103990112</v>
      </c>
      <c r="B50" s="55" t="str">
        <f>学生名单!B50</f>
        <v>钟珂羽</v>
      </c>
      <c r="C50" s="57"/>
      <c r="D50" s="50"/>
      <c r="E50" s="50"/>
      <c r="F50" s="50"/>
      <c r="G50" s="50"/>
      <c r="H50" s="50"/>
      <c r="I50" s="50"/>
      <c r="J50" s="50"/>
      <c r="K50" s="50"/>
      <c r="L50" s="50"/>
      <c r="M50" s="50"/>
      <c r="N50" s="50"/>
      <c r="O50" s="50"/>
      <c r="P50" s="50"/>
      <c r="Q50" s="50"/>
    </row>
    <row r="51" spans="1:17" x14ac:dyDescent="0.35">
      <c r="A51" s="55">
        <f>学生名单!A51</f>
        <v>12103990113</v>
      </c>
      <c r="B51" s="55" t="str">
        <f>学生名单!B51</f>
        <v>王星语</v>
      </c>
      <c r="C51" s="57">
        <v>0</v>
      </c>
      <c r="D51" s="50"/>
      <c r="E51" s="50"/>
      <c r="F51" s="50"/>
      <c r="G51" s="50"/>
      <c r="H51" s="50"/>
      <c r="I51" s="50"/>
      <c r="J51" s="50"/>
      <c r="K51" s="50"/>
      <c r="L51" s="50"/>
      <c r="M51" s="50"/>
      <c r="N51" s="50"/>
      <c r="O51" s="50"/>
      <c r="P51" s="50"/>
      <c r="Q51" s="50"/>
    </row>
    <row r="52" spans="1:17" x14ac:dyDescent="0.35">
      <c r="A52" s="55">
        <f>学生名单!A52</f>
        <v>12103990114</v>
      </c>
      <c r="B52" s="55" t="str">
        <f>学生名单!B52</f>
        <v>董云飞</v>
      </c>
      <c r="C52" s="82"/>
      <c r="D52" s="83"/>
      <c r="E52" s="83"/>
      <c r="F52" s="50"/>
      <c r="G52" s="50"/>
      <c r="H52" s="50"/>
      <c r="I52" s="50"/>
      <c r="J52" s="50"/>
      <c r="K52" s="50"/>
      <c r="L52" s="50"/>
      <c r="M52" s="50"/>
      <c r="N52" s="50"/>
      <c r="O52" s="50"/>
      <c r="P52" s="50"/>
      <c r="Q52" s="50"/>
    </row>
    <row r="53" spans="1:17" x14ac:dyDescent="0.35">
      <c r="A53" s="55">
        <f>学生名单!A53</f>
        <v>12103990116</v>
      </c>
      <c r="B53" s="55" t="str">
        <f>学生名单!B53</f>
        <v>郭天阳</v>
      </c>
      <c r="C53" s="57"/>
      <c r="D53" s="50"/>
      <c r="E53" s="50"/>
      <c r="F53" s="50"/>
      <c r="G53" s="50"/>
      <c r="H53" s="50"/>
      <c r="I53" s="50"/>
      <c r="J53" s="50"/>
      <c r="K53" s="50"/>
      <c r="L53" s="50"/>
      <c r="M53" s="50"/>
      <c r="N53" s="50"/>
      <c r="O53" s="50"/>
      <c r="P53" s="50"/>
      <c r="Q53" s="50"/>
    </row>
    <row r="54" spans="1:17" x14ac:dyDescent="0.35">
      <c r="A54" s="55">
        <f>学生名单!A54</f>
        <v>12103990121</v>
      </c>
      <c r="B54" s="55" t="str">
        <f>学生名单!B54</f>
        <v>王鹏</v>
      </c>
      <c r="C54" s="57"/>
      <c r="D54" s="50"/>
      <c r="E54" s="50"/>
      <c r="F54" s="50"/>
      <c r="G54" s="50"/>
      <c r="H54" s="50"/>
      <c r="I54" s="50"/>
      <c r="J54" s="50"/>
      <c r="K54" s="50"/>
      <c r="L54" s="50"/>
      <c r="M54" s="50"/>
      <c r="N54" s="50"/>
      <c r="O54" s="50"/>
      <c r="P54" s="50"/>
      <c r="Q54" s="50"/>
    </row>
    <row r="55" spans="1:17" x14ac:dyDescent="0.35">
      <c r="A55" s="55">
        <f>学生名单!A55</f>
        <v>12103990122</v>
      </c>
      <c r="B55" s="55" t="str">
        <f>学生名单!B55</f>
        <v>瞿杨</v>
      </c>
      <c r="C55" s="57"/>
      <c r="D55" s="50"/>
      <c r="E55" s="50"/>
      <c r="F55" s="50"/>
      <c r="G55" s="50"/>
      <c r="H55" s="50"/>
      <c r="I55" s="50"/>
      <c r="J55" s="50"/>
      <c r="K55" s="50"/>
      <c r="L55" s="50"/>
      <c r="M55" s="50"/>
      <c r="N55" s="50"/>
      <c r="O55" s="50"/>
      <c r="P55" s="50"/>
      <c r="Q55" s="50"/>
    </row>
    <row r="56" spans="1:17" x14ac:dyDescent="0.35">
      <c r="A56" s="55">
        <f>学生名单!A56</f>
        <v>12103990124</v>
      </c>
      <c r="B56" s="55" t="str">
        <f>学生名单!B56</f>
        <v>刘胜</v>
      </c>
      <c r="C56" s="57"/>
      <c r="D56" s="50"/>
      <c r="E56" s="50"/>
      <c r="F56" s="50"/>
      <c r="G56" s="50"/>
      <c r="H56" s="50"/>
      <c r="I56" s="50"/>
      <c r="J56" s="50"/>
      <c r="K56" s="50"/>
      <c r="L56" s="50"/>
      <c r="M56" s="50"/>
      <c r="N56" s="50"/>
      <c r="O56" s="50"/>
      <c r="P56" s="50"/>
      <c r="Q56" s="50"/>
    </row>
    <row r="57" spans="1:17" x14ac:dyDescent="0.35">
      <c r="A57" s="55">
        <f>学生名单!A57</f>
        <v>12103990126</v>
      </c>
      <c r="B57" s="55" t="str">
        <f>学生名单!B57</f>
        <v>徐萍英</v>
      </c>
      <c r="C57" s="85"/>
      <c r="D57" s="50"/>
      <c r="E57" s="50"/>
      <c r="F57" s="50"/>
      <c r="G57" s="50"/>
      <c r="H57" s="50"/>
      <c r="I57" s="50"/>
      <c r="J57" s="50"/>
      <c r="K57" s="50"/>
      <c r="L57" s="50"/>
      <c r="M57" s="50"/>
      <c r="N57" s="50"/>
      <c r="O57" s="50"/>
      <c r="P57" s="50"/>
      <c r="Q57" s="50"/>
    </row>
    <row r="58" spans="1:17" x14ac:dyDescent="0.35">
      <c r="A58" s="55">
        <f>学生名单!A58</f>
        <v>12103990131</v>
      </c>
      <c r="B58" s="55" t="str">
        <f>学生名单!B58</f>
        <v>田佳禾</v>
      </c>
      <c r="C58" s="57"/>
      <c r="D58" s="50"/>
      <c r="E58" s="50"/>
      <c r="F58" s="50"/>
      <c r="G58" s="50"/>
      <c r="H58" s="50"/>
      <c r="I58" s="50"/>
      <c r="J58" s="50"/>
      <c r="K58" s="50"/>
      <c r="L58" s="50"/>
      <c r="M58" s="50"/>
      <c r="N58" s="50"/>
      <c r="O58" s="50"/>
      <c r="P58" s="50"/>
      <c r="Q58" s="50"/>
    </row>
    <row r="59" spans="1:17" x14ac:dyDescent="0.35">
      <c r="A59" s="55">
        <f>学生名单!A59</f>
        <v>12103990133</v>
      </c>
      <c r="B59" s="55" t="str">
        <f>学生名单!B59</f>
        <v>陈政阳</v>
      </c>
      <c r="C59" s="82"/>
      <c r="D59" s="83"/>
      <c r="E59" s="83"/>
      <c r="F59" s="50"/>
      <c r="G59" s="50"/>
      <c r="H59" s="50"/>
      <c r="I59" s="50"/>
      <c r="J59" s="50"/>
      <c r="K59" s="50"/>
      <c r="L59" s="50"/>
      <c r="M59" s="50"/>
      <c r="N59" s="50"/>
      <c r="O59" s="50"/>
      <c r="P59" s="50"/>
      <c r="Q59" s="50"/>
    </row>
    <row r="60" spans="1:17" x14ac:dyDescent="0.35">
      <c r="A60" s="55">
        <f>学生名单!A60</f>
        <v>12103990134</v>
      </c>
      <c r="B60" s="55" t="str">
        <f>学生名单!B60</f>
        <v>王培</v>
      </c>
      <c r="C60" s="85"/>
      <c r="D60" s="50"/>
      <c r="E60" s="50"/>
      <c r="F60" s="50"/>
      <c r="G60" s="50"/>
      <c r="H60" s="50"/>
      <c r="I60" s="50"/>
      <c r="J60" s="50"/>
      <c r="K60" s="50"/>
      <c r="L60" s="50"/>
      <c r="M60" s="50"/>
      <c r="N60" s="50"/>
      <c r="O60" s="50"/>
      <c r="P60" s="50"/>
      <c r="Q60" s="50"/>
    </row>
    <row r="61" spans="1:17" x14ac:dyDescent="0.35">
      <c r="A61" s="55">
        <f>学生名单!A61</f>
        <v>12103990137</v>
      </c>
      <c r="B61" s="55" t="str">
        <f>学生名单!B61</f>
        <v>黎智敏</v>
      </c>
      <c r="C61" s="57"/>
      <c r="D61" s="50"/>
      <c r="E61" s="50"/>
      <c r="F61" s="50"/>
      <c r="G61" s="50"/>
      <c r="H61" s="50"/>
      <c r="I61" s="50"/>
      <c r="J61" s="50"/>
      <c r="K61" s="50"/>
      <c r="L61" s="50"/>
      <c r="M61" s="50"/>
      <c r="N61" s="50"/>
      <c r="O61" s="50"/>
      <c r="P61" s="50"/>
      <c r="Q61" s="50"/>
    </row>
    <row r="62" spans="1:17" x14ac:dyDescent="0.35">
      <c r="A62" s="55">
        <f>学生名单!A62</f>
        <v>12103990204</v>
      </c>
      <c r="B62" s="55" t="str">
        <f>学生名单!B62</f>
        <v>李欣茹</v>
      </c>
      <c r="C62" s="57"/>
      <c r="D62" s="50"/>
      <c r="E62" s="50"/>
      <c r="F62" s="50"/>
      <c r="G62" s="50"/>
      <c r="H62" s="50"/>
      <c r="I62" s="50"/>
      <c r="J62" s="50"/>
      <c r="K62" s="50"/>
      <c r="L62" s="50"/>
      <c r="M62" s="50"/>
      <c r="N62" s="50"/>
      <c r="O62" s="50"/>
      <c r="P62" s="50"/>
      <c r="Q62" s="50"/>
    </row>
    <row r="63" spans="1:17" x14ac:dyDescent="0.35">
      <c r="A63" s="55">
        <f>学生名单!A63</f>
        <v>12103990206</v>
      </c>
      <c r="B63" s="55" t="str">
        <f>学生名单!B63</f>
        <v>梅天乐</v>
      </c>
      <c r="C63" s="57"/>
      <c r="D63" s="50"/>
      <c r="E63" s="50"/>
      <c r="F63" s="50"/>
      <c r="G63" s="50"/>
      <c r="H63" s="50"/>
      <c r="I63" s="50"/>
      <c r="J63" s="50"/>
      <c r="K63" s="50"/>
      <c r="L63" s="50"/>
      <c r="M63" s="50"/>
      <c r="N63" s="50"/>
      <c r="O63" s="50"/>
      <c r="P63" s="50"/>
      <c r="Q63" s="50"/>
    </row>
    <row r="64" spans="1:17" x14ac:dyDescent="0.35">
      <c r="A64" s="55">
        <f>学生名单!A64</f>
        <v>12103990207</v>
      </c>
      <c r="B64" s="55" t="str">
        <f>学生名单!B64</f>
        <v>肖文婧</v>
      </c>
      <c r="C64" s="82"/>
      <c r="D64" s="83"/>
      <c r="E64" s="83"/>
      <c r="F64" s="50"/>
      <c r="G64" s="50"/>
      <c r="H64" s="50"/>
      <c r="I64" s="50"/>
      <c r="J64" s="50"/>
      <c r="K64" s="50"/>
      <c r="L64" s="50"/>
      <c r="M64" s="50"/>
      <c r="N64" s="50"/>
      <c r="O64" s="50"/>
      <c r="P64" s="50"/>
      <c r="Q64" s="50"/>
    </row>
    <row r="65" spans="1:17" x14ac:dyDescent="0.35">
      <c r="A65" s="55">
        <f>学生名单!A65</f>
        <v>12103990211</v>
      </c>
      <c r="B65" s="55" t="str">
        <f>学生名单!B65</f>
        <v>潘永巍</v>
      </c>
      <c r="C65" s="57"/>
      <c r="D65" s="50"/>
      <c r="E65" s="50"/>
      <c r="F65" s="50"/>
      <c r="G65" s="50"/>
      <c r="H65" s="50"/>
      <c r="I65" s="50"/>
      <c r="J65" s="50"/>
      <c r="K65" s="50"/>
      <c r="L65" s="50"/>
      <c r="M65" s="50"/>
      <c r="N65" s="50"/>
      <c r="O65" s="50"/>
      <c r="P65" s="50"/>
      <c r="Q65" s="50"/>
    </row>
    <row r="66" spans="1:17" x14ac:dyDescent="0.35">
      <c r="A66" s="55">
        <f>学生名单!A66</f>
        <v>12103990214</v>
      </c>
      <c r="B66" s="55" t="str">
        <f>学生名单!B66</f>
        <v>徐文娜</v>
      </c>
      <c r="C66" s="57"/>
      <c r="D66" s="50"/>
      <c r="E66" s="50"/>
      <c r="F66" s="50"/>
      <c r="G66" s="50"/>
      <c r="H66" s="50"/>
      <c r="I66" s="50"/>
      <c r="J66" s="50"/>
      <c r="K66" s="50"/>
      <c r="L66" s="50"/>
      <c r="M66" s="50"/>
      <c r="N66" s="50"/>
      <c r="O66" s="50"/>
      <c r="P66" s="50"/>
      <c r="Q66" s="50"/>
    </row>
    <row r="67" spans="1:17" x14ac:dyDescent="0.35">
      <c r="A67" s="55">
        <f>学生名单!A67</f>
        <v>12103990215</v>
      </c>
      <c r="B67" s="55" t="str">
        <f>学生名单!B67</f>
        <v>李金钊</v>
      </c>
      <c r="C67" s="57"/>
      <c r="D67" s="50"/>
      <c r="E67" s="50"/>
      <c r="F67" s="50"/>
      <c r="G67" s="50"/>
      <c r="H67" s="50"/>
      <c r="I67" s="50"/>
      <c r="J67" s="50"/>
      <c r="K67" s="50"/>
      <c r="L67" s="50"/>
      <c r="M67" s="50"/>
      <c r="N67" s="50"/>
      <c r="O67" s="50"/>
      <c r="P67" s="50"/>
      <c r="Q67" s="50"/>
    </row>
    <row r="68" spans="1:17" x14ac:dyDescent="0.35">
      <c r="A68" s="55">
        <f>学生名单!A68</f>
        <v>12103990218</v>
      </c>
      <c r="B68" s="55" t="str">
        <f>学生名单!B68</f>
        <v>邱钰婷</v>
      </c>
      <c r="C68" s="81"/>
      <c r="D68" s="53"/>
      <c r="E68" s="50"/>
      <c r="F68" s="50"/>
      <c r="G68" s="50"/>
      <c r="H68" s="50"/>
      <c r="I68" s="50"/>
      <c r="J68" s="50"/>
      <c r="K68" s="50"/>
      <c r="L68" s="50"/>
      <c r="M68" s="50"/>
      <c r="N68" s="50"/>
      <c r="O68" s="50"/>
      <c r="P68" s="50"/>
      <c r="Q68" s="50"/>
    </row>
    <row r="69" spans="1:17" x14ac:dyDescent="0.35">
      <c r="A69" s="55">
        <f>学生名单!A69</f>
        <v>12103990219</v>
      </c>
      <c r="B69" s="55" t="str">
        <f>学生名单!B69</f>
        <v>罗奕</v>
      </c>
      <c r="C69" s="57"/>
      <c r="D69" s="50"/>
      <c r="E69" s="50"/>
      <c r="F69" s="50"/>
      <c r="G69" s="50"/>
      <c r="H69" s="50"/>
      <c r="I69" s="50"/>
      <c r="J69" s="50"/>
      <c r="K69" s="50"/>
      <c r="L69" s="50"/>
      <c r="M69" s="50"/>
      <c r="N69" s="50"/>
      <c r="O69" s="50"/>
      <c r="P69" s="50"/>
      <c r="Q69" s="50"/>
    </row>
    <row r="70" spans="1:17" x14ac:dyDescent="0.35">
      <c r="A70" s="55">
        <f>学生名单!A70</f>
        <v>12103990220</v>
      </c>
      <c r="B70" s="55" t="str">
        <f>学生名单!B70</f>
        <v>李正莹</v>
      </c>
      <c r="C70" s="57"/>
      <c r="D70" s="50"/>
      <c r="E70" s="50"/>
      <c r="F70" s="50"/>
      <c r="G70" s="50"/>
      <c r="H70" s="50"/>
      <c r="I70" s="50"/>
      <c r="J70" s="50"/>
      <c r="K70" s="50"/>
      <c r="L70" s="50"/>
      <c r="M70" s="50"/>
      <c r="N70" s="50"/>
      <c r="O70" s="50"/>
      <c r="P70" s="50"/>
      <c r="Q70" s="50"/>
    </row>
    <row r="71" spans="1:17" x14ac:dyDescent="0.35">
      <c r="A71" s="55">
        <f>学生名单!A71</f>
        <v>12103990221</v>
      </c>
      <c r="B71" s="55" t="str">
        <f>学生名单!B71</f>
        <v>石志强</v>
      </c>
      <c r="C71" s="81"/>
      <c r="D71" s="53"/>
      <c r="E71" s="50"/>
      <c r="F71" s="50"/>
      <c r="G71" s="50"/>
      <c r="H71" s="50"/>
      <c r="I71" s="50"/>
      <c r="J71" s="50"/>
      <c r="K71" s="50"/>
      <c r="L71" s="50"/>
      <c r="M71" s="50"/>
      <c r="N71" s="50"/>
      <c r="O71" s="50"/>
      <c r="P71" s="50"/>
      <c r="Q71" s="50"/>
    </row>
    <row r="72" spans="1:17" x14ac:dyDescent="0.35">
      <c r="A72" s="55">
        <f>学生名单!A72</f>
        <v>12103990222</v>
      </c>
      <c r="B72" s="55" t="str">
        <f>学生名单!B72</f>
        <v>李程成</v>
      </c>
      <c r="C72" s="81"/>
      <c r="D72" s="53"/>
      <c r="E72" s="53"/>
      <c r="F72" s="50"/>
      <c r="G72" s="50"/>
      <c r="H72" s="50"/>
      <c r="I72" s="50"/>
      <c r="J72" s="50"/>
      <c r="K72" s="50"/>
      <c r="L72" s="50"/>
      <c r="M72" s="50"/>
      <c r="N72" s="50"/>
      <c r="O72" s="50"/>
      <c r="P72" s="50"/>
      <c r="Q72" s="50"/>
    </row>
    <row r="73" spans="1:17" x14ac:dyDescent="0.35">
      <c r="A73" s="55">
        <f>学生名单!A73</f>
        <v>12103990224</v>
      </c>
      <c r="B73" s="55" t="str">
        <f>学生名单!B73</f>
        <v>冷松霖</v>
      </c>
      <c r="C73" s="81"/>
      <c r="D73" s="53"/>
      <c r="E73" s="53"/>
      <c r="F73" s="53"/>
      <c r="G73" s="50"/>
      <c r="H73" s="50"/>
      <c r="I73" s="50"/>
      <c r="J73" s="50"/>
      <c r="K73" s="50"/>
      <c r="L73" s="50"/>
      <c r="M73" s="50"/>
      <c r="N73" s="50"/>
      <c r="O73" s="50"/>
      <c r="P73" s="50"/>
      <c r="Q73" s="50"/>
    </row>
    <row r="74" spans="1:17" x14ac:dyDescent="0.35">
      <c r="A74" s="55">
        <f>学生名单!A74</f>
        <v>12103990234</v>
      </c>
      <c r="B74" s="55" t="str">
        <f>学生名单!B74</f>
        <v>盛聪</v>
      </c>
      <c r="C74" s="57"/>
      <c r="D74" s="50"/>
      <c r="E74" s="50"/>
      <c r="F74" s="50"/>
      <c r="G74" s="50"/>
      <c r="H74" s="50"/>
      <c r="I74" s="50"/>
      <c r="J74" s="50"/>
      <c r="K74" s="50"/>
      <c r="L74" s="50"/>
      <c r="M74" s="50"/>
      <c r="N74" s="50"/>
      <c r="O74" s="50"/>
      <c r="P74" s="50"/>
      <c r="Q74" s="50"/>
    </row>
    <row r="75" spans="1:17" x14ac:dyDescent="0.35">
      <c r="A75" s="55">
        <f>学生名单!A75</f>
        <v>12103990237</v>
      </c>
      <c r="B75" s="55" t="str">
        <f>学生名单!B75</f>
        <v>谭豪杰</v>
      </c>
      <c r="C75" s="81"/>
      <c r="D75" s="53"/>
      <c r="E75" s="53"/>
      <c r="F75" s="50"/>
      <c r="G75" s="50"/>
      <c r="H75" s="50"/>
      <c r="I75" s="50"/>
      <c r="J75" s="50"/>
      <c r="K75" s="50"/>
      <c r="L75" s="50"/>
      <c r="M75" s="50"/>
      <c r="N75" s="50"/>
      <c r="O75" s="50"/>
      <c r="P75" s="50"/>
      <c r="Q75" s="50"/>
    </row>
    <row r="76" spans="1:17" x14ac:dyDescent="0.35">
      <c r="A76" s="55">
        <f>学生名单!A76</f>
        <v>12103990238</v>
      </c>
      <c r="B76" s="55" t="str">
        <f>学生名单!B76</f>
        <v>冯馨</v>
      </c>
      <c r="C76" s="57"/>
      <c r="D76" s="50"/>
      <c r="E76" s="50"/>
      <c r="F76" s="50"/>
      <c r="G76" s="50"/>
      <c r="H76" s="50"/>
      <c r="I76" s="50"/>
      <c r="J76" s="50"/>
      <c r="K76" s="50"/>
      <c r="L76" s="50"/>
      <c r="M76" s="50"/>
      <c r="N76" s="50"/>
      <c r="O76" s="50"/>
      <c r="P76" s="50"/>
      <c r="Q76" s="50"/>
    </row>
    <row r="77" spans="1:17" x14ac:dyDescent="0.35">
      <c r="A77" s="55">
        <f>学生名单!A77</f>
        <v>12103990301</v>
      </c>
      <c r="B77" s="55" t="str">
        <f>学生名单!B77</f>
        <v>吴宇森</v>
      </c>
      <c r="C77" s="78"/>
      <c r="D77" s="80"/>
      <c r="E77" s="50"/>
      <c r="F77" s="50"/>
      <c r="G77" s="50"/>
      <c r="H77" s="50"/>
      <c r="I77" s="50"/>
      <c r="J77" s="50"/>
      <c r="K77" s="50"/>
      <c r="L77" s="50"/>
      <c r="M77" s="50"/>
      <c r="N77" s="50"/>
      <c r="O77" s="50"/>
      <c r="P77" s="50"/>
      <c r="Q77" s="50"/>
    </row>
    <row r="78" spans="1:17" x14ac:dyDescent="0.35">
      <c r="A78" s="55">
        <f>学生名单!A78</f>
        <v>12107010307</v>
      </c>
      <c r="B78" s="55" t="str">
        <f>学生名单!B78</f>
        <v>丁艳红</v>
      </c>
      <c r="C78" s="85"/>
      <c r="D78" s="50"/>
      <c r="E78" s="50"/>
      <c r="F78" s="50"/>
      <c r="G78" s="50"/>
      <c r="H78" s="50"/>
      <c r="I78" s="50"/>
      <c r="J78" s="50"/>
      <c r="K78" s="50"/>
      <c r="L78" s="50"/>
      <c r="M78" s="50"/>
      <c r="N78" s="50"/>
      <c r="O78" s="50"/>
      <c r="P78" s="50"/>
      <c r="Q78" s="50"/>
    </row>
    <row r="79" spans="1:17" x14ac:dyDescent="0.35">
      <c r="A79" s="55">
        <f>学生名单!A79</f>
        <v>12109010307</v>
      </c>
      <c r="B79" s="55" t="str">
        <f>学生名单!B79</f>
        <v>许多</v>
      </c>
      <c r="C79" s="57"/>
      <c r="D79" s="50"/>
      <c r="E79" s="50"/>
      <c r="F79" s="50"/>
      <c r="G79" s="50"/>
      <c r="H79" s="50"/>
      <c r="I79" s="50"/>
      <c r="J79" s="50"/>
      <c r="K79" s="50"/>
      <c r="L79" s="50"/>
      <c r="M79" s="50"/>
      <c r="N79" s="50"/>
      <c r="O79" s="50"/>
      <c r="P79" s="50"/>
      <c r="Q79" s="50"/>
    </row>
    <row r="80" spans="1:17" x14ac:dyDescent="0.35">
      <c r="A80" s="55">
        <f>学生名单!A80</f>
        <v>12109010317</v>
      </c>
      <c r="B80" s="55" t="str">
        <f>学生名单!B80</f>
        <v>雍啸宣</v>
      </c>
      <c r="C80" s="57"/>
      <c r="D80" s="50"/>
      <c r="E80" s="50"/>
      <c r="F80" s="50"/>
      <c r="G80" s="50"/>
      <c r="H80" s="50"/>
      <c r="I80" s="50"/>
      <c r="J80" s="50"/>
      <c r="K80" s="50"/>
      <c r="L80" s="50"/>
      <c r="M80" s="50"/>
      <c r="N80" s="50"/>
      <c r="O80" s="50"/>
      <c r="P80" s="50"/>
      <c r="Q80" s="50"/>
    </row>
    <row r="81" spans="1:17" x14ac:dyDescent="0.35">
      <c r="A81" s="55">
        <f>学生名单!A81</f>
        <v>12112991014</v>
      </c>
      <c r="B81" s="55" t="str">
        <f>学生名单!B81</f>
        <v>龚梓龙</v>
      </c>
      <c r="C81" s="77"/>
      <c r="D81" s="79"/>
      <c r="E81" s="79"/>
      <c r="F81" s="79"/>
      <c r="G81" s="50"/>
      <c r="H81" s="50"/>
      <c r="I81" s="50"/>
      <c r="J81" s="50"/>
      <c r="K81" s="50"/>
      <c r="L81" s="50"/>
      <c r="M81" s="50"/>
      <c r="N81" s="50"/>
      <c r="O81" s="50"/>
      <c r="P81" s="50"/>
      <c r="Q81" s="50"/>
    </row>
    <row r="82" spans="1:17" x14ac:dyDescent="0.35">
      <c r="A82" s="55">
        <f>学生名单!A82</f>
        <v>12115990104</v>
      </c>
      <c r="B82" s="55" t="str">
        <f>学生名单!B82</f>
        <v>王晗</v>
      </c>
      <c r="C82" s="57"/>
      <c r="D82" s="50"/>
      <c r="E82" s="50"/>
      <c r="F82" s="50"/>
      <c r="G82" s="50"/>
      <c r="H82" s="50"/>
      <c r="I82" s="50"/>
      <c r="J82" s="50"/>
      <c r="K82" s="50"/>
      <c r="L82" s="50"/>
      <c r="M82" s="50"/>
      <c r="N82" s="50"/>
      <c r="O82" s="50"/>
      <c r="P82" s="50"/>
      <c r="Q82" s="50"/>
    </row>
    <row r="83" spans="1:17" x14ac:dyDescent="0.35">
      <c r="A83" s="55">
        <f>学生名单!A83</f>
        <v>12123040206</v>
      </c>
      <c r="B83" s="55" t="str">
        <f>学生名单!B83</f>
        <v>何旻</v>
      </c>
      <c r="C83" s="57"/>
      <c r="D83" s="50"/>
      <c r="E83" s="50"/>
      <c r="F83" s="50"/>
      <c r="G83" s="50"/>
      <c r="H83" s="50"/>
      <c r="I83" s="50"/>
      <c r="J83" s="50"/>
      <c r="K83" s="50"/>
      <c r="L83" s="50"/>
      <c r="M83" s="50"/>
      <c r="N83" s="50"/>
      <c r="O83" s="50"/>
      <c r="P83" s="50"/>
      <c r="Q83" s="50"/>
    </row>
    <row r="84" spans="1:17" x14ac:dyDescent="0.35">
      <c r="A84" s="55">
        <f>学生名单!A84</f>
        <v>12003990428</v>
      </c>
      <c r="B84" s="55" t="str">
        <f>学生名单!B84</f>
        <v>王寒</v>
      </c>
      <c r="C84" s="57"/>
      <c r="D84" s="50"/>
      <c r="E84" s="50"/>
      <c r="F84" s="50"/>
      <c r="G84" s="50"/>
      <c r="H84" s="50"/>
      <c r="I84" s="50"/>
      <c r="J84" s="50"/>
      <c r="K84" s="50"/>
      <c r="L84" s="50"/>
      <c r="M84" s="50"/>
      <c r="N84" s="50"/>
      <c r="O84" s="50"/>
      <c r="P84" s="50"/>
      <c r="Q84" s="50"/>
    </row>
    <row r="85" spans="1:17" x14ac:dyDescent="0.35">
      <c r="A85" s="55">
        <f>学生名单!A85</f>
        <v>12023030101</v>
      </c>
      <c r="B85" s="55" t="str">
        <f>学生名单!B85</f>
        <v>马鹏程</v>
      </c>
      <c r="C85" s="85"/>
      <c r="D85" s="50"/>
      <c r="E85" s="50"/>
      <c r="F85" s="50"/>
      <c r="G85" s="50"/>
      <c r="H85" s="50"/>
      <c r="I85" s="50"/>
      <c r="J85" s="50"/>
      <c r="K85" s="50"/>
      <c r="L85" s="50"/>
      <c r="M85" s="50"/>
      <c r="N85" s="50"/>
      <c r="O85" s="50"/>
      <c r="P85" s="50"/>
      <c r="Q85" s="50"/>
    </row>
    <row r="86" spans="1:17" x14ac:dyDescent="0.35">
      <c r="A86" s="55">
        <f>学生名单!A86</f>
        <v>12101060131</v>
      </c>
      <c r="B86" s="55" t="str">
        <f>学生名单!B86</f>
        <v>王宇航</v>
      </c>
      <c r="C86" s="57"/>
      <c r="D86" s="50"/>
      <c r="E86" s="50"/>
      <c r="F86" s="50"/>
      <c r="G86" s="50"/>
      <c r="H86" s="50"/>
      <c r="I86" s="50"/>
      <c r="J86" s="50"/>
      <c r="K86" s="50"/>
      <c r="L86" s="50"/>
      <c r="M86" s="50"/>
      <c r="N86" s="50"/>
      <c r="O86" s="50"/>
      <c r="P86" s="50"/>
      <c r="Q86" s="50"/>
    </row>
    <row r="87" spans="1:17" x14ac:dyDescent="0.35">
      <c r="A87" s="55">
        <f>学生名单!A87</f>
        <v>12103990302</v>
      </c>
      <c r="B87" s="55" t="str">
        <f>学生名单!B87</f>
        <v>田文雪</v>
      </c>
      <c r="C87" s="77"/>
      <c r="D87" s="79"/>
      <c r="E87" s="79"/>
      <c r="F87" s="79"/>
      <c r="G87" s="50"/>
      <c r="H87" s="50"/>
      <c r="I87" s="50"/>
      <c r="J87" s="50"/>
      <c r="K87" s="50"/>
      <c r="L87" s="50"/>
      <c r="M87" s="50"/>
      <c r="N87" s="50"/>
      <c r="O87" s="50"/>
      <c r="P87" s="50"/>
      <c r="Q87" s="50"/>
    </row>
    <row r="88" spans="1:17" x14ac:dyDescent="0.35">
      <c r="A88" s="55">
        <f>学生名单!A88</f>
        <v>12103990303</v>
      </c>
      <c r="B88" s="55" t="str">
        <f>学生名单!B88</f>
        <v>张喻杰</v>
      </c>
      <c r="C88" s="77"/>
      <c r="D88" s="79"/>
      <c r="E88" s="79"/>
      <c r="F88" s="50"/>
      <c r="G88" s="50"/>
      <c r="H88" s="50"/>
      <c r="I88" s="50"/>
      <c r="J88" s="50"/>
      <c r="K88" s="50"/>
      <c r="L88" s="50"/>
      <c r="M88" s="50"/>
      <c r="N88" s="50"/>
      <c r="O88" s="50"/>
      <c r="P88" s="50"/>
      <c r="Q88" s="50"/>
    </row>
    <row r="89" spans="1:17" x14ac:dyDescent="0.35">
      <c r="A89" s="55">
        <f>学生名单!A89</f>
        <v>12103990304</v>
      </c>
      <c r="B89" s="55" t="str">
        <f>学生名单!B89</f>
        <v>牛聪</v>
      </c>
      <c r="C89" s="78"/>
      <c r="D89" s="80"/>
      <c r="E89" s="50"/>
      <c r="F89" s="50"/>
      <c r="G89" s="50"/>
      <c r="H89" s="50"/>
      <c r="I89" s="50"/>
      <c r="J89" s="50"/>
      <c r="K89" s="50"/>
      <c r="L89" s="50"/>
      <c r="M89" s="50"/>
      <c r="N89" s="50"/>
      <c r="O89" s="50"/>
      <c r="P89" s="50"/>
      <c r="Q89" s="50"/>
    </row>
    <row r="90" spans="1:17" x14ac:dyDescent="0.35">
      <c r="A90" s="55">
        <f>学生名单!A90</f>
        <v>12103990306</v>
      </c>
      <c r="B90" s="55" t="str">
        <f>学生名单!B90</f>
        <v>林吉</v>
      </c>
      <c r="C90" s="85"/>
      <c r="D90" s="50"/>
      <c r="E90" s="50"/>
      <c r="F90" s="50"/>
      <c r="G90" s="50"/>
      <c r="H90" s="50"/>
      <c r="I90" s="50"/>
      <c r="J90" s="50"/>
      <c r="K90" s="50"/>
      <c r="L90" s="50"/>
      <c r="M90" s="50"/>
      <c r="N90" s="50"/>
      <c r="O90" s="50"/>
      <c r="P90" s="50"/>
      <c r="Q90" s="50"/>
    </row>
    <row r="91" spans="1:17" x14ac:dyDescent="0.35">
      <c r="A91" s="55">
        <f>学生名单!A91</f>
        <v>12103990307</v>
      </c>
      <c r="B91" s="55" t="str">
        <f>学生名单!B91</f>
        <v>李文静</v>
      </c>
      <c r="C91" s="78"/>
      <c r="D91" s="80"/>
      <c r="E91" s="50"/>
      <c r="F91" s="50"/>
      <c r="G91" s="50"/>
      <c r="H91" s="50"/>
      <c r="I91" s="50"/>
      <c r="J91" s="50"/>
      <c r="K91" s="50"/>
      <c r="L91" s="50"/>
      <c r="M91" s="50"/>
      <c r="N91" s="50"/>
      <c r="O91" s="50"/>
      <c r="P91" s="50"/>
      <c r="Q91" s="50"/>
    </row>
    <row r="92" spans="1:17" x14ac:dyDescent="0.35">
      <c r="A92" s="55">
        <f>学生名单!A92</f>
        <v>12103990308</v>
      </c>
      <c r="B92" s="55" t="str">
        <f>学生名单!B92</f>
        <v>舒澳林</v>
      </c>
      <c r="C92" s="79"/>
      <c r="D92" s="79"/>
      <c r="E92" s="79"/>
      <c r="F92" s="86"/>
      <c r="G92" s="50"/>
      <c r="H92" s="50"/>
      <c r="I92" s="50"/>
      <c r="J92" s="50"/>
      <c r="K92" s="50"/>
      <c r="L92" s="50"/>
      <c r="M92" s="50"/>
      <c r="N92" s="50"/>
      <c r="O92" s="50"/>
      <c r="P92" s="50"/>
      <c r="Q92" s="50"/>
    </row>
    <row r="93" spans="1:17" x14ac:dyDescent="0.35">
      <c r="A93" s="55">
        <f>学生名单!A93</f>
        <v>12103990309</v>
      </c>
      <c r="B93" s="55" t="str">
        <f>学生名单!B93</f>
        <v>刘嘉亮</v>
      </c>
      <c r="C93" s="85"/>
      <c r="D93" s="50"/>
      <c r="E93" s="50"/>
      <c r="F93" s="50"/>
      <c r="G93" s="50"/>
      <c r="H93" s="50"/>
      <c r="I93" s="50"/>
      <c r="J93" s="50"/>
      <c r="K93" s="50"/>
      <c r="L93" s="50"/>
      <c r="M93" s="50"/>
      <c r="N93" s="50"/>
      <c r="O93" s="50"/>
      <c r="P93" s="50"/>
      <c r="Q93" s="50"/>
    </row>
    <row r="94" spans="1:17" x14ac:dyDescent="0.35">
      <c r="A94" s="55">
        <f>学生名单!A94</f>
        <v>12103990310</v>
      </c>
      <c r="B94" s="55" t="str">
        <f>学生名单!B94</f>
        <v>马宏涛</v>
      </c>
      <c r="C94" s="85"/>
      <c r="D94" s="50"/>
      <c r="E94" s="50"/>
      <c r="F94" s="50"/>
      <c r="G94" s="50"/>
      <c r="H94" s="50"/>
      <c r="I94" s="50"/>
      <c r="J94" s="50"/>
      <c r="K94" s="50"/>
      <c r="L94" s="50"/>
      <c r="M94" s="50"/>
      <c r="N94" s="50"/>
      <c r="O94" s="50"/>
      <c r="P94" s="50"/>
      <c r="Q94" s="50"/>
    </row>
    <row r="95" spans="1:17" x14ac:dyDescent="0.35">
      <c r="A95" s="55">
        <f>学生名单!A95</f>
        <v>12103990312</v>
      </c>
      <c r="B95" s="55" t="str">
        <f>学生名单!B95</f>
        <v>魏利权</v>
      </c>
      <c r="C95" s="57"/>
      <c r="D95" s="50"/>
      <c r="E95" s="50"/>
      <c r="F95" s="50"/>
      <c r="G95" s="50"/>
      <c r="H95" s="50"/>
      <c r="I95" s="50"/>
      <c r="J95" s="50"/>
      <c r="K95" s="50"/>
      <c r="L95" s="50"/>
      <c r="M95" s="50"/>
      <c r="N95" s="50"/>
      <c r="O95" s="50"/>
      <c r="P95" s="50"/>
      <c r="Q95" s="50"/>
    </row>
    <row r="96" spans="1:17" x14ac:dyDescent="0.35">
      <c r="A96" s="55">
        <f>学生名单!A96</f>
        <v>12103990313</v>
      </c>
      <c r="B96" s="55" t="str">
        <f>学生名单!B96</f>
        <v>蒲江</v>
      </c>
      <c r="C96" s="57"/>
      <c r="D96" s="50"/>
      <c r="E96" s="50"/>
      <c r="F96" s="50"/>
      <c r="G96" s="50"/>
      <c r="H96" s="50"/>
      <c r="I96" s="50"/>
      <c r="J96" s="50"/>
      <c r="K96" s="50"/>
      <c r="L96" s="50"/>
      <c r="M96" s="50"/>
      <c r="N96" s="50"/>
      <c r="O96" s="50"/>
      <c r="P96" s="50"/>
      <c r="Q96" s="50"/>
    </row>
    <row r="97" spans="1:17" x14ac:dyDescent="0.35">
      <c r="A97" s="55">
        <f>学生名单!A97</f>
        <v>12103990316</v>
      </c>
      <c r="B97" s="55" t="str">
        <f>学生名单!B97</f>
        <v>罗海伦</v>
      </c>
      <c r="C97" s="79"/>
      <c r="D97" s="79"/>
      <c r="E97" s="79"/>
      <c r="F97" s="50"/>
      <c r="G97" s="50"/>
      <c r="H97" s="50"/>
      <c r="I97" s="50"/>
      <c r="J97" s="50"/>
      <c r="K97" s="50"/>
      <c r="L97" s="50"/>
      <c r="M97" s="50"/>
      <c r="N97" s="50"/>
      <c r="O97" s="50"/>
      <c r="P97" s="50"/>
      <c r="Q97" s="50"/>
    </row>
    <row r="98" spans="1:17" x14ac:dyDescent="0.35">
      <c r="A98" s="55">
        <f>学生名单!A98</f>
        <v>12103990318</v>
      </c>
      <c r="B98" s="55" t="str">
        <f>学生名单!B98</f>
        <v>杨巾铃</v>
      </c>
      <c r="C98" s="85"/>
      <c r="D98" s="50"/>
      <c r="E98" s="50"/>
      <c r="F98" s="50"/>
      <c r="G98" s="50"/>
      <c r="H98" s="50"/>
      <c r="I98" s="50"/>
      <c r="J98" s="50"/>
      <c r="K98" s="50"/>
      <c r="L98" s="50"/>
      <c r="M98" s="50"/>
      <c r="N98" s="50"/>
      <c r="O98" s="50"/>
      <c r="P98" s="50"/>
      <c r="Q98" s="50"/>
    </row>
    <row r="99" spans="1:17" x14ac:dyDescent="0.35">
      <c r="A99" s="55">
        <f>学生名单!A99</f>
        <v>12103990321</v>
      </c>
      <c r="B99" s="55" t="str">
        <f>学生名单!B99</f>
        <v>欧育成</v>
      </c>
      <c r="C99" s="57"/>
      <c r="D99" s="50"/>
      <c r="E99" s="50"/>
      <c r="F99" s="50"/>
      <c r="G99" s="50"/>
      <c r="H99" s="50"/>
      <c r="I99" s="50"/>
      <c r="J99" s="50"/>
      <c r="K99" s="50"/>
      <c r="L99" s="50"/>
      <c r="M99" s="50"/>
      <c r="N99" s="50"/>
      <c r="O99" s="50"/>
      <c r="P99" s="50"/>
      <c r="Q99" s="50"/>
    </row>
    <row r="100" spans="1:17" x14ac:dyDescent="0.35">
      <c r="A100" s="55">
        <f>学生名单!A100</f>
        <v>12103990325</v>
      </c>
      <c r="B100" s="55" t="str">
        <f>学生名单!B100</f>
        <v>高奉</v>
      </c>
      <c r="C100" s="78"/>
      <c r="D100" s="80"/>
      <c r="E100" s="79"/>
      <c r="F100" s="79"/>
      <c r="G100" s="50"/>
      <c r="H100" s="50"/>
      <c r="I100" s="50"/>
      <c r="J100" s="50"/>
      <c r="K100" s="50"/>
      <c r="L100" s="50"/>
      <c r="M100" s="50"/>
      <c r="N100" s="50"/>
      <c r="O100" s="50"/>
      <c r="P100" s="50"/>
      <c r="Q100" s="50"/>
    </row>
    <row r="101" spans="1:17" x14ac:dyDescent="0.35">
      <c r="A101" s="55">
        <f>学生名单!A101</f>
        <v>12103990326</v>
      </c>
      <c r="B101" s="55" t="str">
        <f>学生名单!B101</f>
        <v>王健</v>
      </c>
      <c r="C101" s="57"/>
      <c r="D101" s="50"/>
      <c r="E101" s="50"/>
      <c r="F101" s="50"/>
      <c r="G101" s="50"/>
      <c r="H101" s="50"/>
      <c r="I101" s="50"/>
      <c r="J101" s="50"/>
      <c r="K101" s="50"/>
      <c r="L101" s="50"/>
      <c r="M101" s="50"/>
      <c r="N101" s="50"/>
      <c r="O101" s="50"/>
      <c r="P101" s="50"/>
      <c r="Q101" s="50"/>
    </row>
    <row r="102" spans="1:17" x14ac:dyDescent="0.35">
      <c r="A102" s="55">
        <f>学生名单!A102</f>
        <v>12103990332</v>
      </c>
      <c r="B102" s="55" t="str">
        <f>学生名单!B102</f>
        <v>谭秋霞</v>
      </c>
      <c r="C102" s="57"/>
      <c r="D102" s="50"/>
      <c r="E102" s="50"/>
      <c r="F102" s="50"/>
      <c r="G102" s="50"/>
      <c r="H102" s="50"/>
      <c r="I102" s="50"/>
      <c r="J102" s="50"/>
      <c r="K102" s="50"/>
      <c r="L102" s="50"/>
      <c r="M102" s="50"/>
      <c r="N102" s="50"/>
      <c r="O102" s="50"/>
      <c r="P102" s="50"/>
      <c r="Q102" s="50"/>
    </row>
    <row r="103" spans="1:17" x14ac:dyDescent="0.35">
      <c r="A103" s="55">
        <f>学生名单!A103</f>
        <v>12103990333</v>
      </c>
      <c r="B103" s="55" t="str">
        <f>学生名单!B103</f>
        <v>李凌娜</v>
      </c>
      <c r="C103" s="57"/>
      <c r="D103" s="50"/>
      <c r="E103" s="50"/>
      <c r="F103" s="50"/>
      <c r="G103" s="50"/>
      <c r="H103" s="50"/>
      <c r="I103" s="50"/>
      <c r="J103" s="50"/>
      <c r="K103" s="50"/>
      <c r="L103" s="50"/>
      <c r="M103" s="50"/>
      <c r="N103" s="50"/>
      <c r="O103" s="50"/>
      <c r="P103" s="50"/>
      <c r="Q103" s="50"/>
    </row>
    <row r="104" spans="1:17" x14ac:dyDescent="0.35">
      <c r="A104" s="55">
        <f>学生名单!A104</f>
        <v>12103990335</v>
      </c>
      <c r="B104" s="55" t="str">
        <f>学生名单!B104</f>
        <v>张贵飞</v>
      </c>
      <c r="C104" s="57"/>
      <c r="D104" s="50"/>
      <c r="E104" s="50"/>
      <c r="F104" s="50"/>
      <c r="G104" s="50"/>
      <c r="H104" s="50"/>
      <c r="I104" s="50"/>
      <c r="J104" s="50"/>
      <c r="K104" s="50"/>
      <c r="L104" s="50"/>
      <c r="M104" s="50"/>
      <c r="N104" s="50"/>
      <c r="O104" s="50"/>
      <c r="P104" s="50"/>
      <c r="Q104" s="50"/>
    </row>
    <row r="105" spans="1:17" x14ac:dyDescent="0.35">
      <c r="A105" s="55">
        <f>学生名单!A105</f>
        <v>12103990336</v>
      </c>
      <c r="B105" s="55" t="str">
        <f>学生名单!B105</f>
        <v>谢文瑞</v>
      </c>
      <c r="C105" s="85"/>
      <c r="D105" s="50"/>
      <c r="E105" s="50"/>
      <c r="F105" s="50"/>
      <c r="G105" s="50"/>
      <c r="H105" s="50"/>
      <c r="I105" s="50"/>
      <c r="J105" s="50"/>
      <c r="K105" s="50"/>
      <c r="L105" s="50"/>
      <c r="M105" s="50"/>
      <c r="N105" s="50"/>
      <c r="O105" s="50"/>
      <c r="P105" s="50"/>
      <c r="Q105" s="50"/>
    </row>
    <row r="106" spans="1:17" x14ac:dyDescent="0.35">
      <c r="A106" s="55">
        <f>学生名单!A106</f>
        <v>12103990338</v>
      </c>
      <c r="B106" s="55" t="str">
        <f>学生名单!B106</f>
        <v>王雨洁</v>
      </c>
      <c r="C106" s="57"/>
      <c r="D106" s="50"/>
      <c r="E106" s="50"/>
      <c r="F106" s="50"/>
      <c r="G106" s="50"/>
      <c r="H106" s="50"/>
      <c r="I106" s="50"/>
      <c r="J106" s="50"/>
      <c r="K106" s="50"/>
      <c r="L106" s="50"/>
      <c r="M106" s="50"/>
      <c r="N106" s="50"/>
      <c r="O106" s="50"/>
      <c r="P106" s="50"/>
      <c r="Q106" s="50"/>
    </row>
    <row r="107" spans="1:17" x14ac:dyDescent="0.35">
      <c r="A107" s="55">
        <f>学生名单!A107</f>
        <v>12103990402</v>
      </c>
      <c r="B107" s="55" t="str">
        <f>学生名单!B107</f>
        <v>王璐</v>
      </c>
      <c r="C107" s="79"/>
      <c r="D107" s="79"/>
      <c r="E107" s="79"/>
      <c r="F107" s="79"/>
      <c r="G107" s="50"/>
      <c r="H107" s="50"/>
      <c r="I107" s="50"/>
      <c r="J107" s="50"/>
      <c r="K107" s="50"/>
      <c r="L107" s="50"/>
      <c r="M107" s="50"/>
      <c r="N107" s="50"/>
      <c r="O107" s="50"/>
      <c r="P107" s="50"/>
      <c r="Q107" s="50"/>
    </row>
    <row r="108" spans="1:17" x14ac:dyDescent="0.35">
      <c r="A108" s="55">
        <f>学生名单!A108</f>
        <v>12103990406</v>
      </c>
      <c r="B108" s="55" t="str">
        <f>学生名单!B108</f>
        <v>胡羽康</v>
      </c>
      <c r="C108" s="57"/>
      <c r="D108" s="50"/>
      <c r="E108" s="50"/>
      <c r="F108" s="50"/>
      <c r="G108" s="50"/>
      <c r="H108" s="50"/>
      <c r="I108" s="50"/>
      <c r="J108" s="50"/>
      <c r="K108" s="50"/>
      <c r="L108" s="50"/>
      <c r="M108" s="50"/>
      <c r="N108" s="50"/>
      <c r="O108" s="50"/>
      <c r="P108" s="50"/>
      <c r="Q108" s="50"/>
    </row>
    <row r="109" spans="1:17" x14ac:dyDescent="0.35">
      <c r="A109" s="55">
        <f>学生名单!A109</f>
        <v>12103990407</v>
      </c>
      <c r="B109" s="55" t="str">
        <f>学生名单!B109</f>
        <v>李心成</v>
      </c>
      <c r="C109" s="57"/>
      <c r="D109" s="50"/>
      <c r="E109" s="50"/>
      <c r="F109" s="50"/>
      <c r="G109" s="50"/>
      <c r="H109" s="50"/>
      <c r="I109" s="50"/>
      <c r="J109" s="50"/>
      <c r="K109" s="50"/>
      <c r="L109" s="50"/>
      <c r="M109" s="50"/>
      <c r="N109" s="50"/>
      <c r="O109" s="50"/>
      <c r="P109" s="50"/>
      <c r="Q109" s="50"/>
    </row>
    <row r="110" spans="1:17" x14ac:dyDescent="0.35">
      <c r="A110" s="55">
        <f>学生名单!A110</f>
        <v>12103990409</v>
      </c>
      <c r="B110" s="55" t="str">
        <f>学生名单!B110</f>
        <v>彭礼彬</v>
      </c>
      <c r="C110" s="57"/>
      <c r="D110" s="50"/>
      <c r="E110" s="50"/>
      <c r="F110" s="50"/>
      <c r="G110" s="50"/>
      <c r="H110" s="50"/>
      <c r="I110" s="50"/>
      <c r="J110" s="50"/>
      <c r="K110" s="50"/>
      <c r="L110" s="50"/>
      <c r="M110" s="50"/>
      <c r="N110" s="50"/>
      <c r="O110" s="50"/>
      <c r="P110" s="50"/>
      <c r="Q110" s="50"/>
    </row>
    <row r="111" spans="1:17" x14ac:dyDescent="0.35">
      <c r="A111" s="55">
        <f>学生名单!A111</f>
        <v>12103990410</v>
      </c>
      <c r="B111" s="55" t="str">
        <f>学生名单!B111</f>
        <v>郑嘉烨</v>
      </c>
      <c r="C111" s="78"/>
      <c r="D111" s="80"/>
      <c r="E111" s="78"/>
      <c r="F111" s="80"/>
      <c r="G111" s="50"/>
      <c r="H111" s="50"/>
      <c r="I111" s="50"/>
      <c r="J111" s="50"/>
      <c r="K111" s="50"/>
      <c r="L111" s="50"/>
      <c r="M111" s="50"/>
      <c r="N111" s="50"/>
      <c r="O111" s="50"/>
      <c r="P111" s="50"/>
      <c r="Q111" s="50"/>
    </row>
    <row r="112" spans="1:17" x14ac:dyDescent="0.35">
      <c r="A112" s="55">
        <f>学生名单!A112</f>
        <v>12103990411</v>
      </c>
      <c r="B112" s="55" t="str">
        <f>学生名单!B112</f>
        <v>罗显明</v>
      </c>
      <c r="C112" s="57"/>
      <c r="D112" s="50"/>
      <c r="E112" s="50"/>
      <c r="F112" s="50"/>
      <c r="G112" s="50"/>
      <c r="H112" s="50"/>
      <c r="I112" s="50"/>
      <c r="J112" s="50"/>
      <c r="K112" s="50"/>
      <c r="L112" s="50"/>
      <c r="M112" s="50"/>
      <c r="N112" s="50"/>
      <c r="O112" s="50"/>
      <c r="P112" s="50"/>
      <c r="Q112" s="50"/>
    </row>
    <row r="113" spans="1:17" x14ac:dyDescent="0.35">
      <c r="A113" s="55">
        <f>学生名单!A113</f>
        <v>12103990413</v>
      </c>
      <c r="B113" s="55" t="str">
        <f>学生名单!B113</f>
        <v>魏东</v>
      </c>
      <c r="C113" s="79"/>
      <c r="D113" s="79"/>
      <c r="E113" s="79"/>
      <c r="F113" s="79"/>
      <c r="G113" s="50"/>
      <c r="H113" s="50"/>
      <c r="I113" s="50"/>
      <c r="J113" s="50"/>
      <c r="K113" s="50"/>
      <c r="L113" s="50"/>
      <c r="M113" s="50"/>
      <c r="N113" s="50"/>
      <c r="O113" s="50"/>
      <c r="P113" s="50"/>
      <c r="Q113" s="50"/>
    </row>
    <row r="114" spans="1:17" x14ac:dyDescent="0.35">
      <c r="A114" s="55">
        <f>学生名单!A114</f>
        <v>12103990417</v>
      </c>
      <c r="B114" s="55" t="str">
        <f>学生名单!B114</f>
        <v>孙汉文</v>
      </c>
      <c r="C114" s="57"/>
      <c r="D114" s="50"/>
      <c r="E114" s="50"/>
      <c r="F114" s="50"/>
      <c r="G114" s="50"/>
      <c r="H114" s="50"/>
      <c r="I114" s="50"/>
      <c r="J114" s="50"/>
      <c r="K114" s="50"/>
      <c r="L114" s="50"/>
      <c r="M114" s="50"/>
      <c r="N114" s="50"/>
      <c r="O114" s="50"/>
      <c r="P114" s="50"/>
      <c r="Q114" s="50"/>
    </row>
    <row r="115" spans="1:17" x14ac:dyDescent="0.35">
      <c r="A115" s="55">
        <f>学生名单!A115</f>
        <v>12103990422</v>
      </c>
      <c r="B115" s="55" t="str">
        <f>学生名单!B115</f>
        <v>赵鑫</v>
      </c>
      <c r="C115" s="57"/>
      <c r="D115" s="50"/>
      <c r="E115" s="50"/>
      <c r="F115" s="50"/>
      <c r="G115" s="50"/>
      <c r="H115" s="50"/>
      <c r="I115" s="50"/>
      <c r="J115" s="50"/>
      <c r="K115" s="50"/>
      <c r="L115" s="50"/>
      <c r="M115" s="50"/>
      <c r="N115" s="50"/>
      <c r="O115" s="50"/>
      <c r="P115" s="50"/>
      <c r="Q115" s="50"/>
    </row>
    <row r="116" spans="1:17" x14ac:dyDescent="0.35">
      <c r="A116" s="55">
        <f>学生名单!A116</f>
        <v>12103990429</v>
      </c>
      <c r="B116" s="55" t="str">
        <f>学生名单!B116</f>
        <v>何奇航</v>
      </c>
      <c r="C116" s="77"/>
      <c r="D116" s="77"/>
      <c r="E116" s="50"/>
      <c r="F116" s="50"/>
      <c r="G116" s="50"/>
      <c r="H116" s="50"/>
      <c r="I116" s="50"/>
      <c r="J116" s="50"/>
      <c r="K116" s="50"/>
      <c r="L116" s="50"/>
      <c r="M116" s="50"/>
      <c r="N116" s="50"/>
      <c r="O116" s="50"/>
      <c r="P116" s="50"/>
      <c r="Q116" s="50"/>
    </row>
    <row r="117" spans="1:17" x14ac:dyDescent="0.35">
      <c r="A117" s="55">
        <f>学生名单!A117</f>
        <v>12103990434</v>
      </c>
      <c r="B117" s="55" t="str">
        <f>学生名单!B117</f>
        <v>熊涛</v>
      </c>
      <c r="C117" s="57"/>
      <c r="D117" s="50"/>
      <c r="E117" s="50"/>
      <c r="F117" s="50"/>
      <c r="G117" s="50"/>
      <c r="H117" s="50"/>
      <c r="I117" s="50"/>
      <c r="J117" s="50"/>
      <c r="K117" s="50"/>
      <c r="L117" s="50"/>
      <c r="M117" s="50"/>
      <c r="N117" s="50"/>
      <c r="O117" s="50"/>
      <c r="P117" s="50"/>
      <c r="Q117" s="50"/>
    </row>
    <row r="118" spans="1:17" x14ac:dyDescent="0.35">
      <c r="A118" s="55">
        <f>学生名单!A118</f>
        <v>12103990436</v>
      </c>
      <c r="B118" s="55" t="str">
        <f>学生名单!B118</f>
        <v>马靖</v>
      </c>
      <c r="C118" s="57"/>
      <c r="D118" s="50"/>
      <c r="E118" s="50"/>
      <c r="F118" s="50"/>
      <c r="G118" s="50"/>
      <c r="H118" s="50"/>
      <c r="I118" s="50"/>
      <c r="J118" s="50"/>
      <c r="K118" s="50"/>
      <c r="L118" s="50"/>
      <c r="M118" s="50"/>
      <c r="N118" s="50"/>
      <c r="O118" s="50"/>
      <c r="P118" s="50"/>
      <c r="Q118" s="50"/>
    </row>
    <row r="119" spans="1:17" x14ac:dyDescent="0.35">
      <c r="A119" s="55">
        <f>学生名单!A119</f>
        <v>12103990437</v>
      </c>
      <c r="B119" s="55" t="str">
        <f>学生名单!B119</f>
        <v>向波</v>
      </c>
      <c r="C119" s="57"/>
      <c r="D119" s="50"/>
      <c r="E119" s="50"/>
      <c r="F119" s="50"/>
      <c r="G119" s="50"/>
      <c r="H119" s="50"/>
      <c r="I119" s="50"/>
      <c r="J119" s="50"/>
      <c r="K119" s="50"/>
      <c r="L119" s="50"/>
      <c r="M119" s="50"/>
      <c r="N119" s="50"/>
      <c r="O119" s="50"/>
      <c r="P119" s="50"/>
      <c r="Q119" s="50"/>
    </row>
    <row r="120" spans="1:17" x14ac:dyDescent="0.35">
      <c r="A120" s="55">
        <f>学生名单!A120</f>
        <v>12103990438</v>
      </c>
      <c r="B120" s="55" t="str">
        <f>学生名单!B120</f>
        <v>孙东</v>
      </c>
      <c r="C120" s="57"/>
      <c r="D120" s="50"/>
      <c r="E120" s="50"/>
      <c r="F120" s="50"/>
      <c r="G120" s="50"/>
      <c r="H120" s="50"/>
      <c r="I120" s="50"/>
      <c r="J120" s="50"/>
      <c r="K120" s="50"/>
      <c r="L120" s="50"/>
      <c r="M120" s="50"/>
      <c r="N120" s="50"/>
      <c r="O120" s="50"/>
      <c r="P120" s="50"/>
      <c r="Q120" s="50"/>
    </row>
    <row r="121" spans="1:17" x14ac:dyDescent="0.35">
      <c r="A121" s="55">
        <f>学生名单!A121</f>
        <v>12104050304</v>
      </c>
      <c r="B121" s="55" t="str">
        <f>学生名单!B121</f>
        <v>田英旭</v>
      </c>
      <c r="C121" s="77"/>
      <c r="D121" s="77"/>
      <c r="E121" s="50"/>
      <c r="F121" s="50"/>
      <c r="G121" s="50"/>
      <c r="H121" s="50"/>
      <c r="I121" s="50"/>
      <c r="J121" s="50"/>
      <c r="K121" s="50"/>
      <c r="L121" s="50"/>
      <c r="M121" s="50"/>
      <c r="N121" s="50"/>
      <c r="O121" s="50"/>
      <c r="P121" s="50"/>
      <c r="Q121" s="50"/>
    </row>
    <row r="122" spans="1:17" x14ac:dyDescent="0.35">
      <c r="A122" s="55">
        <f>学生名单!A122</f>
        <v>12104050322</v>
      </c>
      <c r="B122" s="55" t="str">
        <f>学生名单!B122</f>
        <v>李川</v>
      </c>
      <c r="C122" s="81"/>
      <c r="D122" s="81"/>
      <c r="E122" s="53"/>
      <c r="F122" s="53"/>
      <c r="G122" s="50"/>
      <c r="H122" s="50"/>
      <c r="I122" s="50"/>
      <c r="J122" s="50"/>
      <c r="K122" s="50"/>
      <c r="L122" s="50"/>
      <c r="M122" s="50"/>
      <c r="N122" s="50"/>
      <c r="O122" s="50"/>
      <c r="P122" s="50"/>
      <c r="Q122" s="50"/>
    </row>
    <row r="123" spans="1:17" x14ac:dyDescent="0.35">
      <c r="A123" s="55">
        <f>学生名单!A123</f>
        <v>12106010451</v>
      </c>
      <c r="B123" s="55" t="str">
        <f>学生名单!B123</f>
        <v>张晓雪</v>
      </c>
      <c r="C123" s="57"/>
      <c r="D123" s="50"/>
      <c r="E123" s="50"/>
      <c r="F123" s="50"/>
      <c r="G123" s="50"/>
      <c r="H123" s="50"/>
      <c r="I123" s="50"/>
      <c r="J123" s="50"/>
      <c r="K123" s="50"/>
      <c r="L123" s="50"/>
      <c r="M123" s="50"/>
      <c r="N123" s="50"/>
      <c r="O123" s="50"/>
      <c r="P123" s="50"/>
      <c r="Q123" s="50"/>
    </row>
    <row r="124" spans="1:17" x14ac:dyDescent="0.35">
      <c r="A124" s="55">
        <f>学生名单!A124</f>
        <v>12123010237</v>
      </c>
      <c r="B124" s="55" t="str">
        <f>学生名单!B124</f>
        <v>段宇娇</v>
      </c>
      <c r="C124" s="57"/>
      <c r="D124" s="50"/>
      <c r="E124" s="50"/>
      <c r="F124" s="50"/>
      <c r="G124" s="50"/>
      <c r="H124" s="50"/>
      <c r="I124" s="50"/>
      <c r="J124" s="50"/>
      <c r="K124" s="50"/>
      <c r="L124" s="50"/>
      <c r="M124" s="50"/>
      <c r="N124" s="50"/>
      <c r="O124" s="50"/>
      <c r="P124" s="50"/>
      <c r="Q124" s="50"/>
    </row>
  </sheetData>
  <phoneticPr fontId="1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6"/>
  <sheetViews>
    <sheetView zoomScale="85" zoomScaleNormal="85" workbookViewId="0">
      <selection activeCell="F21" sqref="F21"/>
    </sheetView>
  </sheetViews>
  <sheetFormatPr defaultColWidth="8.7109375" defaultRowHeight="14.15" x14ac:dyDescent="0.35"/>
  <cols>
    <col min="1" max="1" width="12.7109375" style="49" customWidth="1"/>
    <col min="2" max="2" width="9.5703125" style="49" customWidth="1"/>
    <col min="3" max="3" width="10.5703125" style="49" customWidth="1"/>
    <col min="4" max="4" width="11.0703125" style="49" customWidth="1"/>
    <col min="5" max="5" width="10.35546875" style="49" customWidth="1"/>
    <col min="6" max="6" width="10.2109375" style="49" customWidth="1"/>
    <col min="7" max="7" width="9.35546875" style="49" customWidth="1"/>
    <col min="8" max="8" width="9.7109375" style="49" customWidth="1"/>
    <col min="9" max="10" width="10" style="49" customWidth="1"/>
    <col min="11" max="11" width="14.5703125" style="49" customWidth="1"/>
    <col min="12" max="16384" width="8.7109375" style="49"/>
  </cols>
  <sheetData>
    <row r="1" spans="1:12" ht="25.75" customHeight="1" x14ac:dyDescent="0.35">
      <c r="A1" s="94" t="s">
        <v>229</v>
      </c>
      <c r="B1" s="95"/>
      <c r="C1" s="95"/>
      <c r="D1" s="95"/>
      <c r="E1" s="95"/>
      <c r="F1" s="95"/>
      <c r="G1" s="95"/>
      <c r="H1" s="95"/>
      <c r="I1" s="95"/>
      <c r="J1" s="95"/>
      <c r="K1" s="96"/>
    </row>
    <row r="2" spans="1:12" ht="24.65" customHeight="1" x14ac:dyDescent="0.35">
      <c r="A2" s="101" t="s">
        <v>30</v>
      </c>
      <c r="B2" s="101" t="s">
        <v>31</v>
      </c>
      <c r="C2" s="102" t="s">
        <v>32</v>
      </c>
      <c r="D2" s="97" t="s">
        <v>33</v>
      </c>
      <c r="E2" s="97" t="s">
        <v>34</v>
      </c>
      <c r="F2" s="97" t="s">
        <v>35</v>
      </c>
      <c r="G2" s="97" t="s">
        <v>36</v>
      </c>
      <c r="H2" s="97" t="s">
        <v>37</v>
      </c>
      <c r="I2" s="97" t="s">
        <v>38</v>
      </c>
      <c r="J2" s="97" t="s">
        <v>39</v>
      </c>
      <c r="K2" s="51" t="s">
        <v>40</v>
      </c>
      <c r="L2" s="99"/>
    </row>
    <row r="3" spans="1:12" x14ac:dyDescent="0.35">
      <c r="A3" s="101"/>
      <c r="B3" s="101"/>
      <c r="C3" s="103"/>
      <c r="D3" s="98"/>
      <c r="E3" s="98"/>
      <c r="F3" s="98"/>
      <c r="G3" s="98"/>
      <c r="H3" s="98"/>
      <c r="I3" s="98"/>
      <c r="J3" s="98"/>
      <c r="K3" s="51" t="s">
        <v>41</v>
      </c>
      <c r="L3" s="100"/>
    </row>
    <row r="4" spans="1:12" x14ac:dyDescent="0.35">
      <c r="A4" s="52">
        <f>学生名单!A2</f>
        <v>11901070118</v>
      </c>
      <c r="B4" s="52" t="str">
        <f>学生名单!B2</f>
        <v>何睿祺</v>
      </c>
      <c r="C4" s="50">
        <v>0</v>
      </c>
      <c r="F4" s="50"/>
      <c r="G4" s="50"/>
      <c r="H4" s="50"/>
      <c r="I4" s="50"/>
      <c r="J4" s="76"/>
      <c r="K4" s="53">
        <f t="shared" ref="K4:K35" si="0">SUM(C4:J4)</f>
        <v>0</v>
      </c>
    </row>
    <row r="5" spans="1:12" x14ac:dyDescent="0.35">
      <c r="A5" s="52">
        <f>学生名单!A3</f>
        <v>12003030131</v>
      </c>
      <c r="B5" s="52" t="str">
        <f>学生名单!B3</f>
        <v>崔家博</v>
      </c>
      <c r="C5" s="50">
        <v>0</v>
      </c>
      <c r="F5" s="50"/>
      <c r="G5" s="50"/>
      <c r="H5" s="50"/>
      <c r="I5" s="50"/>
      <c r="J5" s="76"/>
      <c r="K5" s="53">
        <f t="shared" si="0"/>
        <v>0</v>
      </c>
    </row>
    <row r="6" spans="1:12" x14ac:dyDescent="0.35">
      <c r="A6" s="52">
        <f>学生名单!A4</f>
        <v>12103990107</v>
      </c>
      <c r="B6" s="52" t="str">
        <f>学生名单!B4</f>
        <v>陈浩民</v>
      </c>
      <c r="C6" s="50">
        <v>1.6</v>
      </c>
      <c r="F6" s="50"/>
      <c r="G6" s="50"/>
      <c r="H6" s="50"/>
      <c r="I6" s="50"/>
      <c r="J6" s="76"/>
      <c r="K6" s="53">
        <f t="shared" si="0"/>
        <v>1.6</v>
      </c>
    </row>
    <row r="7" spans="1:12" x14ac:dyDescent="0.35">
      <c r="A7" s="52">
        <f>学生名单!A5</f>
        <v>12103990138</v>
      </c>
      <c r="B7" s="52" t="str">
        <f>学生名单!B5</f>
        <v>冯启楠</v>
      </c>
      <c r="C7" s="50">
        <v>1.8</v>
      </c>
      <c r="F7" s="50"/>
      <c r="G7" s="50"/>
      <c r="H7" s="50"/>
      <c r="I7" s="50"/>
      <c r="J7" s="76"/>
      <c r="K7" s="53">
        <f t="shared" si="0"/>
        <v>1.8</v>
      </c>
    </row>
    <row r="8" spans="1:12" x14ac:dyDescent="0.35">
      <c r="A8" s="52">
        <f>学生名单!A6</f>
        <v>12103990208</v>
      </c>
      <c r="B8" s="52" t="str">
        <f>学生名单!B6</f>
        <v>万雨辰</v>
      </c>
      <c r="C8" s="50">
        <v>0.8</v>
      </c>
      <c r="F8" s="50"/>
      <c r="G8" s="50"/>
      <c r="H8" s="50"/>
      <c r="I8" s="50"/>
      <c r="J8" s="76"/>
      <c r="K8" s="53">
        <f t="shared" si="0"/>
        <v>0.8</v>
      </c>
    </row>
    <row r="9" spans="1:12" x14ac:dyDescent="0.35">
      <c r="A9" s="52">
        <f>学生名单!A7</f>
        <v>12103990212</v>
      </c>
      <c r="B9" s="52" t="str">
        <f>学生名单!B7</f>
        <v>徐罗宁</v>
      </c>
      <c r="C9" s="50">
        <v>2</v>
      </c>
      <c r="F9" s="50"/>
      <c r="G9" s="50"/>
      <c r="H9" s="50"/>
      <c r="I9" s="50"/>
      <c r="J9" s="76"/>
      <c r="K9" s="53">
        <f t="shared" si="0"/>
        <v>2</v>
      </c>
    </row>
    <row r="10" spans="1:12" x14ac:dyDescent="0.35">
      <c r="A10" s="52">
        <f>学生名单!A8</f>
        <v>12103990217</v>
      </c>
      <c r="B10" s="52" t="str">
        <f>学生名单!B8</f>
        <v>杨丰源</v>
      </c>
      <c r="C10" s="50">
        <v>1.6</v>
      </c>
      <c r="F10" s="50"/>
      <c r="G10" s="50"/>
      <c r="H10" s="50"/>
      <c r="I10" s="50"/>
      <c r="J10" s="76"/>
      <c r="K10" s="53">
        <f t="shared" si="0"/>
        <v>1.6</v>
      </c>
    </row>
    <row r="11" spans="1:12" ht="15.65" customHeight="1" x14ac:dyDescent="0.35">
      <c r="A11" s="52">
        <f>学生名单!A9</f>
        <v>12103990230</v>
      </c>
      <c r="B11" s="52" t="str">
        <f>学生名单!B9</f>
        <v>李银波</v>
      </c>
      <c r="C11" s="50">
        <v>1.8</v>
      </c>
      <c r="F11" s="50"/>
      <c r="G11" s="50"/>
      <c r="H11" s="50"/>
      <c r="I11" s="50"/>
      <c r="J11" s="76"/>
      <c r="K11" s="53">
        <f t="shared" si="0"/>
        <v>1.8</v>
      </c>
    </row>
    <row r="12" spans="1:12" x14ac:dyDescent="0.35">
      <c r="A12" s="52">
        <f>学生名单!A10</f>
        <v>12103990235</v>
      </c>
      <c r="B12" s="52" t="str">
        <f>学生名单!B10</f>
        <v>张椿昊</v>
      </c>
      <c r="C12" s="50">
        <v>2</v>
      </c>
      <c r="F12" s="50"/>
      <c r="G12" s="50"/>
      <c r="H12" s="50"/>
      <c r="I12" s="50"/>
      <c r="J12" s="76"/>
      <c r="K12" s="53">
        <f t="shared" si="0"/>
        <v>2</v>
      </c>
    </row>
    <row r="13" spans="1:12" x14ac:dyDescent="0.35">
      <c r="A13" s="52">
        <f>学生名单!A11</f>
        <v>12103990323</v>
      </c>
      <c r="B13" s="52" t="str">
        <f>学生名单!B11</f>
        <v>霍思钰</v>
      </c>
      <c r="C13" s="50">
        <v>1.8</v>
      </c>
      <c r="F13" s="50"/>
      <c r="G13" s="50"/>
      <c r="H13" s="50"/>
      <c r="I13" s="50"/>
      <c r="J13" s="76"/>
      <c r="K13" s="53">
        <f t="shared" si="0"/>
        <v>1.8</v>
      </c>
    </row>
    <row r="14" spans="1:12" x14ac:dyDescent="0.35">
      <c r="A14" s="52">
        <f>学生名单!A12</f>
        <v>12103990408</v>
      </c>
      <c r="B14" s="52" t="str">
        <f>学生名单!B12</f>
        <v>陆浩宇</v>
      </c>
      <c r="C14" s="50">
        <v>1.8</v>
      </c>
      <c r="F14" s="50"/>
      <c r="G14" s="50"/>
      <c r="H14" s="50"/>
      <c r="I14" s="50"/>
      <c r="J14" s="76"/>
      <c r="K14" s="53">
        <f t="shared" si="0"/>
        <v>1.8</v>
      </c>
    </row>
    <row r="15" spans="1:12" x14ac:dyDescent="0.35">
      <c r="A15" s="52">
        <f>学生名单!A13</f>
        <v>12103990412</v>
      </c>
      <c r="B15" s="52" t="str">
        <f>学生名单!B13</f>
        <v>文帅</v>
      </c>
      <c r="C15" s="50">
        <v>1.6</v>
      </c>
      <c r="F15" s="50"/>
      <c r="G15" s="50"/>
      <c r="H15" s="50"/>
      <c r="I15" s="50"/>
      <c r="J15" s="76"/>
      <c r="K15" s="53">
        <f t="shared" si="0"/>
        <v>1.6</v>
      </c>
    </row>
    <row r="16" spans="1:12" x14ac:dyDescent="0.35">
      <c r="A16" s="52">
        <f>学生名单!A14</f>
        <v>12103990419</v>
      </c>
      <c r="B16" s="52" t="str">
        <f>学生名单!B14</f>
        <v>梁奕晨</v>
      </c>
      <c r="C16" s="50">
        <v>1.6</v>
      </c>
      <c r="F16" s="50"/>
      <c r="G16" s="50"/>
      <c r="H16" s="50"/>
      <c r="I16" s="50"/>
      <c r="J16" s="76"/>
      <c r="K16" s="53">
        <f t="shared" si="0"/>
        <v>1.6</v>
      </c>
    </row>
    <row r="17" spans="1:11" x14ac:dyDescent="0.35">
      <c r="A17" s="52">
        <f>学生名单!A15</f>
        <v>12103990423</v>
      </c>
      <c r="B17" s="52" t="str">
        <f>学生名单!B15</f>
        <v>杨鹏举</v>
      </c>
      <c r="C17" s="50">
        <v>1.8</v>
      </c>
      <c r="F17" s="50"/>
      <c r="G17" s="50"/>
      <c r="H17" s="50"/>
      <c r="I17" s="50"/>
      <c r="J17" s="76"/>
      <c r="K17" s="53">
        <f t="shared" si="0"/>
        <v>1.8</v>
      </c>
    </row>
    <row r="18" spans="1:11" x14ac:dyDescent="0.35">
      <c r="A18" s="52">
        <f>学生名单!A16</f>
        <v>12103990503</v>
      </c>
      <c r="B18" s="52" t="str">
        <f>学生名单!B16</f>
        <v>宋甜</v>
      </c>
      <c r="C18" s="50">
        <v>1.6</v>
      </c>
      <c r="F18" s="50"/>
      <c r="G18" s="50"/>
      <c r="H18" s="50"/>
      <c r="I18" s="50"/>
      <c r="J18" s="76"/>
      <c r="K18" s="53">
        <f t="shared" si="0"/>
        <v>1.6</v>
      </c>
    </row>
    <row r="19" spans="1:11" x14ac:dyDescent="0.35">
      <c r="A19" s="52">
        <f>学生名单!A17</f>
        <v>12103990504</v>
      </c>
      <c r="B19" s="52" t="str">
        <f>学生名单!B17</f>
        <v>刘张炎</v>
      </c>
      <c r="C19" s="50">
        <v>1.8</v>
      </c>
      <c r="F19" s="50"/>
      <c r="G19" s="50"/>
      <c r="H19" s="50"/>
      <c r="I19" s="50"/>
      <c r="J19" s="76"/>
      <c r="K19" s="53">
        <f t="shared" si="0"/>
        <v>1.8</v>
      </c>
    </row>
    <row r="20" spans="1:11" x14ac:dyDescent="0.35">
      <c r="A20" s="52">
        <f>学生名单!A18</f>
        <v>12103990608</v>
      </c>
      <c r="B20" s="52" t="str">
        <f>学生名单!B18</f>
        <v>熊俊熙</v>
      </c>
      <c r="C20" s="50">
        <v>1.8</v>
      </c>
      <c r="F20" s="50"/>
      <c r="G20" s="50"/>
      <c r="H20" s="50"/>
      <c r="I20" s="50"/>
      <c r="J20" s="76"/>
      <c r="K20" s="53">
        <f t="shared" si="0"/>
        <v>1.8</v>
      </c>
    </row>
    <row r="21" spans="1:11" x14ac:dyDescent="0.35">
      <c r="A21" s="52">
        <f>学生名单!A19</f>
        <v>12103990627</v>
      </c>
      <c r="B21" s="52" t="str">
        <f>学生名单!B19</f>
        <v>陈恒霖</v>
      </c>
      <c r="C21" s="50">
        <v>1.8</v>
      </c>
      <c r="F21" s="50"/>
      <c r="G21" s="50"/>
      <c r="H21" s="50"/>
      <c r="I21" s="50"/>
      <c r="J21" s="76"/>
      <c r="K21" s="53">
        <f t="shared" si="0"/>
        <v>1.8</v>
      </c>
    </row>
    <row r="22" spans="1:11" x14ac:dyDescent="0.35">
      <c r="A22" s="52">
        <f>学生名单!A20</f>
        <v>12103990707</v>
      </c>
      <c r="B22" s="52" t="str">
        <f>学生名单!B20</f>
        <v>陈东升</v>
      </c>
      <c r="C22" s="50">
        <v>1.8</v>
      </c>
      <c r="F22" s="50"/>
      <c r="G22" s="50"/>
      <c r="H22" s="50"/>
      <c r="I22" s="50"/>
      <c r="J22" s="76"/>
      <c r="K22" s="53">
        <f t="shared" si="0"/>
        <v>1.8</v>
      </c>
    </row>
    <row r="23" spans="1:11" x14ac:dyDescent="0.35">
      <c r="A23" s="52">
        <f>学生名单!A21</f>
        <v>12103990735</v>
      </c>
      <c r="B23" s="52" t="str">
        <f>学生名单!B21</f>
        <v>任志宇</v>
      </c>
      <c r="C23" s="50">
        <v>0</v>
      </c>
      <c r="F23" s="50"/>
      <c r="G23" s="50"/>
      <c r="H23" s="50"/>
      <c r="I23" s="50"/>
      <c r="J23" s="76"/>
      <c r="K23" s="53">
        <f t="shared" si="0"/>
        <v>0</v>
      </c>
    </row>
    <row r="24" spans="1:11" x14ac:dyDescent="0.35">
      <c r="A24" s="52">
        <f>学生名单!A22</f>
        <v>12103990803</v>
      </c>
      <c r="B24" s="52" t="str">
        <f>学生名单!B22</f>
        <v>徐颖超</v>
      </c>
      <c r="C24" s="50">
        <v>2</v>
      </c>
      <c r="F24" s="50"/>
      <c r="G24" s="50"/>
      <c r="H24" s="50"/>
      <c r="I24" s="50"/>
      <c r="J24" s="76"/>
      <c r="K24" s="53">
        <f t="shared" si="0"/>
        <v>2</v>
      </c>
    </row>
    <row r="25" spans="1:11" x14ac:dyDescent="0.35">
      <c r="A25" s="52">
        <f>学生名单!A23</f>
        <v>12103990810</v>
      </c>
      <c r="B25" s="52" t="str">
        <f>学生名单!B23</f>
        <v>熊诚宇</v>
      </c>
      <c r="C25" s="50">
        <v>2</v>
      </c>
      <c r="F25" s="50"/>
      <c r="G25" s="50"/>
      <c r="H25" s="50"/>
      <c r="I25" s="50"/>
      <c r="J25" s="76"/>
      <c r="K25" s="53">
        <f t="shared" si="0"/>
        <v>2</v>
      </c>
    </row>
    <row r="26" spans="1:11" x14ac:dyDescent="0.35">
      <c r="A26" s="52">
        <f>学生名单!A24</f>
        <v>12103990832</v>
      </c>
      <c r="B26" s="52" t="str">
        <f>学生名单!B24</f>
        <v>涂飞阳</v>
      </c>
      <c r="C26" s="50">
        <v>2</v>
      </c>
      <c r="F26" s="50"/>
      <c r="G26" s="50"/>
      <c r="H26" s="50"/>
      <c r="I26" s="50"/>
      <c r="J26" s="76"/>
      <c r="K26" s="53">
        <f t="shared" si="0"/>
        <v>2</v>
      </c>
    </row>
    <row r="27" spans="1:11" x14ac:dyDescent="0.35">
      <c r="A27" s="52">
        <f>学生名单!A25</f>
        <v>12107040103</v>
      </c>
      <c r="B27" s="52" t="str">
        <f>学生名单!B25</f>
        <v>郭文泽</v>
      </c>
      <c r="C27" s="50">
        <v>1.8</v>
      </c>
      <c r="F27" s="50"/>
      <c r="G27" s="50"/>
      <c r="H27" s="50"/>
      <c r="I27" s="50"/>
      <c r="J27" s="76"/>
      <c r="K27" s="53">
        <f t="shared" si="0"/>
        <v>1.8</v>
      </c>
    </row>
    <row r="28" spans="1:11" x14ac:dyDescent="0.35">
      <c r="A28" s="52">
        <f>学生名单!A26</f>
        <v>12107040104</v>
      </c>
      <c r="B28" s="52" t="str">
        <f>学生名单!B26</f>
        <v>杜兆阳</v>
      </c>
      <c r="C28" s="50">
        <v>1.6</v>
      </c>
      <c r="F28" s="50"/>
      <c r="G28" s="50"/>
      <c r="H28" s="50"/>
      <c r="I28" s="50"/>
      <c r="J28" s="76"/>
      <c r="K28" s="53">
        <f t="shared" si="0"/>
        <v>1.6</v>
      </c>
    </row>
    <row r="29" spans="1:11" x14ac:dyDescent="0.35">
      <c r="A29" s="52">
        <f>学生名单!A27</f>
        <v>12107980615</v>
      </c>
      <c r="B29" s="52" t="str">
        <f>学生名单!B27</f>
        <v>雷坤璇</v>
      </c>
      <c r="C29" s="50">
        <v>1.6</v>
      </c>
      <c r="F29" s="50"/>
      <c r="G29" s="50"/>
      <c r="H29" s="50"/>
      <c r="I29" s="50"/>
      <c r="J29" s="76"/>
      <c r="K29" s="53">
        <f t="shared" si="0"/>
        <v>1.6</v>
      </c>
    </row>
    <row r="30" spans="1:11" x14ac:dyDescent="0.35">
      <c r="A30" s="52">
        <f>学生名单!A28</f>
        <v>12107980635</v>
      </c>
      <c r="B30" s="52" t="str">
        <f>学生名单!B28</f>
        <v>周成泽</v>
      </c>
      <c r="C30" s="50">
        <v>1.4000000000000001</v>
      </c>
      <c r="F30" s="50"/>
      <c r="G30" s="50"/>
      <c r="H30" s="50"/>
      <c r="I30" s="50"/>
      <c r="J30" s="76"/>
      <c r="K30" s="53">
        <f t="shared" si="0"/>
        <v>1.4000000000000001</v>
      </c>
    </row>
    <row r="31" spans="1:11" x14ac:dyDescent="0.35">
      <c r="A31" s="52">
        <f>学生名单!A29</f>
        <v>12108980434</v>
      </c>
      <c r="B31" s="52" t="str">
        <f>学生名单!B29</f>
        <v>黄若桓</v>
      </c>
      <c r="C31" s="50">
        <v>2</v>
      </c>
      <c r="F31" s="50"/>
      <c r="G31" s="50"/>
      <c r="H31" s="50"/>
      <c r="I31" s="50"/>
      <c r="J31" s="76"/>
      <c r="K31" s="53">
        <f t="shared" si="0"/>
        <v>2</v>
      </c>
    </row>
    <row r="32" spans="1:11" x14ac:dyDescent="0.35">
      <c r="A32" s="52">
        <f>学生名单!A30</f>
        <v>12108990208</v>
      </c>
      <c r="B32" s="52" t="str">
        <f>学生名单!B30</f>
        <v>张梦露</v>
      </c>
      <c r="C32" s="50">
        <v>1.8</v>
      </c>
      <c r="F32" s="50"/>
      <c r="G32" s="50"/>
      <c r="H32" s="50"/>
      <c r="I32" s="50"/>
      <c r="J32" s="76"/>
      <c r="K32" s="53">
        <f t="shared" si="0"/>
        <v>1.8</v>
      </c>
    </row>
    <row r="33" spans="1:11" x14ac:dyDescent="0.35">
      <c r="A33" s="52">
        <f>学生名单!A31</f>
        <v>12108990402</v>
      </c>
      <c r="B33" s="52" t="str">
        <f>学生名单!B31</f>
        <v>李洪元</v>
      </c>
      <c r="C33" s="50">
        <v>0.8</v>
      </c>
      <c r="F33" s="50"/>
      <c r="G33" s="50"/>
      <c r="H33" s="50"/>
      <c r="I33" s="50"/>
      <c r="J33" s="76"/>
      <c r="K33" s="53">
        <f t="shared" si="0"/>
        <v>0.8</v>
      </c>
    </row>
    <row r="34" spans="1:11" x14ac:dyDescent="0.35">
      <c r="A34" s="52">
        <f>学生名单!A32</f>
        <v>12108990508</v>
      </c>
      <c r="B34" s="52" t="str">
        <f>学生名单!B32</f>
        <v>杨红</v>
      </c>
      <c r="C34" s="50">
        <v>1.6</v>
      </c>
      <c r="F34" s="50"/>
      <c r="G34" s="50"/>
      <c r="H34" s="50"/>
      <c r="I34" s="50"/>
      <c r="J34" s="76"/>
      <c r="K34" s="53">
        <f t="shared" si="0"/>
        <v>1.6</v>
      </c>
    </row>
    <row r="35" spans="1:11" x14ac:dyDescent="0.35">
      <c r="A35" s="52">
        <f>学生名单!A33</f>
        <v>12109010233</v>
      </c>
      <c r="B35" s="52" t="str">
        <f>学生名单!B33</f>
        <v>陈思雨</v>
      </c>
      <c r="C35" s="50">
        <v>1.6</v>
      </c>
      <c r="F35" s="50"/>
      <c r="G35" s="50"/>
      <c r="H35" s="50"/>
      <c r="I35" s="50"/>
      <c r="J35" s="76"/>
      <c r="K35" s="53">
        <f t="shared" si="0"/>
        <v>1.6</v>
      </c>
    </row>
    <row r="36" spans="1:11" x14ac:dyDescent="0.35">
      <c r="A36" s="52">
        <f>学生名单!A34</f>
        <v>12109990107</v>
      </c>
      <c r="B36" s="52" t="str">
        <f>学生名单!B34</f>
        <v>朱欣豪</v>
      </c>
      <c r="C36" s="50">
        <v>2</v>
      </c>
      <c r="F36" s="50"/>
      <c r="G36" s="50"/>
      <c r="H36" s="50"/>
      <c r="I36" s="50"/>
      <c r="J36" s="76"/>
      <c r="K36" s="53">
        <f t="shared" ref="K36:K67" si="1">SUM(C36:J36)</f>
        <v>2</v>
      </c>
    </row>
    <row r="37" spans="1:11" x14ac:dyDescent="0.35">
      <c r="A37" s="52">
        <f>学生名单!A35</f>
        <v>12109990124</v>
      </c>
      <c r="B37" s="52" t="str">
        <f>学生名单!B35</f>
        <v>黄星豪</v>
      </c>
      <c r="C37" s="50">
        <v>1.4000000000000001</v>
      </c>
      <c r="F37" s="50"/>
      <c r="G37" s="50"/>
      <c r="H37" s="50"/>
      <c r="I37" s="50"/>
      <c r="J37" s="76"/>
      <c r="K37" s="53">
        <f t="shared" si="1"/>
        <v>1.4000000000000001</v>
      </c>
    </row>
    <row r="38" spans="1:11" x14ac:dyDescent="0.35">
      <c r="A38" s="52">
        <f>学生名单!A36</f>
        <v>12109990701</v>
      </c>
      <c r="B38" s="52" t="str">
        <f>学生名单!B36</f>
        <v>黄廷威</v>
      </c>
      <c r="C38" s="50">
        <v>2</v>
      </c>
      <c r="F38" s="50"/>
      <c r="G38" s="50"/>
      <c r="H38" s="50"/>
      <c r="I38" s="50"/>
      <c r="J38" s="76"/>
      <c r="K38" s="53">
        <f t="shared" si="1"/>
        <v>2</v>
      </c>
    </row>
    <row r="39" spans="1:11" x14ac:dyDescent="0.35">
      <c r="A39" s="52">
        <f>学生名单!A37</f>
        <v>12112050203</v>
      </c>
      <c r="B39" s="52" t="str">
        <f>学生名单!B37</f>
        <v>陆凯</v>
      </c>
      <c r="C39" s="50">
        <v>2</v>
      </c>
      <c r="F39" s="50"/>
      <c r="G39" s="50"/>
      <c r="H39" s="50"/>
      <c r="I39" s="50"/>
      <c r="J39" s="76"/>
      <c r="K39" s="53">
        <f t="shared" si="1"/>
        <v>2</v>
      </c>
    </row>
    <row r="40" spans="1:11" x14ac:dyDescent="0.35">
      <c r="A40" s="52">
        <f>学生名单!A38</f>
        <v>12112060204</v>
      </c>
      <c r="B40" s="52" t="str">
        <f>学生名单!B38</f>
        <v>孙志瑞</v>
      </c>
      <c r="C40" s="50">
        <v>1.2</v>
      </c>
      <c r="F40" s="50"/>
      <c r="G40" s="50"/>
      <c r="H40" s="50"/>
      <c r="I40" s="50"/>
      <c r="J40" s="76"/>
      <c r="K40" s="53">
        <f t="shared" si="1"/>
        <v>1.2</v>
      </c>
    </row>
    <row r="41" spans="1:11" x14ac:dyDescent="0.35">
      <c r="A41" s="52">
        <f>学生名单!A39</f>
        <v>12112990506</v>
      </c>
      <c r="B41" s="52" t="str">
        <f>学生名单!B39</f>
        <v>张道科</v>
      </c>
      <c r="C41" s="50">
        <v>2</v>
      </c>
      <c r="F41" s="50"/>
      <c r="G41" s="50"/>
      <c r="H41" s="50"/>
      <c r="I41" s="50"/>
      <c r="J41" s="76"/>
      <c r="K41" s="53">
        <f t="shared" si="1"/>
        <v>2</v>
      </c>
    </row>
    <row r="42" spans="1:11" x14ac:dyDescent="0.35">
      <c r="A42" s="52">
        <f>学生名单!A40</f>
        <v>12112991111</v>
      </c>
      <c r="B42" s="52" t="str">
        <f>学生名单!B40</f>
        <v>付保罗</v>
      </c>
      <c r="C42" s="50">
        <v>1.2</v>
      </c>
      <c r="F42" s="50"/>
      <c r="G42" s="50"/>
      <c r="H42" s="50"/>
      <c r="I42" s="50"/>
      <c r="J42" s="76"/>
      <c r="K42" s="53">
        <f t="shared" si="1"/>
        <v>1.2</v>
      </c>
    </row>
    <row r="43" spans="1:11" x14ac:dyDescent="0.35">
      <c r="A43" s="52">
        <f>学生名单!A41</f>
        <v>12115990335</v>
      </c>
      <c r="B43" s="52" t="str">
        <f>学生名单!B41</f>
        <v>周鹏程</v>
      </c>
      <c r="C43" s="50">
        <v>1.4000000000000001</v>
      </c>
      <c r="F43" s="50"/>
      <c r="G43" s="50"/>
      <c r="H43" s="50"/>
      <c r="I43" s="50"/>
      <c r="J43" s="76"/>
      <c r="K43" s="53">
        <f t="shared" si="1"/>
        <v>1.4000000000000001</v>
      </c>
    </row>
    <row r="44" spans="1:11" x14ac:dyDescent="0.35">
      <c r="A44" s="52">
        <f>学生名单!A42</f>
        <v>12123010104</v>
      </c>
      <c r="B44" s="52" t="str">
        <f>学生名单!B42</f>
        <v>张敬东</v>
      </c>
      <c r="C44" s="50">
        <v>1.8</v>
      </c>
      <c r="F44" s="50"/>
      <c r="G44" s="50"/>
      <c r="H44" s="50"/>
      <c r="I44" s="50"/>
      <c r="J44" s="76"/>
      <c r="K44" s="53">
        <f t="shared" si="1"/>
        <v>1.8</v>
      </c>
    </row>
    <row r="45" spans="1:11" x14ac:dyDescent="0.35">
      <c r="A45" s="52">
        <f>学生名单!A43</f>
        <v>12101010113</v>
      </c>
      <c r="B45" s="52" t="str">
        <f>学生名单!B43</f>
        <v>徐帅</v>
      </c>
      <c r="C45" s="50">
        <v>1.4000000000000001</v>
      </c>
      <c r="F45" s="50"/>
      <c r="G45" s="50"/>
      <c r="H45" s="50"/>
      <c r="I45" s="50"/>
      <c r="J45" s="76"/>
      <c r="K45" s="53">
        <f t="shared" si="1"/>
        <v>1.4000000000000001</v>
      </c>
    </row>
    <row r="46" spans="1:11" x14ac:dyDescent="0.35">
      <c r="A46" s="52">
        <f>学生名单!A44</f>
        <v>12103990102</v>
      </c>
      <c r="B46" s="52" t="str">
        <f>学生名单!B44</f>
        <v>谭颖</v>
      </c>
      <c r="C46" s="50">
        <v>1.2</v>
      </c>
      <c r="F46" s="50"/>
      <c r="G46" s="50"/>
      <c r="H46" s="50"/>
      <c r="I46" s="50"/>
      <c r="J46" s="76"/>
      <c r="K46" s="53">
        <f t="shared" si="1"/>
        <v>1.2</v>
      </c>
    </row>
    <row r="47" spans="1:11" x14ac:dyDescent="0.35">
      <c r="A47" s="52">
        <f>学生名单!A45</f>
        <v>12103990104</v>
      </c>
      <c r="B47" s="52" t="str">
        <f>学生名单!B45</f>
        <v>路如龙</v>
      </c>
      <c r="C47" s="50">
        <v>1.4000000000000001</v>
      </c>
      <c r="F47" s="50"/>
      <c r="G47" s="50"/>
      <c r="H47" s="50"/>
      <c r="I47" s="50"/>
      <c r="J47" s="76"/>
      <c r="K47" s="53">
        <f t="shared" si="1"/>
        <v>1.4000000000000001</v>
      </c>
    </row>
    <row r="48" spans="1:11" x14ac:dyDescent="0.35">
      <c r="A48" s="52">
        <f>学生名单!A46</f>
        <v>12103990105</v>
      </c>
      <c r="B48" s="52" t="str">
        <f>学生名单!B46</f>
        <v>张牧凡</v>
      </c>
      <c r="C48" s="50">
        <v>2</v>
      </c>
      <c r="F48" s="50"/>
      <c r="G48" s="50"/>
      <c r="H48" s="50"/>
      <c r="I48" s="50"/>
      <c r="J48" s="76"/>
      <c r="K48" s="53">
        <f t="shared" si="1"/>
        <v>2</v>
      </c>
    </row>
    <row r="49" spans="1:11" x14ac:dyDescent="0.35">
      <c r="A49" s="52">
        <f>学生名单!A47</f>
        <v>12103990106</v>
      </c>
      <c r="B49" s="52" t="str">
        <f>学生名单!B47</f>
        <v>邓妮娜</v>
      </c>
      <c r="C49" s="50">
        <v>2</v>
      </c>
      <c r="F49" s="50"/>
      <c r="G49" s="50"/>
      <c r="H49" s="50"/>
      <c r="I49" s="50"/>
      <c r="J49" s="76"/>
      <c r="K49" s="53">
        <f t="shared" si="1"/>
        <v>2</v>
      </c>
    </row>
    <row r="50" spans="1:11" x14ac:dyDescent="0.35">
      <c r="A50" s="52">
        <f>学生名单!A48</f>
        <v>12103990108</v>
      </c>
      <c r="B50" s="52" t="str">
        <f>学生名单!B48</f>
        <v>周世杰</v>
      </c>
      <c r="C50" s="50">
        <v>1.6</v>
      </c>
      <c r="F50" s="50"/>
      <c r="G50" s="50"/>
      <c r="H50" s="50"/>
      <c r="I50" s="50"/>
      <c r="J50" s="76"/>
      <c r="K50" s="53">
        <f t="shared" si="1"/>
        <v>1.6</v>
      </c>
    </row>
    <row r="51" spans="1:11" x14ac:dyDescent="0.35">
      <c r="A51" s="52">
        <f>学生名单!A49</f>
        <v>12103990109</v>
      </c>
      <c r="B51" s="52" t="str">
        <f>学生名单!B49</f>
        <v>李天爱</v>
      </c>
      <c r="C51" s="50">
        <v>1.8</v>
      </c>
      <c r="F51" s="50"/>
      <c r="G51" s="50"/>
      <c r="H51" s="50"/>
      <c r="I51" s="50"/>
      <c r="J51" s="76"/>
      <c r="K51" s="53">
        <f t="shared" si="1"/>
        <v>1.8</v>
      </c>
    </row>
    <row r="52" spans="1:11" x14ac:dyDescent="0.35">
      <c r="A52" s="52">
        <f>学生名单!A50</f>
        <v>12103990112</v>
      </c>
      <c r="B52" s="52" t="str">
        <f>学生名单!B50</f>
        <v>钟珂羽</v>
      </c>
      <c r="C52" s="50">
        <v>1.4000000000000001</v>
      </c>
      <c r="F52" s="50"/>
      <c r="G52" s="50"/>
      <c r="H52" s="50"/>
      <c r="I52" s="50"/>
      <c r="J52" s="76"/>
      <c r="K52" s="53">
        <f t="shared" si="1"/>
        <v>1.4000000000000001</v>
      </c>
    </row>
    <row r="53" spans="1:11" x14ac:dyDescent="0.35">
      <c r="A53" s="52">
        <f>学生名单!A51</f>
        <v>12103990113</v>
      </c>
      <c r="B53" s="52" t="str">
        <f>学生名单!B51</f>
        <v>王星语</v>
      </c>
      <c r="C53" s="50">
        <v>1.8</v>
      </c>
      <c r="F53" s="50"/>
      <c r="G53" s="50"/>
      <c r="H53" s="50"/>
      <c r="I53" s="50"/>
      <c r="J53" s="76"/>
      <c r="K53" s="53">
        <f t="shared" si="1"/>
        <v>1.8</v>
      </c>
    </row>
    <row r="54" spans="1:11" x14ac:dyDescent="0.35">
      <c r="A54" s="52">
        <f>学生名单!A52</f>
        <v>12103990114</v>
      </c>
      <c r="B54" s="52" t="str">
        <f>学生名单!B52</f>
        <v>董云飞</v>
      </c>
      <c r="C54" s="50">
        <v>1.4000000000000001</v>
      </c>
      <c r="F54" s="50"/>
      <c r="G54" s="50"/>
      <c r="H54" s="50"/>
      <c r="I54" s="50"/>
      <c r="J54" s="76"/>
      <c r="K54" s="53">
        <f t="shared" si="1"/>
        <v>1.4000000000000001</v>
      </c>
    </row>
    <row r="55" spans="1:11" x14ac:dyDescent="0.35">
      <c r="A55" s="52">
        <f>学生名单!A53</f>
        <v>12103990116</v>
      </c>
      <c r="B55" s="52" t="str">
        <f>学生名单!B53</f>
        <v>郭天阳</v>
      </c>
      <c r="C55" s="50">
        <v>1.6</v>
      </c>
      <c r="F55" s="50"/>
      <c r="G55" s="50"/>
      <c r="H55" s="50"/>
      <c r="I55" s="50"/>
      <c r="J55" s="76"/>
      <c r="K55" s="53">
        <f t="shared" si="1"/>
        <v>1.6</v>
      </c>
    </row>
    <row r="56" spans="1:11" x14ac:dyDescent="0.35">
      <c r="A56" s="52">
        <f>学生名单!A54</f>
        <v>12103990121</v>
      </c>
      <c r="B56" s="52" t="str">
        <f>学生名单!B54</f>
        <v>王鹏</v>
      </c>
      <c r="C56" s="50">
        <v>1.6</v>
      </c>
      <c r="F56" s="50"/>
      <c r="G56" s="50"/>
      <c r="H56" s="50"/>
      <c r="I56" s="50"/>
      <c r="J56" s="76"/>
      <c r="K56" s="53">
        <f t="shared" si="1"/>
        <v>1.6</v>
      </c>
    </row>
    <row r="57" spans="1:11" x14ac:dyDescent="0.35">
      <c r="A57" s="52">
        <f>学生名单!A55</f>
        <v>12103990122</v>
      </c>
      <c r="B57" s="52" t="str">
        <f>学生名单!B55</f>
        <v>瞿杨</v>
      </c>
      <c r="C57" s="50">
        <v>1.6</v>
      </c>
      <c r="F57" s="50"/>
      <c r="G57" s="50"/>
      <c r="H57" s="50"/>
      <c r="I57" s="50"/>
      <c r="J57" s="76"/>
      <c r="K57" s="53">
        <f t="shared" si="1"/>
        <v>1.6</v>
      </c>
    </row>
    <row r="58" spans="1:11" x14ac:dyDescent="0.35">
      <c r="A58" s="52">
        <f>学生名单!A56</f>
        <v>12103990124</v>
      </c>
      <c r="B58" s="52" t="str">
        <f>学生名单!B56</f>
        <v>刘胜</v>
      </c>
      <c r="C58" s="50">
        <v>1.2</v>
      </c>
      <c r="F58" s="50"/>
      <c r="G58" s="50"/>
      <c r="H58" s="50"/>
      <c r="I58" s="50"/>
      <c r="J58" s="76"/>
      <c r="K58" s="53">
        <f t="shared" si="1"/>
        <v>1.2</v>
      </c>
    </row>
    <row r="59" spans="1:11" x14ac:dyDescent="0.35">
      <c r="A59" s="52">
        <f>学生名单!A57</f>
        <v>12103990126</v>
      </c>
      <c r="B59" s="52" t="str">
        <f>学生名单!B57</f>
        <v>徐萍英</v>
      </c>
      <c r="C59" s="50">
        <v>1.2</v>
      </c>
      <c r="F59" s="50"/>
      <c r="G59" s="50"/>
      <c r="H59" s="50"/>
      <c r="I59" s="50"/>
      <c r="J59" s="76"/>
      <c r="K59" s="53">
        <f t="shared" si="1"/>
        <v>1.2</v>
      </c>
    </row>
    <row r="60" spans="1:11" x14ac:dyDescent="0.35">
      <c r="A60" s="52">
        <f>学生名单!A58</f>
        <v>12103990131</v>
      </c>
      <c r="B60" s="52" t="str">
        <f>学生名单!B58</f>
        <v>田佳禾</v>
      </c>
      <c r="C60" s="50">
        <v>1.6</v>
      </c>
      <c r="F60" s="50"/>
      <c r="G60" s="50"/>
      <c r="H60" s="50"/>
      <c r="I60" s="50"/>
      <c r="J60" s="76"/>
      <c r="K60" s="53">
        <f t="shared" si="1"/>
        <v>1.6</v>
      </c>
    </row>
    <row r="61" spans="1:11" x14ac:dyDescent="0.35">
      <c r="A61" s="52">
        <f>学生名单!A59</f>
        <v>12103990133</v>
      </c>
      <c r="B61" s="52" t="str">
        <f>学生名单!B59</f>
        <v>陈政阳</v>
      </c>
      <c r="C61" s="50">
        <v>1.6</v>
      </c>
      <c r="F61" s="50"/>
      <c r="G61" s="50"/>
      <c r="H61" s="50"/>
      <c r="I61" s="50"/>
      <c r="J61" s="76"/>
      <c r="K61" s="53">
        <f t="shared" si="1"/>
        <v>1.6</v>
      </c>
    </row>
    <row r="62" spans="1:11" x14ac:dyDescent="0.35">
      <c r="A62" s="52">
        <f>学生名单!A60</f>
        <v>12103990134</v>
      </c>
      <c r="B62" s="52" t="str">
        <f>学生名单!B60</f>
        <v>王培</v>
      </c>
      <c r="C62" s="50">
        <v>2</v>
      </c>
      <c r="F62" s="50"/>
      <c r="G62" s="50"/>
      <c r="H62" s="50"/>
      <c r="I62" s="50"/>
      <c r="J62" s="76"/>
      <c r="K62" s="53">
        <f t="shared" si="1"/>
        <v>2</v>
      </c>
    </row>
    <row r="63" spans="1:11" x14ac:dyDescent="0.35">
      <c r="A63" s="52">
        <f>学生名单!A61</f>
        <v>12103990137</v>
      </c>
      <c r="B63" s="52" t="str">
        <f>学生名单!B61</f>
        <v>黎智敏</v>
      </c>
      <c r="C63" s="50">
        <v>1.8</v>
      </c>
      <c r="F63" s="50"/>
      <c r="G63" s="50"/>
      <c r="H63" s="50"/>
      <c r="I63" s="50"/>
      <c r="J63" s="76"/>
      <c r="K63" s="53">
        <f t="shared" si="1"/>
        <v>1.8</v>
      </c>
    </row>
    <row r="64" spans="1:11" x14ac:dyDescent="0.35">
      <c r="A64" s="52">
        <f>学生名单!A62</f>
        <v>12103990204</v>
      </c>
      <c r="B64" s="52" t="str">
        <f>学生名单!B62</f>
        <v>李欣茹</v>
      </c>
      <c r="C64" s="50">
        <v>1.6</v>
      </c>
      <c r="F64" s="50"/>
      <c r="G64" s="50"/>
      <c r="H64" s="50"/>
      <c r="I64" s="50"/>
      <c r="J64" s="76"/>
      <c r="K64" s="53">
        <f t="shared" si="1"/>
        <v>1.6</v>
      </c>
    </row>
    <row r="65" spans="1:11" x14ac:dyDescent="0.35">
      <c r="A65" s="52">
        <f>学生名单!A63</f>
        <v>12103990206</v>
      </c>
      <c r="B65" s="52" t="str">
        <f>学生名单!B63</f>
        <v>梅天乐</v>
      </c>
      <c r="C65" s="50">
        <v>1.8</v>
      </c>
      <c r="F65" s="50"/>
      <c r="G65" s="50"/>
      <c r="H65" s="50"/>
      <c r="I65" s="50"/>
      <c r="J65" s="76"/>
      <c r="K65" s="53">
        <f t="shared" si="1"/>
        <v>1.8</v>
      </c>
    </row>
    <row r="66" spans="1:11" x14ac:dyDescent="0.35">
      <c r="A66" s="52">
        <f>学生名单!A64</f>
        <v>12103990207</v>
      </c>
      <c r="B66" s="52" t="str">
        <f>学生名单!B64</f>
        <v>肖文婧</v>
      </c>
      <c r="C66" s="50">
        <v>1.8</v>
      </c>
      <c r="F66" s="50"/>
      <c r="G66" s="50"/>
      <c r="H66" s="50"/>
      <c r="I66" s="50"/>
      <c r="J66" s="76"/>
      <c r="K66" s="53">
        <f t="shared" si="1"/>
        <v>1.8</v>
      </c>
    </row>
    <row r="67" spans="1:11" x14ac:dyDescent="0.35">
      <c r="A67" s="52">
        <f>学生名单!A65</f>
        <v>12103990211</v>
      </c>
      <c r="B67" s="52" t="str">
        <f>学生名单!B65</f>
        <v>潘永巍</v>
      </c>
      <c r="C67" s="50">
        <v>1.4000000000000001</v>
      </c>
      <c r="F67" s="50"/>
      <c r="G67" s="50"/>
      <c r="H67" s="50"/>
      <c r="I67" s="50"/>
      <c r="J67" s="76"/>
      <c r="K67" s="53">
        <f t="shared" si="1"/>
        <v>1.4000000000000001</v>
      </c>
    </row>
    <row r="68" spans="1:11" x14ac:dyDescent="0.35">
      <c r="A68" s="52">
        <f>学生名单!A66</f>
        <v>12103990214</v>
      </c>
      <c r="B68" s="52" t="str">
        <f>学生名单!B66</f>
        <v>徐文娜</v>
      </c>
      <c r="C68" s="50">
        <v>1.8</v>
      </c>
      <c r="F68" s="50"/>
      <c r="G68" s="50"/>
      <c r="H68" s="50"/>
      <c r="I68" s="50"/>
      <c r="J68" s="76"/>
      <c r="K68" s="53">
        <f t="shared" ref="K68:K99" si="2">SUM(C68:J68)</f>
        <v>1.8</v>
      </c>
    </row>
    <row r="69" spans="1:11" x14ac:dyDescent="0.35">
      <c r="A69" s="52">
        <f>学生名单!A67</f>
        <v>12103990215</v>
      </c>
      <c r="B69" s="52" t="str">
        <f>学生名单!B67</f>
        <v>李金钊</v>
      </c>
      <c r="C69" s="50">
        <v>0</v>
      </c>
      <c r="F69" s="50"/>
      <c r="G69" s="50"/>
      <c r="H69" s="50"/>
      <c r="I69" s="50"/>
      <c r="J69" s="76"/>
      <c r="K69" s="53">
        <f t="shared" si="2"/>
        <v>0</v>
      </c>
    </row>
    <row r="70" spans="1:11" x14ac:dyDescent="0.35">
      <c r="A70" s="52">
        <f>学生名单!A68</f>
        <v>12103990218</v>
      </c>
      <c r="B70" s="52" t="str">
        <f>学生名单!B68</f>
        <v>邱钰婷</v>
      </c>
      <c r="C70" s="50">
        <v>1.8</v>
      </c>
      <c r="F70" s="50"/>
      <c r="G70" s="50"/>
      <c r="H70" s="50"/>
      <c r="I70" s="50"/>
      <c r="J70" s="76"/>
      <c r="K70" s="53">
        <f t="shared" si="2"/>
        <v>1.8</v>
      </c>
    </row>
    <row r="71" spans="1:11" x14ac:dyDescent="0.35">
      <c r="A71" s="52">
        <f>学生名单!A69</f>
        <v>12103990219</v>
      </c>
      <c r="B71" s="52" t="str">
        <f>学生名单!B69</f>
        <v>罗奕</v>
      </c>
      <c r="C71" s="50">
        <v>2</v>
      </c>
      <c r="F71" s="50"/>
      <c r="G71" s="50"/>
      <c r="H71" s="50"/>
      <c r="I71" s="50"/>
      <c r="J71" s="76"/>
      <c r="K71" s="53">
        <f t="shared" si="2"/>
        <v>2</v>
      </c>
    </row>
    <row r="72" spans="1:11" x14ac:dyDescent="0.35">
      <c r="A72" s="52">
        <f>学生名单!A70</f>
        <v>12103990220</v>
      </c>
      <c r="B72" s="52" t="str">
        <f>学生名单!B70</f>
        <v>李正莹</v>
      </c>
      <c r="C72" s="50">
        <v>1.6</v>
      </c>
      <c r="F72" s="50"/>
      <c r="G72" s="50"/>
      <c r="H72" s="50"/>
      <c r="I72" s="50"/>
      <c r="J72" s="76"/>
      <c r="K72" s="53">
        <f t="shared" si="2"/>
        <v>1.6</v>
      </c>
    </row>
    <row r="73" spans="1:11" x14ac:dyDescent="0.35">
      <c r="A73" s="52">
        <f>学生名单!A71</f>
        <v>12103990221</v>
      </c>
      <c r="B73" s="52" t="str">
        <f>学生名单!B71</f>
        <v>石志强</v>
      </c>
      <c r="C73" s="50">
        <v>1.6</v>
      </c>
      <c r="F73" s="50"/>
      <c r="G73" s="50"/>
      <c r="H73" s="50"/>
      <c r="I73" s="50"/>
      <c r="J73" s="76"/>
      <c r="K73" s="53">
        <f t="shared" si="2"/>
        <v>1.6</v>
      </c>
    </row>
    <row r="74" spans="1:11" x14ac:dyDescent="0.35">
      <c r="A74" s="52">
        <f>学生名单!A72</f>
        <v>12103990222</v>
      </c>
      <c r="B74" s="52" t="str">
        <f>学生名单!B72</f>
        <v>李程成</v>
      </c>
      <c r="C74" s="50">
        <v>2</v>
      </c>
      <c r="F74" s="50"/>
      <c r="G74" s="50"/>
      <c r="H74" s="50"/>
      <c r="I74" s="50"/>
      <c r="J74" s="76"/>
      <c r="K74" s="53">
        <f t="shared" si="2"/>
        <v>2</v>
      </c>
    </row>
    <row r="75" spans="1:11" x14ac:dyDescent="0.35">
      <c r="A75" s="52">
        <f>学生名单!A73</f>
        <v>12103990224</v>
      </c>
      <c r="B75" s="52" t="str">
        <f>学生名单!B73</f>
        <v>冷松霖</v>
      </c>
      <c r="C75" s="50">
        <v>1.6</v>
      </c>
      <c r="F75" s="50"/>
      <c r="G75" s="50"/>
      <c r="H75" s="50"/>
      <c r="I75" s="50"/>
      <c r="J75" s="76"/>
      <c r="K75" s="53">
        <f t="shared" si="2"/>
        <v>1.6</v>
      </c>
    </row>
    <row r="76" spans="1:11" x14ac:dyDescent="0.35">
      <c r="A76" s="52">
        <f>学生名单!A74</f>
        <v>12103990234</v>
      </c>
      <c r="B76" s="52" t="str">
        <f>学生名单!B74</f>
        <v>盛聪</v>
      </c>
      <c r="C76" s="50">
        <v>2</v>
      </c>
      <c r="F76" s="50"/>
      <c r="G76" s="50"/>
      <c r="H76" s="50"/>
      <c r="I76" s="50"/>
      <c r="J76" s="76"/>
      <c r="K76" s="53">
        <f t="shared" si="2"/>
        <v>2</v>
      </c>
    </row>
    <row r="77" spans="1:11" x14ac:dyDescent="0.35">
      <c r="A77" s="52">
        <f>学生名单!A75</f>
        <v>12103990237</v>
      </c>
      <c r="B77" s="52" t="str">
        <f>学生名单!B75</f>
        <v>谭豪杰</v>
      </c>
      <c r="C77" s="50">
        <v>2</v>
      </c>
      <c r="F77" s="50"/>
      <c r="G77" s="50"/>
      <c r="H77" s="50"/>
      <c r="I77" s="50"/>
      <c r="J77" s="76"/>
      <c r="K77" s="53">
        <f t="shared" si="2"/>
        <v>2</v>
      </c>
    </row>
    <row r="78" spans="1:11" x14ac:dyDescent="0.35">
      <c r="A78" s="52">
        <f>学生名单!A76</f>
        <v>12103990238</v>
      </c>
      <c r="B78" s="52" t="str">
        <f>学生名单!B76</f>
        <v>冯馨</v>
      </c>
      <c r="C78" s="50">
        <v>1.8</v>
      </c>
      <c r="F78" s="50"/>
      <c r="G78" s="50"/>
      <c r="H78" s="50"/>
      <c r="I78" s="50"/>
      <c r="J78" s="76"/>
      <c r="K78" s="53">
        <f t="shared" si="2"/>
        <v>1.8</v>
      </c>
    </row>
    <row r="79" spans="1:11" x14ac:dyDescent="0.35">
      <c r="A79" s="52">
        <f>学生名单!A77</f>
        <v>12103990301</v>
      </c>
      <c r="B79" s="52" t="str">
        <f>学生名单!B77</f>
        <v>吴宇森</v>
      </c>
      <c r="C79" s="50">
        <v>1.8</v>
      </c>
      <c r="F79" s="50"/>
      <c r="G79" s="50"/>
      <c r="H79" s="50"/>
      <c r="I79" s="50"/>
      <c r="J79" s="76"/>
      <c r="K79" s="53">
        <f t="shared" si="2"/>
        <v>1.8</v>
      </c>
    </row>
    <row r="80" spans="1:11" x14ac:dyDescent="0.35">
      <c r="A80" s="52">
        <f>学生名单!A78</f>
        <v>12107010307</v>
      </c>
      <c r="B80" s="52" t="str">
        <f>学生名单!B78</f>
        <v>丁艳红</v>
      </c>
      <c r="C80" s="50">
        <v>2</v>
      </c>
      <c r="F80" s="50"/>
      <c r="G80" s="50"/>
      <c r="H80" s="50"/>
      <c r="I80" s="50"/>
      <c r="J80" s="76"/>
      <c r="K80" s="53">
        <f t="shared" si="2"/>
        <v>2</v>
      </c>
    </row>
    <row r="81" spans="1:11" x14ac:dyDescent="0.35">
      <c r="A81" s="52">
        <f>学生名单!A79</f>
        <v>12109010307</v>
      </c>
      <c r="B81" s="52" t="str">
        <f>学生名单!B79</f>
        <v>许多</v>
      </c>
      <c r="C81" s="50">
        <v>1.8</v>
      </c>
      <c r="F81" s="50"/>
      <c r="G81" s="50"/>
      <c r="H81" s="50"/>
      <c r="I81" s="50"/>
      <c r="J81" s="76"/>
      <c r="K81" s="53">
        <f t="shared" si="2"/>
        <v>1.8</v>
      </c>
    </row>
    <row r="82" spans="1:11" x14ac:dyDescent="0.35">
      <c r="A82" s="52">
        <f>学生名单!A80</f>
        <v>12109010317</v>
      </c>
      <c r="B82" s="52" t="str">
        <f>学生名单!B80</f>
        <v>雍啸宣</v>
      </c>
      <c r="C82" s="50">
        <v>1.6</v>
      </c>
      <c r="F82" s="50"/>
      <c r="G82" s="50"/>
      <c r="H82" s="50"/>
      <c r="I82" s="50"/>
      <c r="J82" s="76"/>
      <c r="K82" s="53">
        <f t="shared" si="2"/>
        <v>1.6</v>
      </c>
    </row>
    <row r="83" spans="1:11" x14ac:dyDescent="0.35">
      <c r="A83" s="52">
        <f>学生名单!A81</f>
        <v>12112991014</v>
      </c>
      <c r="B83" s="52" t="str">
        <f>学生名单!B81</f>
        <v>龚梓龙</v>
      </c>
      <c r="C83" s="50">
        <v>1.8</v>
      </c>
      <c r="F83" s="50"/>
      <c r="G83" s="50"/>
      <c r="H83" s="50"/>
      <c r="I83" s="50"/>
      <c r="J83" s="76"/>
      <c r="K83" s="53">
        <f t="shared" si="2"/>
        <v>1.8</v>
      </c>
    </row>
    <row r="84" spans="1:11" x14ac:dyDescent="0.35">
      <c r="A84" s="52">
        <f>学生名单!A82</f>
        <v>12115990104</v>
      </c>
      <c r="B84" s="52" t="str">
        <f>学生名单!B82</f>
        <v>王晗</v>
      </c>
      <c r="C84" s="50">
        <v>0</v>
      </c>
      <c r="F84" s="50"/>
      <c r="G84" s="50"/>
      <c r="H84" s="50"/>
      <c r="I84" s="50"/>
      <c r="J84" s="76"/>
      <c r="K84" s="53">
        <f t="shared" si="2"/>
        <v>0</v>
      </c>
    </row>
    <row r="85" spans="1:11" x14ac:dyDescent="0.35">
      <c r="A85" s="52">
        <f>学生名单!A83</f>
        <v>12123040206</v>
      </c>
      <c r="B85" s="52" t="str">
        <f>学生名单!B83</f>
        <v>何旻</v>
      </c>
      <c r="C85" s="50">
        <v>2</v>
      </c>
      <c r="F85" s="50"/>
      <c r="G85" s="50"/>
      <c r="H85" s="50"/>
      <c r="I85" s="50"/>
      <c r="J85" s="76"/>
      <c r="K85" s="53">
        <f t="shared" si="2"/>
        <v>2</v>
      </c>
    </row>
    <row r="86" spans="1:11" x14ac:dyDescent="0.35">
      <c r="A86" s="52">
        <f>学生名单!A84</f>
        <v>12003990428</v>
      </c>
      <c r="B86" s="52" t="str">
        <f>学生名单!B84</f>
        <v>王寒</v>
      </c>
      <c r="C86" s="50">
        <v>1.6</v>
      </c>
      <c r="F86" s="50"/>
      <c r="G86" s="50"/>
      <c r="H86" s="50"/>
      <c r="I86" s="50"/>
      <c r="J86" s="76"/>
      <c r="K86" s="53">
        <f t="shared" si="2"/>
        <v>1.6</v>
      </c>
    </row>
    <row r="87" spans="1:11" x14ac:dyDescent="0.35">
      <c r="A87" s="52">
        <f>学生名单!A85</f>
        <v>12023030101</v>
      </c>
      <c r="B87" s="52" t="str">
        <f>学生名单!B85</f>
        <v>马鹏程</v>
      </c>
      <c r="C87" s="50">
        <v>1.2</v>
      </c>
      <c r="F87" s="50"/>
      <c r="G87" s="50"/>
      <c r="H87" s="50"/>
      <c r="I87" s="50"/>
      <c r="J87" s="76"/>
      <c r="K87" s="53">
        <f t="shared" si="2"/>
        <v>1.2</v>
      </c>
    </row>
    <row r="88" spans="1:11" x14ac:dyDescent="0.35">
      <c r="A88" s="52">
        <f>学生名单!A86</f>
        <v>12101060131</v>
      </c>
      <c r="B88" s="52" t="str">
        <f>学生名单!B86</f>
        <v>王宇航</v>
      </c>
      <c r="C88" s="50">
        <v>1.4000000000000001</v>
      </c>
      <c r="F88" s="50"/>
      <c r="G88" s="50"/>
      <c r="H88" s="50"/>
      <c r="I88" s="50"/>
      <c r="J88" s="76"/>
      <c r="K88" s="53">
        <f t="shared" si="2"/>
        <v>1.4000000000000001</v>
      </c>
    </row>
    <row r="89" spans="1:11" x14ac:dyDescent="0.35">
      <c r="A89" s="52">
        <f>学生名单!A87</f>
        <v>12103990302</v>
      </c>
      <c r="B89" s="52" t="str">
        <f>学生名单!B87</f>
        <v>田文雪</v>
      </c>
      <c r="C89" s="50">
        <v>1.6</v>
      </c>
      <c r="F89" s="50"/>
      <c r="G89" s="50"/>
      <c r="H89" s="50"/>
      <c r="I89" s="50"/>
      <c r="J89" s="76"/>
      <c r="K89" s="53">
        <f t="shared" si="2"/>
        <v>1.6</v>
      </c>
    </row>
    <row r="90" spans="1:11" x14ac:dyDescent="0.35">
      <c r="A90" s="52">
        <f>学生名单!A88</f>
        <v>12103990303</v>
      </c>
      <c r="B90" s="52" t="str">
        <f>学生名单!B88</f>
        <v>张喻杰</v>
      </c>
      <c r="C90" s="50">
        <v>1.8</v>
      </c>
      <c r="F90" s="50"/>
      <c r="G90" s="50"/>
      <c r="H90" s="50"/>
      <c r="I90" s="50"/>
      <c r="J90" s="76"/>
      <c r="K90" s="53">
        <f t="shared" si="2"/>
        <v>1.8</v>
      </c>
    </row>
    <row r="91" spans="1:11" x14ac:dyDescent="0.35">
      <c r="A91" s="52">
        <f>学生名单!A89</f>
        <v>12103990304</v>
      </c>
      <c r="B91" s="52" t="str">
        <f>学生名单!B89</f>
        <v>牛聪</v>
      </c>
      <c r="C91" s="50">
        <v>1.4000000000000001</v>
      </c>
      <c r="F91" s="50"/>
      <c r="G91" s="50"/>
      <c r="H91" s="50"/>
      <c r="I91" s="50"/>
      <c r="J91" s="76"/>
      <c r="K91" s="53">
        <f t="shared" si="2"/>
        <v>1.4000000000000001</v>
      </c>
    </row>
    <row r="92" spans="1:11" x14ac:dyDescent="0.35">
      <c r="A92" s="52">
        <f>学生名单!A90</f>
        <v>12103990306</v>
      </c>
      <c r="B92" s="52" t="str">
        <f>学生名单!B90</f>
        <v>林吉</v>
      </c>
      <c r="C92" s="50">
        <v>1.8</v>
      </c>
      <c r="F92" s="50"/>
      <c r="G92" s="50"/>
      <c r="H92" s="50"/>
      <c r="I92" s="50"/>
      <c r="J92" s="76"/>
      <c r="K92" s="53">
        <f t="shared" si="2"/>
        <v>1.8</v>
      </c>
    </row>
    <row r="93" spans="1:11" x14ac:dyDescent="0.35">
      <c r="A93" s="52">
        <f>学生名单!A91</f>
        <v>12103990307</v>
      </c>
      <c r="B93" s="52" t="str">
        <f>学生名单!B91</f>
        <v>李文静</v>
      </c>
      <c r="C93" s="50">
        <v>1.6</v>
      </c>
      <c r="F93" s="50"/>
      <c r="G93" s="50"/>
      <c r="H93" s="50"/>
      <c r="I93" s="50"/>
      <c r="J93" s="76"/>
      <c r="K93" s="53">
        <f t="shared" si="2"/>
        <v>1.6</v>
      </c>
    </row>
    <row r="94" spans="1:11" x14ac:dyDescent="0.35">
      <c r="A94" s="52">
        <f>学生名单!A92</f>
        <v>12103990308</v>
      </c>
      <c r="B94" s="52" t="str">
        <f>学生名单!B92</f>
        <v>舒澳林</v>
      </c>
      <c r="C94" s="50">
        <v>2</v>
      </c>
      <c r="F94" s="50"/>
      <c r="G94" s="50"/>
      <c r="H94" s="50"/>
      <c r="I94" s="50"/>
      <c r="J94" s="76"/>
      <c r="K94" s="53">
        <f t="shared" si="2"/>
        <v>2</v>
      </c>
    </row>
    <row r="95" spans="1:11" x14ac:dyDescent="0.35">
      <c r="A95" s="52">
        <f>学生名单!A93</f>
        <v>12103990309</v>
      </c>
      <c r="B95" s="52" t="str">
        <f>学生名单!B93</f>
        <v>刘嘉亮</v>
      </c>
      <c r="C95" s="50">
        <v>2</v>
      </c>
      <c r="F95" s="50"/>
      <c r="G95" s="50"/>
      <c r="H95" s="50"/>
      <c r="I95" s="50"/>
      <c r="J95" s="76"/>
      <c r="K95" s="53">
        <f t="shared" si="2"/>
        <v>2</v>
      </c>
    </row>
    <row r="96" spans="1:11" x14ac:dyDescent="0.35">
      <c r="A96" s="52">
        <f>学生名单!A94</f>
        <v>12103990310</v>
      </c>
      <c r="B96" s="52" t="str">
        <f>学生名单!B94</f>
        <v>马宏涛</v>
      </c>
      <c r="C96" s="50">
        <v>2</v>
      </c>
      <c r="F96" s="50"/>
      <c r="G96" s="50"/>
      <c r="H96" s="50"/>
      <c r="I96" s="50"/>
      <c r="J96" s="76"/>
      <c r="K96" s="53">
        <f t="shared" si="2"/>
        <v>2</v>
      </c>
    </row>
    <row r="97" spans="1:11" x14ac:dyDescent="0.35">
      <c r="A97" s="52">
        <f>学生名单!A95</f>
        <v>12103990312</v>
      </c>
      <c r="B97" s="52" t="str">
        <f>学生名单!B95</f>
        <v>魏利权</v>
      </c>
      <c r="C97" s="50">
        <v>1.8</v>
      </c>
      <c r="F97" s="50"/>
      <c r="G97" s="50"/>
      <c r="H97" s="50"/>
      <c r="I97" s="50"/>
      <c r="J97" s="76"/>
      <c r="K97" s="53">
        <f t="shared" si="2"/>
        <v>1.8</v>
      </c>
    </row>
    <row r="98" spans="1:11" x14ac:dyDescent="0.35">
      <c r="A98" s="52">
        <f>学生名单!A96</f>
        <v>12103990313</v>
      </c>
      <c r="B98" s="52" t="str">
        <f>学生名单!B96</f>
        <v>蒲江</v>
      </c>
      <c r="C98" s="50">
        <v>1.2</v>
      </c>
      <c r="F98" s="50"/>
      <c r="G98" s="50"/>
      <c r="H98" s="50"/>
      <c r="I98" s="50"/>
      <c r="J98" s="76"/>
      <c r="K98" s="53">
        <f t="shared" si="2"/>
        <v>1.2</v>
      </c>
    </row>
    <row r="99" spans="1:11" x14ac:dyDescent="0.35">
      <c r="A99" s="52">
        <f>学生名单!A97</f>
        <v>12103990316</v>
      </c>
      <c r="B99" s="52" t="str">
        <f>学生名单!B97</f>
        <v>罗海伦</v>
      </c>
      <c r="C99" s="50">
        <v>2</v>
      </c>
      <c r="F99" s="50"/>
      <c r="G99" s="50"/>
      <c r="H99" s="50"/>
      <c r="I99" s="50"/>
      <c r="J99" s="76"/>
      <c r="K99" s="53">
        <f t="shared" si="2"/>
        <v>2</v>
      </c>
    </row>
    <row r="100" spans="1:11" x14ac:dyDescent="0.35">
      <c r="A100" s="52">
        <f>学生名单!A98</f>
        <v>12103990318</v>
      </c>
      <c r="B100" s="52" t="str">
        <f>学生名单!B98</f>
        <v>杨巾铃</v>
      </c>
      <c r="C100" s="50">
        <v>2</v>
      </c>
      <c r="F100" s="50"/>
      <c r="G100" s="50"/>
      <c r="H100" s="50"/>
      <c r="I100" s="50"/>
      <c r="J100" s="76"/>
      <c r="K100" s="53">
        <f t="shared" ref="K100:K126" si="3">SUM(C100:J100)</f>
        <v>2</v>
      </c>
    </row>
    <row r="101" spans="1:11" x14ac:dyDescent="0.35">
      <c r="A101" s="52">
        <f>学生名单!A99</f>
        <v>12103990321</v>
      </c>
      <c r="B101" s="52" t="str">
        <f>学生名单!B99</f>
        <v>欧育成</v>
      </c>
      <c r="C101" s="50">
        <v>1.8</v>
      </c>
      <c r="F101" s="50"/>
      <c r="G101" s="50"/>
      <c r="H101" s="50"/>
      <c r="I101" s="50"/>
      <c r="J101" s="76"/>
      <c r="K101" s="53">
        <f t="shared" si="3"/>
        <v>1.8</v>
      </c>
    </row>
    <row r="102" spans="1:11" x14ac:dyDescent="0.35">
      <c r="A102" s="52">
        <f>学生名单!A100</f>
        <v>12103990325</v>
      </c>
      <c r="B102" s="52" t="str">
        <f>学生名单!B100</f>
        <v>高奉</v>
      </c>
      <c r="C102" s="50">
        <v>1.2</v>
      </c>
      <c r="F102" s="50"/>
      <c r="G102" s="50"/>
      <c r="H102" s="50"/>
      <c r="I102" s="50"/>
      <c r="J102" s="76"/>
      <c r="K102" s="53">
        <f t="shared" si="3"/>
        <v>1.2</v>
      </c>
    </row>
    <row r="103" spans="1:11" x14ac:dyDescent="0.35">
      <c r="A103" s="52">
        <f>学生名单!A101</f>
        <v>12103990326</v>
      </c>
      <c r="B103" s="52" t="str">
        <f>学生名单!B101</f>
        <v>王健</v>
      </c>
      <c r="C103" s="50">
        <v>2</v>
      </c>
      <c r="F103" s="50"/>
      <c r="G103" s="50"/>
      <c r="H103" s="50"/>
      <c r="I103" s="50"/>
      <c r="J103" s="76"/>
      <c r="K103" s="53">
        <f t="shared" si="3"/>
        <v>2</v>
      </c>
    </row>
    <row r="104" spans="1:11" x14ac:dyDescent="0.35">
      <c r="A104" s="52">
        <f>学生名单!A102</f>
        <v>12103990332</v>
      </c>
      <c r="B104" s="52" t="str">
        <f>学生名单!B102</f>
        <v>谭秋霞</v>
      </c>
      <c r="C104" s="50">
        <v>1.4000000000000001</v>
      </c>
      <c r="F104" s="50"/>
      <c r="G104" s="50"/>
      <c r="H104" s="50"/>
      <c r="I104" s="50"/>
      <c r="J104" s="76"/>
      <c r="K104" s="53">
        <f t="shared" si="3"/>
        <v>1.4000000000000001</v>
      </c>
    </row>
    <row r="105" spans="1:11" x14ac:dyDescent="0.35">
      <c r="A105" s="52">
        <f>学生名单!A103</f>
        <v>12103990333</v>
      </c>
      <c r="B105" s="52" t="str">
        <f>学生名单!B103</f>
        <v>李凌娜</v>
      </c>
      <c r="C105" s="50">
        <v>1.8</v>
      </c>
      <c r="F105" s="50"/>
      <c r="G105" s="50"/>
      <c r="H105" s="50"/>
      <c r="I105" s="50"/>
      <c r="J105" s="76"/>
      <c r="K105" s="53">
        <f t="shared" si="3"/>
        <v>1.8</v>
      </c>
    </row>
    <row r="106" spans="1:11" x14ac:dyDescent="0.35">
      <c r="A106" s="52">
        <f>学生名单!A104</f>
        <v>12103990335</v>
      </c>
      <c r="B106" s="52" t="str">
        <f>学生名单!B104</f>
        <v>张贵飞</v>
      </c>
      <c r="C106" s="50">
        <v>2</v>
      </c>
      <c r="F106" s="50"/>
      <c r="G106" s="50"/>
      <c r="H106" s="50"/>
      <c r="I106" s="50"/>
      <c r="J106" s="76"/>
      <c r="K106" s="53">
        <f t="shared" si="3"/>
        <v>2</v>
      </c>
    </row>
    <row r="107" spans="1:11" x14ac:dyDescent="0.35">
      <c r="A107" s="52">
        <f>学生名单!A105</f>
        <v>12103990336</v>
      </c>
      <c r="B107" s="52" t="str">
        <f>学生名单!B105</f>
        <v>谢文瑞</v>
      </c>
      <c r="C107" s="50">
        <v>1.6</v>
      </c>
      <c r="F107" s="50"/>
      <c r="G107" s="50"/>
      <c r="H107" s="50"/>
      <c r="I107" s="50"/>
      <c r="J107" s="76"/>
      <c r="K107" s="53">
        <f t="shared" si="3"/>
        <v>1.6</v>
      </c>
    </row>
    <row r="108" spans="1:11" x14ac:dyDescent="0.35">
      <c r="A108" s="52">
        <f>学生名单!A106</f>
        <v>12103990338</v>
      </c>
      <c r="B108" s="52" t="str">
        <f>学生名单!B106</f>
        <v>王雨洁</v>
      </c>
      <c r="C108" s="50">
        <v>2</v>
      </c>
      <c r="F108" s="50"/>
      <c r="G108" s="50"/>
      <c r="H108" s="50"/>
      <c r="I108" s="50"/>
      <c r="J108" s="76"/>
      <c r="K108" s="53">
        <f t="shared" si="3"/>
        <v>2</v>
      </c>
    </row>
    <row r="109" spans="1:11" x14ac:dyDescent="0.35">
      <c r="A109" s="52">
        <f>学生名单!A107</f>
        <v>12103990402</v>
      </c>
      <c r="B109" s="52" t="str">
        <f>学生名单!B107</f>
        <v>王璐</v>
      </c>
      <c r="C109" s="50">
        <v>1.6</v>
      </c>
      <c r="F109" s="50"/>
      <c r="G109" s="50"/>
      <c r="H109" s="50"/>
      <c r="I109" s="50"/>
      <c r="J109" s="76"/>
      <c r="K109" s="53">
        <f t="shared" si="3"/>
        <v>1.6</v>
      </c>
    </row>
    <row r="110" spans="1:11" x14ac:dyDescent="0.35">
      <c r="A110" s="52">
        <f>学生名单!A108</f>
        <v>12103990406</v>
      </c>
      <c r="B110" s="52" t="str">
        <f>学生名单!B108</f>
        <v>胡羽康</v>
      </c>
      <c r="C110" s="50">
        <v>1.4000000000000001</v>
      </c>
      <c r="F110" s="50"/>
      <c r="G110" s="50"/>
      <c r="H110" s="50"/>
      <c r="I110" s="50"/>
      <c r="J110" s="76"/>
      <c r="K110" s="53">
        <f t="shared" si="3"/>
        <v>1.4000000000000001</v>
      </c>
    </row>
    <row r="111" spans="1:11" x14ac:dyDescent="0.35">
      <c r="A111" s="52">
        <f>学生名单!A109</f>
        <v>12103990407</v>
      </c>
      <c r="B111" s="52" t="str">
        <f>学生名单!B109</f>
        <v>李心成</v>
      </c>
      <c r="C111" s="50">
        <v>1.4000000000000001</v>
      </c>
      <c r="F111" s="50"/>
      <c r="G111" s="50"/>
      <c r="H111" s="50"/>
      <c r="I111" s="50"/>
      <c r="J111" s="76"/>
      <c r="K111" s="53">
        <f t="shared" si="3"/>
        <v>1.4000000000000001</v>
      </c>
    </row>
    <row r="112" spans="1:11" x14ac:dyDescent="0.35">
      <c r="A112" s="52">
        <f>学生名单!A110</f>
        <v>12103990409</v>
      </c>
      <c r="B112" s="52" t="str">
        <f>学生名单!B110</f>
        <v>彭礼彬</v>
      </c>
      <c r="C112" s="50">
        <v>0.8</v>
      </c>
      <c r="F112" s="50"/>
      <c r="G112" s="50"/>
      <c r="H112" s="50"/>
      <c r="I112" s="50"/>
      <c r="J112" s="76"/>
      <c r="K112" s="53">
        <f t="shared" si="3"/>
        <v>0.8</v>
      </c>
    </row>
    <row r="113" spans="1:11" x14ac:dyDescent="0.35">
      <c r="A113" s="52">
        <f>学生名单!A111</f>
        <v>12103990410</v>
      </c>
      <c r="B113" s="52" t="str">
        <f>学生名单!B111</f>
        <v>郑嘉烨</v>
      </c>
      <c r="C113" s="50">
        <v>1.6</v>
      </c>
      <c r="F113" s="50"/>
      <c r="G113" s="50"/>
      <c r="H113" s="50"/>
      <c r="I113" s="50"/>
      <c r="J113" s="76"/>
      <c r="K113" s="53">
        <f t="shared" si="3"/>
        <v>1.6</v>
      </c>
    </row>
    <row r="114" spans="1:11" x14ac:dyDescent="0.35">
      <c r="A114" s="52">
        <f>学生名单!A112</f>
        <v>12103990411</v>
      </c>
      <c r="B114" s="52" t="str">
        <f>学生名单!B112</f>
        <v>罗显明</v>
      </c>
      <c r="C114" s="50">
        <v>1.6</v>
      </c>
      <c r="F114" s="50"/>
      <c r="G114" s="50"/>
      <c r="H114" s="50"/>
      <c r="I114" s="50"/>
      <c r="J114" s="76"/>
      <c r="K114" s="53">
        <f t="shared" si="3"/>
        <v>1.6</v>
      </c>
    </row>
    <row r="115" spans="1:11" x14ac:dyDescent="0.35">
      <c r="A115" s="52">
        <f>学生名单!A113</f>
        <v>12103990413</v>
      </c>
      <c r="B115" s="52" t="str">
        <f>学生名单!B113</f>
        <v>魏东</v>
      </c>
      <c r="C115" s="50">
        <v>1.8</v>
      </c>
      <c r="F115" s="50"/>
      <c r="G115" s="50"/>
      <c r="H115" s="50"/>
      <c r="I115" s="50"/>
      <c r="J115" s="76"/>
      <c r="K115" s="53">
        <f t="shared" si="3"/>
        <v>1.8</v>
      </c>
    </row>
    <row r="116" spans="1:11" x14ac:dyDescent="0.35">
      <c r="A116" s="52">
        <f>学生名单!A114</f>
        <v>12103990417</v>
      </c>
      <c r="B116" s="52" t="str">
        <f>学生名单!B114</f>
        <v>孙汉文</v>
      </c>
      <c r="C116" s="50">
        <v>2</v>
      </c>
      <c r="F116" s="50"/>
      <c r="G116" s="50"/>
      <c r="H116" s="50"/>
      <c r="I116" s="50"/>
      <c r="J116" s="76"/>
      <c r="K116" s="53">
        <f t="shared" si="3"/>
        <v>2</v>
      </c>
    </row>
    <row r="117" spans="1:11" x14ac:dyDescent="0.35">
      <c r="A117" s="52">
        <f>学生名单!A115</f>
        <v>12103990422</v>
      </c>
      <c r="B117" s="52" t="str">
        <f>学生名单!B115</f>
        <v>赵鑫</v>
      </c>
      <c r="C117" s="50">
        <v>1.4000000000000001</v>
      </c>
      <c r="F117" s="50"/>
      <c r="G117" s="50"/>
      <c r="H117" s="50"/>
      <c r="I117" s="50"/>
      <c r="J117" s="76"/>
      <c r="K117" s="53">
        <f t="shared" si="3"/>
        <v>1.4000000000000001</v>
      </c>
    </row>
    <row r="118" spans="1:11" x14ac:dyDescent="0.35">
      <c r="A118" s="52">
        <f>学生名单!A116</f>
        <v>12103990429</v>
      </c>
      <c r="B118" s="52" t="str">
        <f>学生名单!B116</f>
        <v>何奇航</v>
      </c>
      <c r="C118" s="50">
        <v>1.8</v>
      </c>
      <c r="F118" s="50"/>
      <c r="G118" s="50"/>
      <c r="H118" s="50"/>
      <c r="I118" s="50"/>
      <c r="J118" s="76"/>
      <c r="K118" s="53">
        <f t="shared" si="3"/>
        <v>1.8</v>
      </c>
    </row>
    <row r="119" spans="1:11" x14ac:dyDescent="0.35">
      <c r="A119" s="52">
        <f>学生名单!A117</f>
        <v>12103990434</v>
      </c>
      <c r="B119" s="52" t="str">
        <f>学生名单!B117</f>
        <v>熊涛</v>
      </c>
      <c r="C119" s="50">
        <v>1.2</v>
      </c>
      <c r="F119" s="50"/>
      <c r="G119" s="50"/>
      <c r="H119" s="50"/>
      <c r="I119" s="50"/>
      <c r="J119" s="76"/>
      <c r="K119" s="53">
        <f t="shared" si="3"/>
        <v>1.2</v>
      </c>
    </row>
    <row r="120" spans="1:11" x14ac:dyDescent="0.35">
      <c r="A120" s="52">
        <f>学生名单!A118</f>
        <v>12103990436</v>
      </c>
      <c r="B120" s="52" t="str">
        <f>学生名单!B118</f>
        <v>马靖</v>
      </c>
      <c r="C120" s="50">
        <v>1.8</v>
      </c>
      <c r="F120" s="50"/>
      <c r="G120" s="50"/>
      <c r="H120" s="50"/>
      <c r="I120" s="50"/>
      <c r="J120" s="76"/>
      <c r="K120" s="53">
        <f t="shared" si="3"/>
        <v>1.8</v>
      </c>
    </row>
    <row r="121" spans="1:11" x14ac:dyDescent="0.35">
      <c r="A121" s="52">
        <f>学生名单!A119</f>
        <v>12103990437</v>
      </c>
      <c r="B121" s="52" t="str">
        <f>学生名单!B119</f>
        <v>向波</v>
      </c>
      <c r="C121" s="50">
        <v>1.8</v>
      </c>
      <c r="F121" s="50"/>
      <c r="G121" s="50"/>
      <c r="H121" s="50"/>
      <c r="I121" s="50"/>
      <c r="J121" s="76"/>
      <c r="K121" s="53">
        <f t="shared" si="3"/>
        <v>1.8</v>
      </c>
    </row>
    <row r="122" spans="1:11" x14ac:dyDescent="0.35">
      <c r="A122" s="52">
        <f>学生名单!A120</f>
        <v>12103990438</v>
      </c>
      <c r="B122" s="52" t="str">
        <f>学生名单!B120</f>
        <v>孙东</v>
      </c>
      <c r="C122" s="50">
        <v>0</v>
      </c>
      <c r="F122" s="50"/>
      <c r="G122" s="50"/>
      <c r="H122" s="50"/>
      <c r="I122" s="50"/>
      <c r="J122" s="76"/>
      <c r="K122" s="53">
        <f t="shared" si="3"/>
        <v>0</v>
      </c>
    </row>
    <row r="123" spans="1:11" x14ac:dyDescent="0.35">
      <c r="A123" s="52">
        <f>学生名单!A121</f>
        <v>12104050304</v>
      </c>
      <c r="B123" s="52" t="str">
        <f>学生名单!B121</f>
        <v>田英旭</v>
      </c>
      <c r="C123" s="50">
        <v>0</v>
      </c>
      <c r="F123" s="50"/>
      <c r="G123" s="50"/>
      <c r="H123" s="50"/>
      <c r="I123" s="50"/>
      <c r="J123" s="76"/>
      <c r="K123" s="53">
        <f t="shared" si="3"/>
        <v>0</v>
      </c>
    </row>
    <row r="124" spans="1:11" x14ac:dyDescent="0.35">
      <c r="A124" s="52">
        <f>学生名单!A122</f>
        <v>12104050322</v>
      </c>
      <c r="B124" s="52" t="str">
        <f>学生名单!B122</f>
        <v>李川</v>
      </c>
      <c r="C124" s="50">
        <v>1.6</v>
      </c>
      <c r="F124" s="50"/>
      <c r="G124" s="50"/>
      <c r="H124" s="50"/>
      <c r="I124" s="50"/>
      <c r="J124" s="76"/>
      <c r="K124" s="53">
        <f t="shared" si="3"/>
        <v>1.6</v>
      </c>
    </row>
    <row r="125" spans="1:11" x14ac:dyDescent="0.35">
      <c r="A125" s="52">
        <f>学生名单!A123</f>
        <v>12106010451</v>
      </c>
      <c r="B125" s="52" t="str">
        <f>学生名单!B123</f>
        <v>张晓雪</v>
      </c>
      <c r="C125" s="50">
        <v>1.4000000000000001</v>
      </c>
      <c r="F125" s="50"/>
      <c r="G125" s="50"/>
      <c r="H125" s="50"/>
      <c r="I125" s="50"/>
      <c r="J125" s="76"/>
      <c r="K125" s="53">
        <f t="shared" si="3"/>
        <v>1.4000000000000001</v>
      </c>
    </row>
    <row r="126" spans="1:11" x14ac:dyDescent="0.35">
      <c r="A126" s="52">
        <f>学生名单!A124</f>
        <v>12123010237</v>
      </c>
      <c r="B126" s="52" t="str">
        <f>学生名单!B124</f>
        <v>段宇娇</v>
      </c>
      <c r="C126" s="50">
        <v>1.6</v>
      </c>
      <c r="F126" s="50"/>
      <c r="G126" s="50"/>
      <c r="H126" s="50"/>
      <c r="I126" s="50"/>
      <c r="J126" s="76"/>
      <c r="K126" s="53">
        <f t="shared" si="3"/>
        <v>1.6</v>
      </c>
    </row>
  </sheetData>
  <mergeCells count="12">
    <mergeCell ref="A1:K1"/>
    <mergeCell ref="J2:J3"/>
    <mergeCell ref="L2:L3"/>
    <mergeCell ref="A2:A3"/>
    <mergeCell ref="B2:B3"/>
    <mergeCell ref="C2:C3"/>
    <mergeCell ref="D2:D3"/>
    <mergeCell ref="E2:E3"/>
    <mergeCell ref="F2:F3"/>
    <mergeCell ref="G2:G3"/>
    <mergeCell ref="H2:H3"/>
    <mergeCell ref="I2:I3"/>
  </mergeCells>
  <phoneticPr fontId="13"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55"/>
  <sheetViews>
    <sheetView tabSelected="1" topLeftCell="A94" zoomScale="85" zoomScaleNormal="85" workbookViewId="0">
      <selection activeCell="D113" sqref="D113"/>
    </sheetView>
  </sheetViews>
  <sheetFormatPr defaultColWidth="9" defaultRowHeight="14.15" x14ac:dyDescent="0.35"/>
  <cols>
    <col min="1" max="1" width="11.42578125" customWidth="1"/>
    <col min="3" max="4" width="9" customWidth="1"/>
    <col min="11" max="11" width="10.7109375" customWidth="1"/>
  </cols>
  <sheetData>
    <row r="1" spans="1:15" ht="118.5" customHeight="1" x14ac:dyDescent="0.35">
      <c r="A1" s="104" t="s">
        <v>230</v>
      </c>
      <c r="B1" s="93"/>
      <c r="C1" s="93"/>
      <c r="D1" s="93"/>
      <c r="E1" s="93"/>
      <c r="F1" s="93"/>
      <c r="G1" s="93"/>
      <c r="H1" s="93"/>
      <c r="I1" s="93"/>
      <c r="J1" s="93"/>
      <c r="K1" s="93"/>
      <c r="L1" s="93"/>
      <c r="M1" s="93"/>
      <c r="N1" s="42"/>
      <c r="O1" s="42"/>
    </row>
    <row r="2" spans="1:15" x14ac:dyDescent="0.35">
      <c r="A2" s="105" t="s">
        <v>28</v>
      </c>
      <c r="B2" s="105" t="s">
        <v>29</v>
      </c>
      <c r="C2" s="105" t="s">
        <v>42</v>
      </c>
      <c r="D2" s="105"/>
      <c r="E2" s="105" t="s">
        <v>43</v>
      </c>
      <c r="F2" s="105"/>
      <c r="G2" s="106" t="s">
        <v>44</v>
      </c>
      <c r="H2" s="105"/>
      <c r="I2" s="106" t="s">
        <v>45</v>
      </c>
      <c r="J2" s="105"/>
      <c r="K2" s="106" t="s">
        <v>46</v>
      </c>
      <c r="L2" s="105" t="s">
        <v>47</v>
      </c>
      <c r="M2" s="105" t="s">
        <v>48</v>
      </c>
      <c r="N2" s="42"/>
      <c r="O2" s="42"/>
    </row>
    <row r="3" spans="1:15" x14ac:dyDescent="0.35">
      <c r="A3" s="105"/>
      <c r="B3" s="105"/>
      <c r="C3" s="43" t="s">
        <v>49</v>
      </c>
      <c r="D3" s="43" t="s">
        <v>50</v>
      </c>
      <c r="E3" s="43" t="s">
        <v>49</v>
      </c>
      <c r="F3" s="43" t="s">
        <v>50</v>
      </c>
      <c r="G3" s="43" t="s">
        <v>49</v>
      </c>
      <c r="H3" s="43" t="s">
        <v>50</v>
      </c>
      <c r="I3" s="43" t="s">
        <v>49</v>
      </c>
      <c r="J3" s="43" t="s">
        <v>50</v>
      </c>
      <c r="K3" s="105"/>
      <c r="L3" s="105"/>
      <c r="M3" s="105"/>
      <c r="N3" s="42"/>
      <c r="O3" s="42"/>
    </row>
    <row r="4" spans="1:15" x14ac:dyDescent="0.35">
      <c r="A4" s="105"/>
      <c r="B4" s="105"/>
      <c r="C4" s="44" t="s">
        <v>51</v>
      </c>
      <c r="D4" s="44" t="s">
        <v>52</v>
      </c>
      <c r="E4" s="44" t="s">
        <v>51</v>
      </c>
      <c r="F4" s="44" t="s">
        <v>52</v>
      </c>
      <c r="G4" s="44" t="s">
        <v>51</v>
      </c>
      <c r="H4" s="44" t="s">
        <v>52</v>
      </c>
      <c r="I4" s="44" t="s">
        <v>51</v>
      </c>
      <c r="J4" s="44" t="s">
        <v>52</v>
      </c>
      <c r="K4" s="105"/>
      <c r="L4" s="105"/>
      <c r="M4" s="105"/>
      <c r="N4" s="42"/>
      <c r="O4" s="42"/>
    </row>
    <row r="5" spans="1:15" x14ac:dyDescent="0.35">
      <c r="A5" s="43">
        <f>学生名单!A2</f>
        <v>11901070118</v>
      </c>
      <c r="B5" s="43" t="str">
        <f>学生名单!B2</f>
        <v>何睿祺</v>
      </c>
      <c r="C5" s="48"/>
      <c r="D5" s="48"/>
      <c r="E5" s="48"/>
      <c r="F5" s="48"/>
      <c r="G5" s="48"/>
      <c r="H5" s="48"/>
      <c r="I5" s="48"/>
      <c r="J5" s="48"/>
      <c r="K5" s="46">
        <f>SUM(C5:J5)</f>
        <v>0</v>
      </c>
      <c r="L5" s="46">
        <f t="shared" ref="L5:L23" si="0">SUM(C5+E5+G5+I5)</f>
        <v>0</v>
      </c>
      <c r="M5" s="46">
        <f t="shared" ref="M5:M36" si="1">SUM(D5+F5+H5+J5)</f>
        <v>0</v>
      </c>
      <c r="N5" s="42">
        <f t="shared" ref="N5:N68" si="2">SUM(C5:D5)</f>
        <v>0</v>
      </c>
      <c r="O5" s="42">
        <f t="shared" ref="O5:O68" si="3">SUM(D5:E5)</f>
        <v>0</v>
      </c>
    </row>
    <row r="6" spans="1:15" x14ac:dyDescent="0.35">
      <c r="A6" s="43">
        <f>学生名单!A3</f>
        <v>12003030131</v>
      </c>
      <c r="B6" s="43" t="str">
        <f>学生名单!B3</f>
        <v>崔家博</v>
      </c>
      <c r="C6" s="48"/>
      <c r="D6" s="48"/>
      <c r="E6" s="48"/>
      <c r="F6" s="48"/>
      <c r="G6" s="48"/>
      <c r="H6" s="48"/>
      <c r="I6" s="48"/>
      <c r="J6" s="48"/>
      <c r="K6" s="46">
        <f t="shared" ref="K6:K12" si="4">SUM(C6:J6)</f>
        <v>0</v>
      </c>
      <c r="L6" s="46">
        <f t="shared" si="0"/>
        <v>0</v>
      </c>
      <c r="M6" s="46">
        <f t="shared" si="1"/>
        <v>0</v>
      </c>
      <c r="N6" s="42">
        <f t="shared" si="2"/>
        <v>0</v>
      </c>
      <c r="O6" s="42">
        <f t="shared" si="3"/>
        <v>0</v>
      </c>
    </row>
    <row r="7" spans="1:15" x14ac:dyDescent="0.35">
      <c r="A7" s="43">
        <f>学生名单!A4</f>
        <v>12103990107</v>
      </c>
      <c r="B7" s="43" t="str">
        <f>学生名单!B4</f>
        <v>陈浩民</v>
      </c>
      <c r="C7" s="48"/>
      <c r="D7" s="48"/>
      <c r="E7" s="48"/>
      <c r="F7" s="48"/>
      <c r="G7" s="48"/>
      <c r="H7" s="48"/>
      <c r="I7" s="48"/>
      <c r="J7" s="48"/>
      <c r="K7" s="46">
        <f t="shared" si="4"/>
        <v>0</v>
      </c>
      <c r="L7" s="46">
        <f t="shared" si="0"/>
        <v>0</v>
      </c>
      <c r="M7" s="46">
        <f t="shared" si="1"/>
        <v>0</v>
      </c>
      <c r="N7" s="42">
        <f t="shared" si="2"/>
        <v>0</v>
      </c>
      <c r="O7" s="42">
        <f t="shared" si="3"/>
        <v>0</v>
      </c>
    </row>
    <row r="8" spans="1:15" x14ac:dyDescent="0.35">
      <c r="A8" s="43">
        <f>学生名单!A5</f>
        <v>12103990138</v>
      </c>
      <c r="B8" s="43" t="str">
        <f>学生名单!B5</f>
        <v>冯启楠</v>
      </c>
      <c r="C8" s="84">
        <v>2</v>
      </c>
      <c r="D8" s="48">
        <v>2</v>
      </c>
      <c r="E8" s="84">
        <v>2</v>
      </c>
      <c r="F8" s="48">
        <v>2</v>
      </c>
      <c r="G8" s="48"/>
      <c r="H8" s="48"/>
      <c r="I8" s="48"/>
      <c r="J8" s="48"/>
      <c r="K8" s="46">
        <f t="shared" si="4"/>
        <v>8</v>
      </c>
      <c r="L8" s="46">
        <f t="shared" si="0"/>
        <v>4</v>
      </c>
      <c r="M8" s="46">
        <f t="shared" si="1"/>
        <v>4</v>
      </c>
      <c r="N8" s="42">
        <f t="shared" si="2"/>
        <v>4</v>
      </c>
      <c r="O8" s="42">
        <f t="shared" si="3"/>
        <v>4</v>
      </c>
    </row>
    <row r="9" spans="1:15" x14ac:dyDescent="0.35">
      <c r="A9" s="43">
        <f>学生名单!A6</f>
        <v>12103990208</v>
      </c>
      <c r="B9" s="43" t="str">
        <f>学生名单!B6</f>
        <v>万雨辰</v>
      </c>
      <c r="C9" s="84">
        <v>2</v>
      </c>
      <c r="D9" s="48">
        <v>2</v>
      </c>
      <c r="E9" s="48"/>
      <c r="F9" s="48"/>
      <c r="G9" s="48"/>
      <c r="H9" s="48"/>
      <c r="I9" s="48"/>
      <c r="J9" s="48"/>
      <c r="K9" s="46">
        <f t="shared" si="4"/>
        <v>4</v>
      </c>
      <c r="L9" s="46">
        <f t="shared" si="0"/>
        <v>2</v>
      </c>
      <c r="M9" s="46">
        <f t="shared" si="1"/>
        <v>2</v>
      </c>
      <c r="N9" s="42">
        <f t="shared" si="2"/>
        <v>4</v>
      </c>
      <c r="O9" s="42">
        <f t="shared" si="3"/>
        <v>2</v>
      </c>
    </row>
    <row r="10" spans="1:15" x14ac:dyDescent="0.35">
      <c r="A10" s="43">
        <f>学生名单!A7</f>
        <v>12103990212</v>
      </c>
      <c r="B10" s="43" t="str">
        <f>学生名单!B7</f>
        <v>徐罗宁</v>
      </c>
      <c r="C10" s="84">
        <v>2</v>
      </c>
      <c r="D10" s="48">
        <v>2</v>
      </c>
      <c r="E10" s="84">
        <v>2</v>
      </c>
      <c r="F10" s="48">
        <v>2</v>
      </c>
      <c r="G10" s="84">
        <v>2</v>
      </c>
      <c r="H10" s="48">
        <v>2</v>
      </c>
      <c r="I10" s="84">
        <v>2</v>
      </c>
      <c r="J10" s="48">
        <v>2</v>
      </c>
      <c r="K10" s="46">
        <f t="shared" si="4"/>
        <v>16</v>
      </c>
      <c r="L10" s="46">
        <f t="shared" si="0"/>
        <v>8</v>
      </c>
      <c r="M10" s="46">
        <f t="shared" si="1"/>
        <v>8</v>
      </c>
      <c r="N10" s="42">
        <f t="shared" si="2"/>
        <v>4</v>
      </c>
      <c r="O10" s="42">
        <f t="shared" si="3"/>
        <v>4</v>
      </c>
    </row>
    <row r="11" spans="1:15" x14ac:dyDescent="0.35">
      <c r="A11" s="43">
        <f>学生名单!A8</f>
        <v>12103990217</v>
      </c>
      <c r="B11" s="43" t="str">
        <f>学生名单!B8</f>
        <v>杨丰源</v>
      </c>
      <c r="C11" s="48"/>
      <c r="D11" s="48"/>
      <c r="E11" s="48"/>
      <c r="F11" s="48"/>
      <c r="G11" s="48"/>
      <c r="H11" s="48"/>
      <c r="I11" s="48"/>
      <c r="J11" s="48"/>
      <c r="K11" s="46">
        <f t="shared" si="4"/>
        <v>0</v>
      </c>
      <c r="L11" s="46">
        <f t="shared" si="0"/>
        <v>0</v>
      </c>
      <c r="M11" s="46">
        <f t="shared" si="1"/>
        <v>0</v>
      </c>
      <c r="N11" s="42">
        <f t="shared" si="2"/>
        <v>0</v>
      </c>
      <c r="O11" s="42">
        <f t="shared" si="3"/>
        <v>0</v>
      </c>
    </row>
    <row r="12" spans="1:15" x14ac:dyDescent="0.35">
      <c r="A12" s="43">
        <f>学生名单!A9</f>
        <v>12103990230</v>
      </c>
      <c r="B12" s="43" t="str">
        <f>学生名单!B9</f>
        <v>李银波</v>
      </c>
      <c r="C12" s="48"/>
      <c r="D12" s="48"/>
      <c r="E12" s="48"/>
      <c r="F12" s="48"/>
      <c r="G12" s="48"/>
      <c r="H12" s="48"/>
      <c r="I12" s="48"/>
      <c r="J12" s="48"/>
      <c r="K12" s="46">
        <f t="shared" si="4"/>
        <v>0</v>
      </c>
      <c r="L12" s="46">
        <f t="shared" si="0"/>
        <v>0</v>
      </c>
      <c r="M12" s="46">
        <f t="shared" si="1"/>
        <v>0</v>
      </c>
      <c r="N12" s="42">
        <f t="shared" si="2"/>
        <v>0</v>
      </c>
      <c r="O12" s="42">
        <f t="shared" si="3"/>
        <v>0</v>
      </c>
    </row>
    <row r="13" spans="1:15" x14ac:dyDescent="0.35">
      <c r="A13" s="43">
        <f>学生名单!A10</f>
        <v>12103990235</v>
      </c>
      <c r="B13" s="43" t="str">
        <f>学生名单!B10</f>
        <v>张椿昊</v>
      </c>
      <c r="C13" s="48"/>
      <c r="D13" s="48"/>
      <c r="E13" s="48"/>
      <c r="F13" s="48"/>
      <c r="G13" s="48"/>
      <c r="H13" s="48"/>
      <c r="I13" s="48"/>
      <c r="J13" s="48"/>
      <c r="K13" s="46">
        <f t="shared" ref="K13:K30" si="5">SUM(C13:J13)</f>
        <v>0</v>
      </c>
      <c r="L13" s="46">
        <f t="shared" si="0"/>
        <v>0</v>
      </c>
      <c r="M13" s="46">
        <f t="shared" si="1"/>
        <v>0</v>
      </c>
      <c r="N13" s="42">
        <f t="shared" si="2"/>
        <v>0</v>
      </c>
      <c r="O13" s="42">
        <f t="shared" si="3"/>
        <v>0</v>
      </c>
    </row>
    <row r="14" spans="1:15" x14ac:dyDescent="0.35">
      <c r="A14" s="43">
        <f>学生名单!A11</f>
        <v>12103990323</v>
      </c>
      <c r="B14" s="43" t="str">
        <f>学生名单!B11</f>
        <v>霍思钰</v>
      </c>
      <c r="C14" s="48"/>
      <c r="D14" s="48"/>
      <c r="E14" s="48"/>
      <c r="F14" s="48"/>
      <c r="G14" s="48"/>
      <c r="H14" s="48"/>
      <c r="I14" s="48"/>
      <c r="J14" s="48"/>
      <c r="K14" s="46">
        <f t="shared" si="5"/>
        <v>0</v>
      </c>
      <c r="L14" s="46">
        <f t="shared" si="0"/>
        <v>0</v>
      </c>
      <c r="M14" s="46">
        <f t="shared" si="1"/>
        <v>0</v>
      </c>
      <c r="N14" s="42">
        <f t="shared" si="2"/>
        <v>0</v>
      </c>
      <c r="O14" s="42">
        <f t="shared" si="3"/>
        <v>0</v>
      </c>
    </row>
    <row r="15" spans="1:15" x14ac:dyDescent="0.35">
      <c r="A15" s="43">
        <f>学生名单!A12</f>
        <v>12103990408</v>
      </c>
      <c r="B15" s="43" t="str">
        <f>学生名单!B12</f>
        <v>陆浩宇</v>
      </c>
      <c r="C15" s="48">
        <v>2</v>
      </c>
      <c r="D15" s="48">
        <v>2</v>
      </c>
      <c r="E15" s="48">
        <v>2</v>
      </c>
      <c r="F15" s="48">
        <v>2</v>
      </c>
      <c r="G15" s="48">
        <v>2</v>
      </c>
      <c r="H15" s="48">
        <v>2</v>
      </c>
      <c r="I15" s="48">
        <v>2</v>
      </c>
      <c r="J15" s="48">
        <v>2</v>
      </c>
      <c r="K15" s="46">
        <f t="shared" si="5"/>
        <v>16</v>
      </c>
      <c r="L15" s="46">
        <f t="shared" si="0"/>
        <v>8</v>
      </c>
      <c r="M15" s="46">
        <f t="shared" si="1"/>
        <v>8</v>
      </c>
      <c r="N15" s="42">
        <f t="shared" si="2"/>
        <v>4</v>
      </c>
      <c r="O15" s="42">
        <f t="shared" si="3"/>
        <v>4</v>
      </c>
    </row>
    <row r="16" spans="1:15" x14ac:dyDescent="0.35">
      <c r="A16" s="43">
        <f>学生名单!A13</f>
        <v>12103990412</v>
      </c>
      <c r="B16" s="43" t="str">
        <f>学生名单!B13</f>
        <v>文帅</v>
      </c>
      <c r="C16" s="48">
        <v>2</v>
      </c>
      <c r="D16" s="48">
        <v>2</v>
      </c>
      <c r="E16" s="48"/>
      <c r="F16" s="48"/>
      <c r="G16" s="48"/>
      <c r="H16" s="48"/>
      <c r="I16" s="48"/>
      <c r="J16" s="48"/>
      <c r="K16" s="46">
        <f t="shared" si="5"/>
        <v>4</v>
      </c>
      <c r="L16" s="46">
        <f t="shared" si="0"/>
        <v>2</v>
      </c>
      <c r="M16" s="46">
        <f t="shared" si="1"/>
        <v>2</v>
      </c>
      <c r="N16" s="42">
        <f t="shared" si="2"/>
        <v>4</v>
      </c>
      <c r="O16" s="42">
        <f t="shared" si="3"/>
        <v>2</v>
      </c>
    </row>
    <row r="17" spans="1:15" x14ac:dyDescent="0.35">
      <c r="A17" s="43">
        <f>学生名单!A14</f>
        <v>12103990419</v>
      </c>
      <c r="B17" s="43" t="str">
        <f>学生名单!B14</f>
        <v>梁奕晨</v>
      </c>
      <c r="C17" s="48"/>
      <c r="D17" s="48"/>
      <c r="E17" s="48"/>
      <c r="F17" s="48"/>
      <c r="G17" s="48"/>
      <c r="H17" s="48"/>
      <c r="I17" s="48"/>
      <c r="J17" s="48"/>
      <c r="K17" s="46">
        <f t="shared" si="5"/>
        <v>0</v>
      </c>
      <c r="L17" s="46">
        <f t="shared" si="0"/>
        <v>0</v>
      </c>
      <c r="M17" s="46">
        <f t="shared" si="1"/>
        <v>0</v>
      </c>
      <c r="N17" s="42">
        <f t="shared" si="2"/>
        <v>0</v>
      </c>
      <c r="O17" s="42">
        <f t="shared" si="3"/>
        <v>0</v>
      </c>
    </row>
    <row r="18" spans="1:15" x14ac:dyDescent="0.35">
      <c r="A18" s="43">
        <f>学生名单!A15</f>
        <v>12103990423</v>
      </c>
      <c r="B18" s="43" t="str">
        <f>学生名单!B15</f>
        <v>杨鹏举</v>
      </c>
      <c r="C18" s="48">
        <v>2</v>
      </c>
      <c r="D18" s="48">
        <v>2</v>
      </c>
      <c r="E18" s="48">
        <v>2</v>
      </c>
      <c r="F18" s="48">
        <v>2</v>
      </c>
      <c r="G18" s="48">
        <v>2</v>
      </c>
      <c r="H18" s="48">
        <v>2</v>
      </c>
      <c r="I18" s="48">
        <v>2</v>
      </c>
      <c r="J18" s="48">
        <v>2</v>
      </c>
      <c r="K18" s="46">
        <f t="shared" si="5"/>
        <v>16</v>
      </c>
      <c r="L18" s="46">
        <f t="shared" si="0"/>
        <v>8</v>
      </c>
      <c r="M18" s="46">
        <f t="shared" si="1"/>
        <v>8</v>
      </c>
      <c r="N18" s="42">
        <f t="shared" si="2"/>
        <v>4</v>
      </c>
      <c r="O18" s="42">
        <f t="shared" si="3"/>
        <v>4</v>
      </c>
    </row>
    <row r="19" spans="1:15" x14ac:dyDescent="0.35">
      <c r="A19" s="43">
        <f>学生名单!A16</f>
        <v>12103990503</v>
      </c>
      <c r="B19" s="43" t="str">
        <f>学生名单!B16</f>
        <v>宋甜</v>
      </c>
      <c r="C19" s="48">
        <v>1.7</v>
      </c>
      <c r="D19" s="48">
        <v>1.8</v>
      </c>
      <c r="E19" s="48">
        <v>1.7</v>
      </c>
      <c r="F19" s="48">
        <v>1.8</v>
      </c>
      <c r="G19" s="48">
        <v>1.6</v>
      </c>
      <c r="H19" s="48">
        <v>1.8</v>
      </c>
      <c r="I19" s="48">
        <v>1.6</v>
      </c>
      <c r="J19" s="48">
        <v>1.8</v>
      </c>
      <c r="K19" s="46">
        <f t="shared" si="5"/>
        <v>13.8</v>
      </c>
      <c r="L19" s="46">
        <f t="shared" si="0"/>
        <v>6.6</v>
      </c>
      <c r="M19" s="46">
        <f t="shared" si="1"/>
        <v>7.2</v>
      </c>
      <c r="N19" s="42">
        <f t="shared" si="2"/>
        <v>3.5</v>
      </c>
      <c r="O19" s="42">
        <f t="shared" si="3"/>
        <v>3.5</v>
      </c>
    </row>
    <row r="20" spans="1:15" x14ac:dyDescent="0.35">
      <c r="A20" s="43">
        <f>学生名单!A17</f>
        <v>12103990504</v>
      </c>
      <c r="B20" s="43" t="str">
        <f>学生名单!B17</f>
        <v>刘张炎</v>
      </c>
      <c r="C20" s="48">
        <v>2</v>
      </c>
      <c r="D20" s="48">
        <v>2</v>
      </c>
      <c r="E20" s="48">
        <v>2</v>
      </c>
      <c r="F20" s="48">
        <v>2</v>
      </c>
      <c r="G20" s="48"/>
      <c r="H20" s="48"/>
      <c r="I20" s="48"/>
      <c r="J20" s="48"/>
      <c r="K20" s="46">
        <f t="shared" si="5"/>
        <v>8</v>
      </c>
      <c r="L20" s="46">
        <f t="shared" si="0"/>
        <v>4</v>
      </c>
      <c r="M20" s="46">
        <f t="shared" si="1"/>
        <v>4</v>
      </c>
      <c r="N20" s="42">
        <f t="shared" si="2"/>
        <v>4</v>
      </c>
      <c r="O20" s="42">
        <f t="shared" si="3"/>
        <v>4</v>
      </c>
    </row>
    <row r="21" spans="1:15" x14ac:dyDescent="0.35">
      <c r="A21" s="43">
        <f>学生名单!A18</f>
        <v>12103990608</v>
      </c>
      <c r="B21" s="43" t="str">
        <f>学生名单!B18</f>
        <v>熊俊熙</v>
      </c>
      <c r="C21" s="48">
        <v>2</v>
      </c>
      <c r="D21" s="48">
        <v>2</v>
      </c>
      <c r="E21" s="48"/>
      <c r="F21" s="48"/>
      <c r="G21" s="48"/>
      <c r="H21" s="48"/>
      <c r="I21" s="48"/>
      <c r="J21" s="48"/>
      <c r="K21" s="46">
        <f t="shared" si="5"/>
        <v>4</v>
      </c>
      <c r="L21" s="46">
        <f t="shared" si="0"/>
        <v>2</v>
      </c>
      <c r="M21" s="46">
        <f t="shared" si="1"/>
        <v>2</v>
      </c>
      <c r="N21" s="42">
        <f t="shared" si="2"/>
        <v>4</v>
      </c>
      <c r="O21" s="42">
        <f t="shared" si="3"/>
        <v>2</v>
      </c>
    </row>
    <row r="22" spans="1:15" x14ac:dyDescent="0.35">
      <c r="A22" s="43">
        <f>学生名单!A19</f>
        <v>12103990627</v>
      </c>
      <c r="B22" s="43" t="str">
        <f>学生名单!B19</f>
        <v>陈恒霖</v>
      </c>
      <c r="C22" s="48"/>
      <c r="D22" s="48"/>
      <c r="E22" s="48"/>
      <c r="F22" s="48"/>
      <c r="G22" s="48"/>
      <c r="H22" s="48"/>
      <c r="I22" s="48"/>
      <c r="J22" s="48"/>
      <c r="K22" s="46">
        <f t="shared" si="5"/>
        <v>0</v>
      </c>
      <c r="L22" s="46">
        <f t="shared" si="0"/>
        <v>0</v>
      </c>
      <c r="M22" s="46">
        <f t="shared" si="1"/>
        <v>0</v>
      </c>
      <c r="N22" s="42">
        <f t="shared" si="2"/>
        <v>0</v>
      </c>
      <c r="O22" s="42">
        <f t="shared" si="3"/>
        <v>0</v>
      </c>
    </row>
    <row r="23" spans="1:15" x14ac:dyDescent="0.35">
      <c r="A23" s="43">
        <f>学生名单!A20</f>
        <v>12103990707</v>
      </c>
      <c r="B23" s="43" t="str">
        <f>学生名单!B20</f>
        <v>陈东升</v>
      </c>
      <c r="C23" s="48">
        <v>2</v>
      </c>
      <c r="D23" s="48">
        <v>2</v>
      </c>
      <c r="E23" s="48">
        <v>1.8</v>
      </c>
      <c r="F23" s="48">
        <v>2</v>
      </c>
      <c r="G23" s="48">
        <v>1.8</v>
      </c>
      <c r="H23" s="48">
        <v>2</v>
      </c>
      <c r="I23" s="48">
        <v>1.8</v>
      </c>
      <c r="J23" s="48">
        <v>2</v>
      </c>
      <c r="K23" s="46">
        <f t="shared" si="5"/>
        <v>15.4</v>
      </c>
      <c r="L23" s="46">
        <f t="shared" si="0"/>
        <v>7.3999999999999995</v>
      </c>
      <c r="M23" s="46">
        <f t="shared" si="1"/>
        <v>8</v>
      </c>
      <c r="N23" s="42">
        <f t="shared" si="2"/>
        <v>4</v>
      </c>
      <c r="O23" s="42">
        <f t="shared" si="3"/>
        <v>3.8</v>
      </c>
    </row>
    <row r="24" spans="1:15" x14ac:dyDescent="0.35">
      <c r="A24" s="43">
        <f>学生名单!A21</f>
        <v>12103990735</v>
      </c>
      <c r="B24" s="43" t="str">
        <f>学生名单!B21</f>
        <v>任志宇</v>
      </c>
      <c r="C24" s="48"/>
      <c r="D24" s="48"/>
      <c r="E24" s="48"/>
      <c r="F24" s="48"/>
      <c r="G24" s="48"/>
      <c r="H24" s="48"/>
      <c r="I24" s="48"/>
      <c r="J24" s="48"/>
      <c r="K24" s="46">
        <f t="shared" si="5"/>
        <v>0</v>
      </c>
      <c r="L24" s="46">
        <f t="shared" ref="L24:L46" si="6">SUM(C24+E24+G24+I24)</f>
        <v>0</v>
      </c>
      <c r="M24" s="46">
        <f t="shared" si="1"/>
        <v>0</v>
      </c>
      <c r="N24" s="42">
        <f t="shared" si="2"/>
        <v>0</v>
      </c>
      <c r="O24" s="42">
        <f t="shared" si="3"/>
        <v>0</v>
      </c>
    </row>
    <row r="25" spans="1:15" x14ac:dyDescent="0.35">
      <c r="A25" s="43">
        <f>学生名单!A22</f>
        <v>12103990803</v>
      </c>
      <c r="B25" s="43" t="str">
        <f>学生名单!B22</f>
        <v>徐颖超</v>
      </c>
      <c r="C25" s="48">
        <v>2</v>
      </c>
      <c r="D25" s="48">
        <v>2</v>
      </c>
      <c r="E25" s="48"/>
      <c r="F25" s="48"/>
      <c r="G25" s="48"/>
      <c r="H25" s="48"/>
      <c r="I25" s="48"/>
      <c r="J25" s="48"/>
      <c r="K25" s="46">
        <f t="shared" si="5"/>
        <v>4</v>
      </c>
      <c r="L25" s="46">
        <f t="shared" si="6"/>
        <v>2</v>
      </c>
      <c r="M25" s="46">
        <f t="shared" si="1"/>
        <v>2</v>
      </c>
      <c r="N25" s="42">
        <f t="shared" si="2"/>
        <v>4</v>
      </c>
      <c r="O25" s="42">
        <f t="shared" si="3"/>
        <v>2</v>
      </c>
    </row>
    <row r="26" spans="1:15" x14ac:dyDescent="0.35">
      <c r="A26" s="43">
        <f>学生名单!A23</f>
        <v>12103990810</v>
      </c>
      <c r="B26" s="43" t="str">
        <f>学生名单!B23</f>
        <v>熊诚宇</v>
      </c>
      <c r="C26" s="48"/>
      <c r="D26" s="48"/>
      <c r="E26" s="48"/>
      <c r="F26" s="48"/>
      <c r="G26" s="48"/>
      <c r="H26" s="48"/>
      <c r="I26" s="48"/>
      <c r="J26" s="48"/>
      <c r="K26" s="46">
        <f t="shared" si="5"/>
        <v>0</v>
      </c>
      <c r="L26" s="46">
        <f t="shared" si="6"/>
        <v>0</v>
      </c>
      <c r="M26" s="46">
        <f t="shared" si="1"/>
        <v>0</v>
      </c>
      <c r="N26" s="42">
        <f t="shared" si="2"/>
        <v>0</v>
      </c>
      <c r="O26" s="42">
        <f t="shared" si="3"/>
        <v>0</v>
      </c>
    </row>
    <row r="27" spans="1:15" x14ac:dyDescent="0.35">
      <c r="A27" s="43">
        <f>学生名单!A24</f>
        <v>12103990832</v>
      </c>
      <c r="B27" s="43" t="str">
        <f>学生名单!B24</f>
        <v>涂飞阳</v>
      </c>
      <c r="C27" s="48"/>
      <c r="D27" s="48"/>
      <c r="E27" s="48"/>
      <c r="F27" s="48"/>
      <c r="G27" s="48"/>
      <c r="H27" s="48"/>
      <c r="I27" s="48"/>
      <c r="J27" s="48"/>
      <c r="K27" s="46">
        <f t="shared" si="5"/>
        <v>0</v>
      </c>
      <c r="L27" s="46">
        <f t="shared" si="6"/>
        <v>0</v>
      </c>
      <c r="M27" s="46">
        <f t="shared" si="1"/>
        <v>0</v>
      </c>
      <c r="N27" s="42">
        <f t="shared" si="2"/>
        <v>0</v>
      </c>
      <c r="O27" s="42">
        <f t="shared" si="3"/>
        <v>0</v>
      </c>
    </row>
    <row r="28" spans="1:15" x14ac:dyDescent="0.35">
      <c r="A28" s="43">
        <f>学生名单!A25</f>
        <v>12107040103</v>
      </c>
      <c r="B28" s="43" t="str">
        <f>学生名单!B25</f>
        <v>郭文泽</v>
      </c>
      <c r="C28" s="48"/>
      <c r="D28" s="48"/>
      <c r="E28" s="48"/>
      <c r="F28" s="48"/>
      <c r="G28" s="48"/>
      <c r="H28" s="48"/>
      <c r="I28" s="48"/>
      <c r="J28" s="48"/>
      <c r="K28" s="46">
        <f t="shared" si="5"/>
        <v>0</v>
      </c>
      <c r="L28" s="46">
        <f t="shared" si="6"/>
        <v>0</v>
      </c>
      <c r="M28" s="46">
        <f t="shared" si="1"/>
        <v>0</v>
      </c>
      <c r="N28" s="42">
        <f t="shared" si="2"/>
        <v>0</v>
      </c>
      <c r="O28" s="42">
        <f t="shared" si="3"/>
        <v>0</v>
      </c>
    </row>
    <row r="29" spans="1:15" x14ac:dyDescent="0.35">
      <c r="A29" s="43">
        <f>学生名单!A26</f>
        <v>12107040104</v>
      </c>
      <c r="B29" s="43" t="str">
        <f>学生名单!B26</f>
        <v>杜兆阳</v>
      </c>
      <c r="C29" s="48"/>
      <c r="D29" s="48"/>
      <c r="E29" s="48"/>
      <c r="F29" s="48"/>
      <c r="G29" s="48"/>
      <c r="H29" s="48"/>
      <c r="I29" s="48"/>
      <c r="J29" s="48"/>
      <c r="K29" s="46">
        <f t="shared" si="5"/>
        <v>0</v>
      </c>
      <c r="L29" s="46">
        <f t="shared" si="6"/>
        <v>0</v>
      </c>
      <c r="M29" s="46">
        <f t="shared" si="1"/>
        <v>0</v>
      </c>
      <c r="N29" s="42">
        <f t="shared" si="2"/>
        <v>0</v>
      </c>
      <c r="O29" s="42">
        <f t="shared" si="3"/>
        <v>0</v>
      </c>
    </row>
    <row r="30" spans="1:15" x14ac:dyDescent="0.35">
      <c r="A30" s="43">
        <f>学生名单!A27</f>
        <v>12107980615</v>
      </c>
      <c r="B30" s="43" t="str">
        <f>学生名单!B27</f>
        <v>雷坤璇</v>
      </c>
      <c r="C30" s="48">
        <v>2</v>
      </c>
      <c r="D30" s="48">
        <v>2</v>
      </c>
      <c r="E30" s="48">
        <v>2</v>
      </c>
      <c r="F30" s="48">
        <v>1.5</v>
      </c>
      <c r="G30" s="48">
        <v>2</v>
      </c>
      <c r="H30" s="48">
        <v>1.6</v>
      </c>
      <c r="I30" s="48"/>
      <c r="J30" s="48"/>
      <c r="K30" s="46">
        <f t="shared" si="5"/>
        <v>11.1</v>
      </c>
      <c r="L30" s="46">
        <f t="shared" si="6"/>
        <v>6</v>
      </c>
      <c r="M30" s="46">
        <f t="shared" si="1"/>
        <v>5.0999999999999996</v>
      </c>
      <c r="N30" s="42">
        <f t="shared" si="2"/>
        <v>4</v>
      </c>
      <c r="O30" s="42">
        <f t="shared" si="3"/>
        <v>4</v>
      </c>
    </row>
    <row r="31" spans="1:15" x14ac:dyDescent="0.35">
      <c r="A31" s="43">
        <f>学生名单!A28</f>
        <v>12107980635</v>
      </c>
      <c r="B31" s="43" t="str">
        <f>学生名单!B28</f>
        <v>周成泽</v>
      </c>
      <c r="C31" s="48"/>
      <c r="D31" s="48"/>
      <c r="E31" s="48"/>
      <c r="F31" s="48"/>
      <c r="G31" s="48"/>
      <c r="H31" s="48"/>
      <c r="I31" s="48"/>
      <c r="J31" s="48"/>
      <c r="K31" s="46">
        <f t="shared" ref="K31:K50" si="7">SUM(C31:J31)</f>
        <v>0</v>
      </c>
      <c r="L31" s="46">
        <f t="shared" si="6"/>
        <v>0</v>
      </c>
      <c r="M31" s="46">
        <f t="shared" si="1"/>
        <v>0</v>
      </c>
      <c r="N31" s="42">
        <f t="shared" si="2"/>
        <v>0</v>
      </c>
      <c r="O31" s="42">
        <f t="shared" si="3"/>
        <v>0</v>
      </c>
    </row>
    <row r="32" spans="1:15" x14ac:dyDescent="0.35">
      <c r="A32" s="43">
        <f>学生名单!A29</f>
        <v>12108980434</v>
      </c>
      <c r="B32" s="43" t="str">
        <f>学生名单!B29</f>
        <v>黄若桓</v>
      </c>
      <c r="C32" s="48"/>
      <c r="D32" s="48"/>
      <c r="E32" s="48"/>
      <c r="F32" s="48"/>
      <c r="G32" s="48"/>
      <c r="H32" s="48"/>
      <c r="I32" s="48"/>
      <c r="J32" s="48"/>
      <c r="K32" s="46">
        <f t="shared" si="7"/>
        <v>0</v>
      </c>
      <c r="L32" s="46">
        <f t="shared" si="6"/>
        <v>0</v>
      </c>
      <c r="M32" s="46">
        <f t="shared" si="1"/>
        <v>0</v>
      </c>
      <c r="N32" s="42">
        <f t="shared" si="2"/>
        <v>0</v>
      </c>
      <c r="O32" s="42">
        <f t="shared" si="3"/>
        <v>0</v>
      </c>
    </row>
    <row r="33" spans="1:15" x14ac:dyDescent="0.35">
      <c r="A33" s="43">
        <f>学生名单!A30</f>
        <v>12108990208</v>
      </c>
      <c r="B33" s="43" t="str">
        <f>学生名单!B30</f>
        <v>张梦露</v>
      </c>
      <c r="C33" s="48"/>
      <c r="D33" s="48"/>
      <c r="E33" s="48"/>
      <c r="F33" s="48"/>
      <c r="G33" s="48"/>
      <c r="H33" s="48"/>
      <c r="I33" s="48"/>
      <c r="J33" s="48"/>
      <c r="K33" s="46">
        <f t="shared" si="7"/>
        <v>0</v>
      </c>
      <c r="L33" s="46">
        <f t="shared" si="6"/>
        <v>0</v>
      </c>
      <c r="M33" s="46">
        <f t="shared" si="1"/>
        <v>0</v>
      </c>
      <c r="N33" s="42">
        <f t="shared" si="2"/>
        <v>0</v>
      </c>
      <c r="O33" s="42">
        <f t="shared" si="3"/>
        <v>0</v>
      </c>
    </row>
    <row r="34" spans="1:15" x14ac:dyDescent="0.35">
      <c r="A34" s="43">
        <f>学生名单!A31</f>
        <v>12108990402</v>
      </c>
      <c r="B34" s="43" t="str">
        <f>学生名单!B31</f>
        <v>李洪元</v>
      </c>
      <c r="C34" s="48"/>
      <c r="D34" s="48"/>
      <c r="E34" s="48"/>
      <c r="F34" s="48"/>
      <c r="G34" s="48"/>
      <c r="H34" s="48"/>
      <c r="I34" s="48"/>
      <c r="J34" s="48"/>
      <c r="K34" s="46">
        <f t="shared" si="7"/>
        <v>0</v>
      </c>
      <c r="L34" s="46">
        <f t="shared" si="6"/>
        <v>0</v>
      </c>
      <c r="M34" s="46">
        <f t="shared" si="1"/>
        <v>0</v>
      </c>
      <c r="N34" s="42">
        <f t="shared" si="2"/>
        <v>0</v>
      </c>
      <c r="O34" s="42">
        <f t="shared" si="3"/>
        <v>0</v>
      </c>
    </row>
    <row r="35" spans="1:15" x14ac:dyDescent="0.35">
      <c r="A35" s="43">
        <f>学生名单!A32</f>
        <v>12108990508</v>
      </c>
      <c r="B35" s="43" t="str">
        <f>学生名单!B32</f>
        <v>杨红</v>
      </c>
      <c r="C35" s="48">
        <v>2</v>
      </c>
      <c r="D35" s="48">
        <v>2</v>
      </c>
      <c r="E35" s="48">
        <v>2</v>
      </c>
      <c r="F35" s="48">
        <v>2</v>
      </c>
      <c r="G35" s="48">
        <v>2</v>
      </c>
      <c r="H35" s="48">
        <v>2</v>
      </c>
      <c r="I35" s="48">
        <v>2</v>
      </c>
      <c r="J35" s="48">
        <v>2</v>
      </c>
      <c r="K35" s="46">
        <f t="shared" si="7"/>
        <v>16</v>
      </c>
      <c r="L35" s="46">
        <f t="shared" si="6"/>
        <v>8</v>
      </c>
      <c r="M35" s="46">
        <f t="shared" si="1"/>
        <v>8</v>
      </c>
      <c r="N35" s="42">
        <f t="shared" si="2"/>
        <v>4</v>
      </c>
      <c r="O35" s="42">
        <f t="shared" si="3"/>
        <v>4</v>
      </c>
    </row>
    <row r="36" spans="1:15" x14ac:dyDescent="0.35">
      <c r="A36" s="43">
        <f>学生名单!A33</f>
        <v>12109010233</v>
      </c>
      <c r="B36" s="43" t="str">
        <f>学生名单!B33</f>
        <v>陈思雨</v>
      </c>
      <c r="C36" s="48"/>
      <c r="D36" s="48"/>
      <c r="E36" s="48"/>
      <c r="F36" s="48"/>
      <c r="G36" s="48"/>
      <c r="H36" s="48"/>
      <c r="I36" s="48"/>
      <c r="J36" s="48"/>
      <c r="K36" s="46">
        <f t="shared" si="7"/>
        <v>0</v>
      </c>
      <c r="L36" s="46">
        <f t="shared" si="6"/>
        <v>0</v>
      </c>
      <c r="M36" s="46">
        <f t="shared" si="1"/>
        <v>0</v>
      </c>
      <c r="N36" s="42">
        <f t="shared" si="2"/>
        <v>0</v>
      </c>
      <c r="O36" s="42">
        <f t="shared" si="3"/>
        <v>0</v>
      </c>
    </row>
    <row r="37" spans="1:15" x14ac:dyDescent="0.35">
      <c r="A37" s="43">
        <f>学生名单!A34</f>
        <v>12109990107</v>
      </c>
      <c r="B37" s="43" t="str">
        <f>学生名单!B34</f>
        <v>朱欣豪</v>
      </c>
      <c r="C37" s="48">
        <v>2</v>
      </c>
      <c r="D37" s="48">
        <v>2</v>
      </c>
      <c r="E37" s="48">
        <v>2</v>
      </c>
      <c r="F37" s="48">
        <v>2</v>
      </c>
      <c r="G37" s="48">
        <v>2</v>
      </c>
      <c r="H37" s="48">
        <v>2</v>
      </c>
      <c r="I37" s="48">
        <v>2</v>
      </c>
      <c r="J37" s="48">
        <v>2</v>
      </c>
      <c r="K37" s="46">
        <f t="shared" si="7"/>
        <v>16</v>
      </c>
      <c r="L37" s="46">
        <f t="shared" si="6"/>
        <v>8</v>
      </c>
      <c r="M37" s="46">
        <f t="shared" ref="M37:M68" si="8">SUM(D37+F37+H37+J37)</f>
        <v>8</v>
      </c>
      <c r="N37" s="42">
        <f t="shared" si="2"/>
        <v>4</v>
      </c>
      <c r="O37" s="42">
        <f t="shared" si="3"/>
        <v>4</v>
      </c>
    </row>
    <row r="38" spans="1:15" x14ac:dyDescent="0.35">
      <c r="A38" s="43">
        <f>学生名单!A35</f>
        <v>12109990124</v>
      </c>
      <c r="B38" s="43" t="str">
        <f>学生名单!B35</f>
        <v>黄星豪</v>
      </c>
      <c r="C38" s="48">
        <v>2</v>
      </c>
      <c r="D38" s="48">
        <v>1.5</v>
      </c>
      <c r="E38" s="48"/>
      <c r="F38" s="48"/>
      <c r="G38" s="48"/>
      <c r="H38" s="48"/>
      <c r="I38" s="48"/>
      <c r="J38" s="48"/>
      <c r="K38" s="46">
        <f t="shared" si="7"/>
        <v>3.5</v>
      </c>
      <c r="L38" s="46">
        <f t="shared" si="6"/>
        <v>2</v>
      </c>
      <c r="M38" s="46">
        <f t="shared" si="8"/>
        <v>1.5</v>
      </c>
      <c r="N38" s="42">
        <f t="shared" si="2"/>
        <v>3.5</v>
      </c>
      <c r="O38" s="42">
        <f t="shared" si="3"/>
        <v>1.5</v>
      </c>
    </row>
    <row r="39" spans="1:15" x14ac:dyDescent="0.35">
      <c r="A39" s="43">
        <f>学生名单!A36</f>
        <v>12109990701</v>
      </c>
      <c r="B39" s="43" t="str">
        <f>学生名单!B36</f>
        <v>黄廷威</v>
      </c>
      <c r="C39" s="48"/>
      <c r="D39" s="48"/>
      <c r="E39" s="48"/>
      <c r="F39" s="48"/>
      <c r="G39" s="48"/>
      <c r="H39" s="48"/>
      <c r="I39" s="48"/>
      <c r="J39" s="48"/>
      <c r="K39" s="46">
        <f t="shared" si="7"/>
        <v>0</v>
      </c>
      <c r="L39" s="46">
        <f t="shared" si="6"/>
        <v>0</v>
      </c>
      <c r="M39" s="46">
        <f t="shared" si="8"/>
        <v>0</v>
      </c>
      <c r="N39" s="42">
        <f t="shared" si="2"/>
        <v>0</v>
      </c>
      <c r="O39" s="42">
        <f t="shared" si="3"/>
        <v>0</v>
      </c>
    </row>
    <row r="40" spans="1:15" x14ac:dyDescent="0.35">
      <c r="A40" s="43">
        <f>学生名单!A37</f>
        <v>12112050203</v>
      </c>
      <c r="B40" s="43" t="str">
        <f>学生名单!B37</f>
        <v>陆凯</v>
      </c>
      <c r="C40" s="48"/>
      <c r="D40" s="48"/>
      <c r="E40" s="48"/>
      <c r="F40" s="48"/>
      <c r="G40" s="48"/>
      <c r="H40" s="48"/>
      <c r="I40" s="48"/>
      <c r="J40" s="48"/>
      <c r="K40" s="46">
        <f t="shared" si="7"/>
        <v>0</v>
      </c>
      <c r="L40" s="46">
        <f t="shared" si="6"/>
        <v>0</v>
      </c>
      <c r="M40" s="46">
        <f t="shared" si="8"/>
        <v>0</v>
      </c>
      <c r="N40" s="42">
        <f t="shared" si="2"/>
        <v>0</v>
      </c>
      <c r="O40" s="42">
        <f t="shared" si="3"/>
        <v>0</v>
      </c>
    </row>
    <row r="41" spans="1:15" x14ac:dyDescent="0.35">
      <c r="A41" s="43">
        <f>学生名单!A38</f>
        <v>12112060204</v>
      </c>
      <c r="B41" s="43" t="str">
        <f>学生名单!B38</f>
        <v>孙志瑞</v>
      </c>
      <c r="C41" s="48"/>
      <c r="D41" s="48"/>
      <c r="E41" s="48"/>
      <c r="F41" s="48"/>
      <c r="G41" s="48"/>
      <c r="H41" s="48"/>
      <c r="I41" s="48"/>
      <c r="J41" s="48"/>
      <c r="K41" s="46">
        <f t="shared" si="7"/>
        <v>0</v>
      </c>
      <c r="L41" s="46">
        <f t="shared" si="6"/>
        <v>0</v>
      </c>
      <c r="M41" s="46">
        <f t="shared" si="8"/>
        <v>0</v>
      </c>
      <c r="N41" s="42">
        <f t="shared" si="2"/>
        <v>0</v>
      </c>
      <c r="O41" s="42">
        <f t="shared" si="3"/>
        <v>0</v>
      </c>
    </row>
    <row r="42" spans="1:15" x14ac:dyDescent="0.35">
      <c r="A42" s="43">
        <f>学生名单!A39</f>
        <v>12112990506</v>
      </c>
      <c r="B42" s="43" t="str">
        <f>学生名单!B39</f>
        <v>张道科</v>
      </c>
      <c r="C42" s="48">
        <v>1.8</v>
      </c>
      <c r="D42" s="48">
        <v>2</v>
      </c>
      <c r="E42" s="48"/>
      <c r="F42" s="48"/>
      <c r="G42" s="48"/>
      <c r="H42" s="48"/>
      <c r="I42" s="48"/>
      <c r="J42" s="48"/>
      <c r="K42" s="46">
        <f t="shared" si="7"/>
        <v>3.8</v>
      </c>
      <c r="L42" s="46">
        <f t="shared" si="6"/>
        <v>1.8</v>
      </c>
      <c r="M42" s="46">
        <f t="shared" si="8"/>
        <v>2</v>
      </c>
      <c r="N42" s="42">
        <f t="shared" si="2"/>
        <v>3.8</v>
      </c>
      <c r="O42" s="42">
        <f t="shared" si="3"/>
        <v>2</v>
      </c>
    </row>
    <row r="43" spans="1:15" x14ac:dyDescent="0.35">
      <c r="A43" s="43">
        <f>学生名单!A40</f>
        <v>12112991111</v>
      </c>
      <c r="B43" s="43" t="str">
        <f>学生名单!B40</f>
        <v>付保罗</v>
      </c>
      <c r="C43" s="48">
        <v>2</v>
      </c>
      <c r="D43" s="48">
        <v>1.8</v>
      </c>
      <c r="E43" s="48">
        <v>1.8</v>
      </c>
      <c r="F43" s="48">
        <v>2</v>
      </c>
      <c r="G43" s="48">
        <v>1.8</v>
      </c>
      <c r="H43" s="48">
        <v>1.6</v>
      </c>
      <c r="I43" s="48">
        <v>1.7</v>
      </c>
      <c r="J43" s="48">
        <v>1.6</v>
      </c>
      <c r="K43" s="46">
        <f t="shared" si="7"/>
        <v>14.299999999999999</v>
      </c>
      <c r="L43" s="46">
        <f t="shared" si="6"/>
        <v>7.3</v>
      </c>
      <c r="M43" s="46">
        <f t="shared" si="8"/>
        <v>7</v>
      </c>
      <c r="N43" s="42">
        <f t="shared" si="2"/>
        <v>3.8</v>
      </c>
      <c r="O43" s="42">
        <f t="shared" si="3"/>
        <v>3.6</v>
      </c>
    </row>
    <row r="44" spans="1:15" x14ac:dyDescent="0.35">
      <c r="A44" s="43">
        <f>学生名单!A41</f>
        <v>12115990335</v>
      </c>
      <c r="B44" s="43" t="str">
        <f>学生名单!B41</f>
        <v>周鹏程</v>
      </c>
      <c r="C44" s="48"/>
      <c r="D44" s="48"/>
      <c r="E44" s="48"/>
      <c r="F44" s="48"/>
      <c r="G44" s="48"/>
      <c r="H44" s="48"/>
      <c r="I44" s="48"/>
      <c r="J44" s="48"/>
      <c r="K44" s="46">
        <f t="shared" si="7"/>
        <v>0</v>
      </c>
      <c r="L44" s="46">
        <f t="shared" si="6"/>
        <v>0</v>
      </c>
      <c r="M44" s="46">
        <f t="shared" si="8"/>
        <v>0</v>
      </c>
      <c r="N44" s="42">
        <f t="shared" si="2"/>
        <v>0</v>
      </c>
      <c r="O44" s="42">
        <f t="shared" si="3"/>
        <v>0</v>
      </c>
    </row>
    <row r="45" spans="1:15" x14ac:dyDescent="0.35">
      <c r="A45" s="43">
        <f>学生名单!A42</f>
        <v>12123010104</v>
      </c>
      <c r="B45" s="43" t="str">
        <f>学生名单!B42</f>
        <v>张敬东</v>
      </c>
      <c r="C45" s="48"/>
      <c r="D45" s="48"/>
      <c r="E45" s="45"/>
      <c r="F45" s="45"/>
      <c r="G45" s="45"/>
      <c r="H45" s="45"/>
      <c r="I45" s="45"/>
      <c r="J45" s="45"/>
      <c r="K45" s="46">
        <f t="shared" si="7"/>
        <v>0</v>
      </c>
      <c r="L45" s="46">
        <f t="shared" si="6"/>
        <v>0</v>
      </c>
      <c r="M45" s="46">
        <f t="shared" si="8"/>
        <v>0</v>
      </c>
      <c r="N45" s="42">
        <f t="shared" si="2"/>
        <v>0</v>
      </c>
      <c r="O45" s="42">
        <f t="shared" si="3"/>
        <v>0</v>
      </c>
    </row>
    <row r="46" spans="1:15" x14ac:dyDescent="0.35">
      <c r="A46" s="43">
        <f>学生名单!A43</f>
        <v>12101010113</v>
      </c>
      <c r="B46" s="43" t="str">
        <f>学生名单!B43</f>
        <v>徐帅</v>
      </c>
      <c r="C46" s="48"/>
      <c r="D46" s="48"/>
      <c r="E46" s="48"/>
      <c r="F46" s="48"/>
      <c r="G46" s="48"/>
      <c r="H46" s="48"/>
      <c r="I46" s="48"/>
      <c r="J46" s="48"/>
      <c r="K46" s="46">
        <f t="shared" si="7"/>
        <v>0</v>
      </c>
      <c r="L46" s="46">
        <f t="shared" si="6"/>
        <v>0</v>
      </c>
      <c r="M46" s="46">
        <f t="shared" si="8"/>
        <v>0</v>
      </c>
      <c r="N46" s="42">
        <f t="shared" si="2"/>
        <v>0</v>
      </c>
      <c r="O46" s="42">
        <f t="shared" si="3"/>
        <v>0</v>
      </c>
    </row>
    <row r="47" spans="1:15" x14ac:dyDescent="0.35">
      <c r="A47" s="43">
        <f>学生名单!A44</f>
        <v>12103990102</v>
      </c>
      <c r="B47" s="43" t="str">
        <f>学生名单!B44</f>
        <v>谭颖</v>
      </c>
      <c r="C47" s="45"/>
      <c r="D47" s="45"/>
      <c r="E47" s="45"/>
      <c r="F47" s="45"/>
      <c r="G47" s="45"/>
      <c r="H47" s="45"/>
      <c r="I47" s="45"/>
      <c r="J47" s="45"/>
      <c r="K47" s="46">
        <f t="shared" si="7"/>
        <v>0</v>
      </c>
      <c r="L47" s="46">
        <f t="shared" ref="L47:L78" si="9">SUM(C47+E47+G47+I47)</f>
        <v>0</v>
      </c>
      <c r="M47" s="46">
        <f t="shared" si="8"/>
        <v>0</v>
      </c>
      <c r="N47" s="42">
        <f t="shared" si="2"/>
        <v>0</v>
      </c>
      <c r="O47" s="42">
        <f t="shared" si="3"/>
        <v>0</v>
      </c>
    </row>
    <row r="48" spans="1:15" x14ac:dyDescent="0.35">
      <c r="A48" s="43">
        <f>学生名单!A45</f>
        <v>12103990104</v>
      </c>
      <c r="B48" s="43" t="str">
        <f>学生名单!B45</f>
        <v>路如龙</v>
      </c>
      <c r="C48" s="48">
        <v>1.9</v>
      </c>
      <c r="D48" s="48">
        <v>2</v>
      </c>
      <c r="E48" s="48">
        <v>1.8</v>
      </c>
      <c r="F48" s="48">
        <v>2</v>
      </c>
      <c r="G48" s="48">
        <v>1.8</v>
      </c>
      <c r="H48" s="48">
        <v>1.9</v>
      </c>
      <c r="I48" s="48">
        <v>1.7</v>
      </c>
      <c r="J48" s="48">
        <v>1.7</v>
      </c>
      <c r="K48" s="46">
        <f t="shared" si="7"/>
        <v>14.799999999999999</v>
      </c>
      <c r="L48" s="46">
        <f t="shared" si="9"/>
        <v>7.2</v>
      </c>
      <c r="M48" s="46">
        <f t="shared" si="8"/>
        <v>7.6000000000000005</v>
      </c>
      <c r="N48" s="42">
        <f t="shared" si="2"/>
        <v>3.9</v>
      </c>
      <c r="O48" s="42">
        <f t="shared" si="3"/>
        <v>3.8</v>
      </c>
    </row>
    <row r="49" spans="1:15" x14ac:dyDescent="0.35">
      <c r="A49" s="43">
        <f>学生名单!A46</f>
        <v>12103990105</v>
      </c>
      <c r="B49" s="43" t="str">
        <f>学生名单!B46</f>
        <v>张牧凡</v>
      </c>
      <c r="C49" s="48"/>
      <c r="D49" s="48"/>
      <c r="E49" s="48"/>
      <c r="F49" s="48"/>
      <c r="G49" s="48">
        <v>1.8</v>
      </c>
      <c r="H49" s="48">
        <v>2</v>
      </c>
      <c r="I49" s="48"/>
      <c r="J49" s="48"/>
      <c r="K49" s="46">
        <f t="shared" si="7"/>
        <v>3.8</v>
      </c>
      <c r="L49" s="46">
        <f t="shared" si="9"/>
        <v>1.8</v>
      </c>
      <c r="M49" s="46">
        <f t="shared" si="8"/>
        <v>2</v>
      </c>
      <c r="N49" s="42">
        <f t="shared" si="2"/>
        <v>0</v>
      </c>
      <c r="O49" s="42">
        <f t="shared" si="3"/>
        <v>0</v>
      </c>
    </row>
    <row r="50" spans="1:15" x14ac:dyDescent="0.35">
      <c r="A50" s="43">
        <f>学生名单!A47</f>
        <v>12103990106</v>
      </c>
      <c r="B50" s="43" t="str">
        <f>学生名单!B47</f>
        <v>邓妮娜</v>
      </c>
      <c r="C50" s="48">
        <v>2</v>
      </c>
      <c r="D50" s="48">
        <v>2</v>
      </c>
      <c r="E50" s="48"/>
      <c r="F50" s="48"/>
      <c r="G50" s="48"/>
      <c r="H50" s="48"/>
      <c r="I50" s="48"/>
      <c r="J50" s="48"/>
      <c r="K50" s="46">
        <f t="shared" si="7"/>
        <v>4</v>
      </c>
      <c r="L50" s="46">
        <f t="shared" si="9"/>
        <v>2</v>
      </c>
      <c r="M50" s="46">
        <f t="shared" si="8"/>
        <v>2</v>
      </c>
      <c r="N50" s="42">
        <f t="shared" si="2"/>
        <v>4</v>
      </c>
      <c r="O50" s="42">
        <f t="shared" si="3"/>
        <v>2</v>
      </c>
    </row>
    <row r="51" spans="1:15" x14ac:dyDescent="0.35">
      <c r="A51" s="43">
        <f>学生名单!A48</f>
        <v>12103990108</v>
      </c>
      <c r="B51" s="43" t="str">
        <f>学生名单!B48</f>
        <v>周世杰</v>
      </c>
      <c r="C51" s="48">
        <v>2</v>
      </c>
      <c r="D51" s="48">
        <v>2</v>
      </c>
      <c r="E51" s="48">
        <v>1.8</v>
      </c>
      <c r="F51" s="48">
        <v>1.5</v>
      </c>
      <c r="G51" s="48"/>
      <c r="H51" s="48"/>
      <c r="I51" s="48"/>
      <c r="J51" s="48"/>
      <c r="K51" s="46">
        <f t="shared" ref="K51:K61" si="10">SUM(C51:J51)</f>
        <v>7.3</v>
      </c>
      <c r="L51" s="46">
        <f t="shared" si="9"/>
        <v>3.8</v>
      </c>
      <c r="M51" s="46">
        <f t="shared" si="8"/>
        <v>3.5</v>
      </c>
      <c r="N51" s="42">
        <f t="shared" si="2"/>
        <v>4</v>
      </c>
      <c r="O51" s="42">
        <f t="shared" si="3"/>
        <v>3.8</v>
      </c>
    </row>
    <row r="52" spans="1:15" x14ac:dyDescent="0.35">
      <c r="A52" s="43">
        <f>学生名单!A49</f>
        <v>12103990109</v>
      </c>
      <c r="B52" s="43" t="str">
        <f>学生名单!B49</f>
        <v>李天爱</v>
      </c>
      <c r="C52" s="48">
        <v>1.5</v>
      </c>
      <c r="D52" s="48">
        <v>1.5</v>
      </c>
      <c r="E52" s="48"/>
      <c r="F52" s="48"/>
      <c r="G52" s="48"/>
      <c r="H52" s="48"/>
      <c r="I52" s="48"/>
      <c r="J52" s="48"/>
      <c r="K52" s="46">
        <f t="shared" si="10"/>
        <v>3</v>
      </c>
      <c r="L52" s="46">
        <f t="shared" si="9"/>
        <v>1.5</v>
      </c>
      <c r="M52" s="46">
        <f t="shared" si="8"/>
        <v>1.5</v>
      </c>
      <c r="N52" s="42">
        <f t="shared" si="2"/>
        <v>3</v>
      </c>
      <c r="O52" s="42">
        <f t="shared" si="3"/>
        <v>1.5</v>
      </c>
    </row>
    <row r="53" spans="1:15" x14ac:dyDescent="0.35">
      <c r="A53" s="43">
        <f>学生名单!A50</f>
        <v>12103990112</v>
      </c>
      <c r="B53" s="43" t="str">
        <f>学生名单!B50</f>
        <v>钟珂羽</v>
      </c>
      <c r="C53" s="48"/>
      <c r="D53" s="48"/>
      <c r="E53" s="48"/>
      <c r="F53" s="48"/>
      <c r="G53" s="48"/>
      <c r="H53" s="48"/>
      <c r="I53" s="48"/>
      <c r="J53" s="48"/>
      <c r="K53" s="46">
        <f t="shared" si="10"/>
        <v>0</v>
      </c>
      <c r="L53" s="46">
        <f t="shared" si="9"/>
        <v>0</v>
      </c>
      <c r="M53" s="46">
        <f t="shared" si="8"/>
        <v>0</v>
      </c>
      <c r="N53" s="42">
        <f t="shared" si="2"/>
        <v>0</v>
      </c>
      <c r="O53" s="42">
        <f t="shared" si="3"/>
        <v>0</v>
      </c>
    </row>
    <row r="54" spans="1:15" x14ac:dyDescent="0.35">
      <c r="A54" s="43">
        <f>学生名单!A51</f>
        <v>12103990113</v>
      </c>
      <c r="B54" s="43" t="str">
        <f>学生名单!B51</f>
        <v>王星语</v>
      </c>
      <c r="C54" s="48"/>
      <c r="D54" s="48"/>
      <c r="E54" s="48"/>
      <c r="F54" s="48"/>
      <c r="G54" s="48"/>
      <c r="H54" s="48"/>
      <c r="I54" s="48"/>
      <c r="J54" s="48"/>
      <c r="K54" s="46">
        <f t="shared" si="10"/>
        <v>0</v>
      </c>
      <c r="L54" s="46">
        <f t="shared" si="9"/>
        <v>0</v>
      </c>
      <c r="M54" s="46">
        <f t="shared" si="8"/>
        <v>0</v>
      </c>
      <c r="N54" s="42">
        <f t="shared" si="2"/>
        <v>0</v>
      </c>
      <c r="O54" s="42">
        <f t="shared" si="3"/>
        <v>0</v>
      </c>
    </row>
    <row r="55" spans="1:15" x14ac:dyDescent="0.35">
      <c r="A55" s="43">
        <f>学生名单!A52</f>
        <v>12103990114</v>
      </c>
      <c r="B55" s="43" t="str">
        <f>学生名单!B52</f>
        <v>董云飞</v>
      </c>
      <c r="C55" s="48"/>
      <c r="D55" s="48"/>
      <c r="E55" s="48"/>
      <c r="F55" s="48"/>
      <c r="G55" s="48"/>
      <c r="H55" s="48"/>
      <c r="I55" s="48"/>
      <c r="J55" s="48"/>
      <c r="K55" s="46">
        <f t="shared" si="10"/>
        <v>0</v>
      </c>
      <c r="L55" s="46">
        <f t="shared" si="9"/>
        <v>0</v>
      </c>
      <c r="M55" s="46">
        <f t="shared" si="8"/>
        <v>0</v>
      </c>
      <c r="N55" s="42">
        <f t="shared" si="2"/>
        <v>0</v>
      </c>
      <c r="O55" s="42">
        <f t="shared" si="3"/>
        <v>0</v>
      </c>
    </row>
    <row r="56" spans="1:15" x14ac:dyDescent="0.35">
      <c r="A56" s="43">
        <f>学生名单!A53</f>
        <v>12103990116</v>
      </c>
      <c r="B56" s="43" t="str">
        <f>学生名单!B53</f>
        <v>郭天阳</v>
      </c>
      <c r="C56" s="48">
        <v>2</v>
      </c>
      <c r="D56" s="48">
        <v>2</v>
      </c>
      <c r="E56" s="48">
        <v>2</v>
      </c>
      <c r="F56" s="48">
        <v>2</v>
      </c>
      <c r="G56" s="48">
        <v>2</v>
      </c>
      <c r="H56" s="48">
        <v>2</v>
      </c>
      <c r="I56" s="48"/>
      <c r="J56" s="48"/>
      <c r="K56" s="46">
        <f t="shared" si="10"/>
        <v>12</v>
      </c>
      <c r="L56" s="46">
        <f t="shared" si="9"/>
        <v>6</v>
      </c>
      <c r="M56" s="46">
        <f t="shared" si="8"/>
        <v>6</v>
      </c>
      <c r="N56" s="42">
        <f t="shared" si="2"/>
        <v>4</v>
      </c>
      <c r="O56" s="42">
        <f t="shared" si="3"/>
        <v>4</v>
      </c>
    </row>
    <row r="57" spans="1:15" x14ac:dyDescent="0.35">
      <c r="A57" s="43">
        <f>学生名单!A54</f>
        <v>12103990121</v>
      </c>
      <c r="B57" s="43" t="str">
        <f>学生名单!B54</f>
        <v>王鹏</v>
      </c>
      <c r="C57" s="48"/>
      <c r="D57" s="48"/>
      <c r="E57" s="48"/>
      <c r="F57" s="48"/>
      <c r="G57" s="48"/>
      <c r="H57" s="48"/>
      <c r="I57" s="48"/>
      <c r="J57" s="48"/>
      <c r="K57" s="46">
        <f t="shared" si="10"/>
        <v>0</v>
      </c>
      <c r="L57" s="46">
        <f t="shared" si="9"/>
        <v>0</v>
      </c>
      <c r="M57" s="46">
        <f t="shared" si="8"/>
        <v>0</v>
      </c>
      <c r="N57" s="42">
        <f t="shared" si="2"/>
        <v>0</v>
      </c>
      <c r="O57" s="42">
        <f t="shared" si="3"/>
        <v>0</v>
      </c>
    </row>
    <row r="58" spans="1:15" x14ac:dyDescent="0.35">
      <c r="A58" s="43">
        <f>学生名单!A55</f>
        <v>12103990122</v>
      </c>
      <c r="B58" s="43" t="str">
        <f>学生名单!B55</f>
        <v>瞿杨</v>
      </c>
      <c r="C58" s="48">
        <v>2</v>
      </c>
      <c r="D58" s="48">
        <v>2</v>
      </c>
      <c r="E58" s="48">
        <v>2</v>
      </c>
      <c r="F58" s="48">
        <v>2</v>
      </c>
      <c r="G58" s="48">
        <v>2</v>
      </c>
      <c r="H58" s="48">
        <v>2</v>
      </c>
      <c r="I58" s="48">
        <v>2</v>
      </c>
      <c r="J58" s="48">
        <v>2</v>
      </c>
      <c r="K58" s="46">
        <f t="shared" si="10"/>
        <v>16</v>
      </c>
      <c r="L58" s="46">
        <f t="shared" si="9"/>
        <v>8</v>
      </c>
      <c r="M58" s="46">
        <f t="shared" si="8"/>
        <v>8</v>
      </c>
      <c r="N58" s="42">
        <f t="shared" si="2"/>
        <v>4</v>
      </c>
      <c r="O58" s="42">
        <f t="shared" si="3"/>
        <v>4</v>
      </c>
    </row>
    <row r="59" spans="1:15" x14ac:dyDescent="0.35">
      <c r="A59" s="43">
        <f>学生名单!A56</f>
        <v>12103990124</v>
      </c>
      <c r="B59" s="43" t="str">
        <f>学生名单!B56</f>
        <v>刘胜</v>
      </c>
      <c r="C59" s="48"/>
      <c r="D59" s="48"/>
      <c r="E59" s="48"/>
      <c r="F59" s="48"/>
      <c r="G59" s="48"/>
      <c r="H59" s="48"/>
      <c r="I59" s="48"/>
      <c r="J59" s="48"/>
      <c r="K59" s="46">
        <f t="shared" si="10"/>
        <v>0</v>
      </c>
      <c r="L59" s="46">
        <f t="shared" si="9"/>
        <v>0</v>
      </c>
      <c r="M59" s="46">
        <f t="shared" si="8"/>
        <v>0</v>
      </c>
      <c r="N59" s="42">
        <f t="shared" si="2"/>
        <v>0</v>
      </c>
      <c r="O59" s="42">
        <f t="shared" si="3"/>
        <v>0</v>
      </c>
    </row>
    <row r="60" spans="1:15" x14ac:dyDescent="0.35">
      <c r="A60" s="43">
        <f>学生名单!A57</f>
        <v>12103990126</v>
      </c>
      <c r="B60" s="43" t="str">
        <f>学生名单!B57</f>
        <v>徐萍英</v>
      </c>
      <c r="C60" s="48">
        <v>2</v>
      </c>
      <c r="D60" s="48">
        <v>2</v>
      </c>
      <c r="E60" s="48"/>
      <c r="F60" s="48"/>
      <c r="G60" s="48"/>
      <c r="H60" s="48"/>
      <c r="I60" s="48"/>
      <c r="J60" s="48"/>
      <c r="K60" s="46">
        <f t="shared" si="10"/>
        <v>4</v>
      </c>
      <c r="L60" s="46">
        <f t="shared" si="9"/>
        <v>2</v>
      </c>
      <c r="M60" s="46">
        <f t="shared" si="8"/>
        <v>2</v>
      </c>
      <c r="N60" s="42">
        <f t="shared" si="2"/>
        <v>4</v>
      </c>
      <c r="O60" s="42">
        <f t="shared" si="3"/>
        <v>2</v>
      </c>
    </row>
    <row r="61" spans="1:15" x14ac:dyDescent="0.35">
      <c r="A61" s="43">
        <f>学生名单!A58</f>
        <v>12103990131</v>
      </c>
      <c r="B61" s="43" t="str">
        <f>学生名单!B58</f>
        <v>田佳禾</v>
      </c>
      <c r="C61" s="48"/>
      <c r="D61" s="48"/>
      <c r="E61" s="48"/>
      <c r="F61" s="48"/>
      <c r="G61" s="48"/>
      <c r="H61" s="48"/>
      <c r="I61" s="48"/>
      <c r="J61" s="48"/>
      <c r="K61" s="46">
        <f t="shared" si="10"/>
        <v>0</v>
      </c>
      <c r="L61" s="46">
        <f t="shared" si="9"/>
        <v>0</v>
      </c>
      <c r="M61" s="46">
        <f t="shared" si="8"/>
        <v>0</v>
      </c>
      <c r="N61" s="42">
        <f t="shared" si="2"/>
        <v>0</v>
      </c>
      <c r="O61" s="42">
        <f t="shared" si="3"/>
        <v>0</v>
      </c>
    </row>
    <row r="62" spans="1:15" x14ac:dyDescent="0.35">
      <c r="A62" s="43">
        <f>学生名单!A59</f>
        <v>12103990133</v>
      </c>
      <c r="B62" s="43" t="str">
        <f>学生名单!B59</f>
        <v>陈政阳</v>
      </c>
      <c r="C62" s="48"/>
      <c r="D62" s="48"/>
      <c r="E62" s="48"/>
      <c r="F62" s="48"/>
      <c r="G62" s="48"/>
      <c r="H62" s="48"/>
      <c r="I62" s="48"/>
      <c r="J62" s="48"/>
      <c r="K62" s="46">
        <f t="shared" ref="K62:K83" si="11">SUM(C62:J62)</f>
        <v>0</v>
      </c>
      <c r="L62" s="46">
        <f t="shared" si="9"/>
        <v>0</v>
      </c>
      <c r="M62" s="46">
        <f t="shared" si="8"/>
        <v>0</v>
      </c>
      <c r="N62" s="42">
        <f t="shared" si="2"/>
        <v>0</v>
      </c>
      <c r="O62" s="42">
        <f t="shared" si="3"/>
        <v>0</v>
      </c>
    </row>
    <row r="63" spans="1:15" x14ac:dyDescent="0.35">
      <c r="A63" s="43">
        <f>学生名单!A60</f>
        <v>12103990134</v>
      </c>
      <c r="B63" s="43" t="str">
        <f>学生名单!B60</f>
        <v>王培</v>
      </c>
      <c r="C63" s="48">
        <v>1.5</v>
      </c>
      <c r="D63" s="48">
        <v>2</v>
      </c>
      <c r="E63" s="48"/>
      <c r="F63" s="48"/>
      <c r="G63" s="48"/>
      <c r="H63" s="48"/>
      <c r="I63" s="48"/>
      <c r="J63" s="48"/>
      <c r="K63" s="46">
        <f t="shared" si="11"/>
        <v>3.5</v>
      </c>
      <c r="L63" s="46">
        <f t="shared" si="9"/>
        <v>1.5</v>
      </c>
      <c r="M63" s="46">
        <f t="shared" si="8"/>
        <v>2</v>
      </c>
      <c r="N63" s="42">
        <f t="shared" si="2"/>
        <v>3.5</v>
      </c>
      <c r="O63" s="42">
        <f t="shared" si="3"/>
        <v>2</v>
      </c>
    </row>
    <row r="64" spans="1:15" x14ac:dyDescent="0.35">
      <c r="A64" s="43">
        <f>学生名单!A61</f>
        <v>12103990137</v>
      </c>
      <c r="B64" s="43" t="str">
        <f>学生名单!B61</f>
        <v>黎智敏</v>
      </c>
      <c r="C64" s="48"/>
      <c r="D64" s="48"/>
      <c r="E64" s="48"/>
      <c r="F64" s="48"/>
      <c r="G64" s="48"/>
      <c r="H64" s="48"/>
      <c r="I64" s="48"/>
      <c r="J64" s="48"/>
      <c r="K64" s="46">
        <f t="shared" si="11"/>
        <v>0</v>
      </c>
      <c r="L64" s="46">
        <f t="shared" si="9"/>
        <v>0</v>
      </c>
      <c r="M64" s="46">
        <f t="shared" si="8"/>
        <v>0</v>
      </c>
      <c r="N64" s="42">
        <f t="shared" si="2"/>
        <v>0</v>
      </c>
      <c r="O64" s="42">
        <f t="shared" si="3"/>
        <v>0</v>
      </c>
    </row>
    <row r="65" spans="1:15" x14ac:dyDescent="0.35">
      <c r="A65" s="43">
        <f>学生名单!A62</f>
        <v>12103990204</v>
      </c>
      <c r="B65" s="43" t="str">
        <f>学生名单!B62</f>
        <v>李欣茹</v>
      </c>
      <c r="C65" s="48">
        <v>1.8</v>
      </c>
      <c r="D65" s="48">
        <v>2</v>
      </c>
      <c r="E65" s="48">
        <v>1.7</v>
      </c>
      <c r="F65" s="48">
        <v>1.7</v>
      </c>
      <c r="G65" s="48">
        <v>2</v>
      </c>
      <c r="H65" s="48">
        <v>2</v>
      </c>
      <c r="I65" s="48">
        <v>2</v>
      </c>
      <c r="J65" s="48">
        <v>2</v>
      </c>
      <c r="K65" s="46">
        <f t="shared" si="11"/>
        <v>15.2</v>
      </c>
      <c r="L65" s="46">
        <f t="shared" si="9"/>
        <v>7.5</v>
      </c>
      <c r="M65" s="46">
        <f t="shared" si="8"/>
        <v>7.7</v>
      </c>
      <c r="N65" s="42">
        <f t="shared" si="2"/>
        <v>3.8</v>
      </c>
      <c r="O65" s="42">
        <f t="shared" si="3"/>
        <v>3.7</v>
      </c>
    </row>
    <row r="66" spans="1:15" x14ac:dyDescent="0.35">
      <c r="A66" s="43">
        <f>学生名单!A63</f>
        <v>12103990206</v>
      </c>
      <c r="B66" s="43" t="str">
        <f>学生名单!B63</f>
        <v>梅天乐</v>
      </c>
      <c r="C66" s="48">
        <v>1.5</v>
      </c>
      <c r="D66" s="48">
        <v>1.8</v>
      </c>
      <c r="E66" s="48"/>
      <c r="F66" s="48"/>
      <c r="G66" s="48"/>
      <c r="H66" s="48"/>
      <c r="I66" s="48"/>
      <c r="J66" s="48"/>
      <c r="K66" s="46">
        <f t="shared" si="11"/>
        <v>3.3</v>
      </c>
      <c r="L66" s="46">
        <f t="shared" si="9"/>
        <v>1.5</v>
      </c>
      <c r="M66" s="46">
        <f t="shared" si="8"/>
        <v>1.8</v>
      </c>
      <c r="N66" s="42">
        <f t="shared" si="2"/>
        <v>3.3</v>
      </c>
      <c r="O66" s="42">
        <f t="shared" si="3"/>
        <v>1.8</v>
      </c>
    </row>
    <row r="67" spans="1:15" x14ac:dyDescent="0.35">
      <c r="A67" s="43">
        <f>学生名单!A64</f>
        <v>12103990207</v>
      </c>
      <c r="B67" s="43" t="str">
        <f>学生名单!B64</f>
        <v>肖文婧</v>
      </c>
      <c r="C67" s="48">
        <v>2</v>
      </c>
      <c r="D67" s="48">
        <v>2</v>
      </c>
      <c r="E67" s="48">
        <v>2</v>
      </c>
      <c r="F67" s="48">
        <v>2</v>
      </c>
      <c r="G67" s="48">
        <v>2</v>
      </c>
      <c r="H67" s="48">
        <v>2</v>
      </c>
      <c r="I67" s="48">
        <v>2</v>
      </c>
      <c r="J67" s="48">
        <v>2</v>
      </c>
      <c r="K67" s="46">
        <f t="shared" si="11"/>
        <v>16</v>
      </c>
      <c r="L67" s="46">
        <f t="shared" si="9"/>
        <v>8</v>
      </c>
      <c r="M67" s="46">
        <f t="shared" si="8"/>
        <v>8</v>
      </c>
      <c r="N67" s="42">
        <f t="shared" si="2"/>
        <v>4</v>
      </c>
      <c r="O67" s="42">
        <f t="shared" si="3"/>
        <v>4</v>
      </c>
    </row>
    <row r="68" spans="1:15" x14ac:dyDescent="0.35">
      <c r="A68" s="43">
        <f>学生名单!A65</f>
        <v>12103990211</v>
      </c>
      <c r="B68" s="43" t="str">
        <f>学生名单!B65</f>
        <v>潘永巍</v>
      </c>
      <c r="C68" s="48"/>
      <c r="D68" s="48"/>
      <c r="E68" s="48"/>
      <c r="F68" s="48"/>
      <c r="G68" s="48"/>
      <c r="H68" s="48"/>
      <c r="I68" s="48"/>
      <c r="J68" s="48"/>
      <c r="K68" s="46">
        <f t="shared" si="11"/>
        <v>0</v>
      </c>
      <c r="L68" s="46">
        <f t="shared" si="9"/>
        <v>0</v>
      </c>
      <c r="M68" s="46">
        <f t="shared" si="8"/>
        <v>0</v>
      </c>
      <c r="N68" s="42">
        <f t="shared" si="2"/>
        <v>0</v>
      </c>
      <c r="O68" s="42">
        <f t="shared" si="3"/>
        <v>0</v>
      </c>
    </row>
    <row r="69" spans="1:15" x14ac:dyDescent="0.35">
      <c r="A69" s="43">
        <f>学生名单!A66</f>
        <v>12103990214</v>
      </c>
      <c r="B69" s="43" t="str">
        <f>学生名单!B66</f>
        <v>徐文娜</v>
      </c>
      <c r="C69" s="48">
        <v>2</v>
      </c>
      <c r="D69" s="48">
        <v>1.8</v>
      </c>
      <c r="E69" s="48">
        <v>1.9</v>
      </c>
      <c r="F69" s="48">
        <v>1.8</v>
      </c>
      <c r="G69" s="48">
        <v>1.8</v>
      </c>
      <c r="H69" s="48">
        <v>1.8</v>
      </c>
      <c r="I69" s="48">
        <v>2</v>
      </c>
      <c r="J69" s="48">
        <v>2</v>
      </c>
      <c r="K69" s="46">
        <f t="shared" si="11"/>
        <v>15.1</v>
      </c>
      <c r="L69" s="46">
        <f t="shared" si="9"/>
        <v>7.7</v>
      </c>
      <c r="M69" s="46">
        <f t="shared" ref="M69:M100" si="12">SUM(D69+F69+H69+J69)</f>
        <v>7.4</v>
      </c>
      <c r="N69" s="42">
        <f t="shared" ref="N69:N119" si="13">SUM(C69:D69)</f>
        <v>3.8</v>
      </c>
      <c r="O69" s="42">
        <f t="shared" ref="O69:O119" si="14">SUM(D69:E69)</f>
        <v>3.7</v>
      </c>
    </row>
    <row r="70" spans="1:15" x14ac:dyDescent="0.35">
      <c r="A70" s="43">
        <f>学生名单!A67</f>
        <v>12103990215</v>
      </c>
      <c r="B70" s="43" t="str">
        <f>学生名单!B67</f>
        <v>李金钊</v>
      </c>
      <c r="C70" s="48">
        <v>1.7</v>
      </c>
      <c r="D70" s="48">
        <v>2</v>
      </c>
      <c r="E70" s="48">
        <v>1.7</v>
      </c>
      <c r="F70" s="48">
        <v>1.9</v>
      </c>
      <c r="G70" s="48"/>
      <c r="H70" s="48"/>
      <c r="I70" s="45"/>
      <c r="J70" s="45"/>
      <c r="K70" s="46">
        <f t="shared" si="11"/>
        <v>7.3000000000000007</v>
      </c>
      <c r="L70" s="46">
        <f t="shared" si="9"/>
        <v>3.4</v>
      </c>
      <c r="M70" s="46">
        <f t="shared" si="12"/>
        <v>3.9</v>
      </c>
      <c r="N70" s="42">
        <f t="shared" si="13"/>
        <v>3.7</v>
      </c>
      <c r="O70" s="42">
        <f t="shared" si="14"/>
        <v>3.7</v>
      </c>
    </row>
    <row r="71" spans="1:15" x14ac:dyDescent="0.35">
      <c r="A71" s="43">
        <f>学生名单!A68</f>
        <v>12103990218</v>
      </c>
      <c r="B71" s="43" t="str">
        <f>学生名单!B68</f>
        <v>邱钰婷</v>
      </c>
      <c r="C71" s="48"/>
      <c r="D71" s="48"/>
      <c r="E71" s="48"/>
      <c r="F71" s="48"/>
      <c r="G71" s="48"/>
      <c r="H71" s="48"/>
      <c r="I71" s="48"/>
      <c r="J71" s="48"/>
      <c r="K71" s="46">
        <f t="shared" si="11"/>
        <v>0</v>
      </c>
      <c r="L71" s="46">
        <f t="shared" si="9"/>
        <v>0</v>
      </c>
      <c r="M71" s="46">
        <f t="shared" si="12"/>
        <v>0</v>
      </c>
      <c r="N71" s="42">
        <f t="shared" si="13"/>
        <v>0</v>
      </c>
      <c r="O71" s="42">
        <f t="shared" si="14"/>
        <v>0</v>
      </c>
    </row>
    <row r="72" spans="1:15" x14ac:dyDescent="0.35">
      <c r="A72" s="43">
        <f>学生名单!A69</f>
        <v>12103990219</v>
      </c>
      <c r="B72" s="43" t="str">
        <f>学生名单!B69</f>
        <v>罗奕</v>
      </c>
      <c r="C72" s="48"/>
      <c r="D72" s="48"/>
      <c r="E72" s="48"/>
      <c r="F72" s="48"/>
      <c r="G72" s="48"/>
      <c r="H72" s="48"/>
      <c r="I72" s="48"/>
      <c r="J72" s="48"/>
      <c r="K72" s="46">
        <f t="shared" si="11"/>
        <v>0</v>
      </c>
      <c r="L72" s="46">
        <f t="shared" si="9"/>
        <v>0</v>
      </c>
      <c r="M72" s="46">
        <f t="shared" si="12"/>
        <v>0</v>
      </c>
      <c r="N72" s="42">
        <f t="shared" si="13"/>
        <v>0</v>
      </c>
      <c r="O72" s="42">
        <f t="shared" si="14"/>
        <v>0</v>
      </c>
    </row>
    <row r="73" spans="1:15" x14ac:dyDescent="0.35">
      <c r="A73" s="43">
        <f>学生名单!A70</f>
        <v>12103990220</v>
      </c>
      <c r="B73" s="43" t="str">
        <f>学生名单!B70</f>
        <v>李正莹</v>
      </c>
      <c r="C73" s="48">
        <v>2</v>
      </c>
      <c r="D73" s="48">
        <v>2</v>
      </c>
      <c r="E73" s="48">
        <v>2</v>
      </c>
      <c r="F73" s="48">
        <v>1.9</v>
      </c>
      <c r="G73" s="48"/>
      <c r="H73" s="48"/>
      <c r="I73" s="48"/>
      <c r="J73" s="48"/>
      <c r="K73" s="46">
        <f t="shared" si="11"/>
        <v>7.9</v>
      </c>
      <c r="L73" s="46">
        <f t="shared" si="9"/>
        <v>4</v>
      </c>
      <c r="M73" s="46">
        <f t="shared" si="12"/>
        <v>3.9</v>
      </c>
      <c r="N73" s="42">
        <f t="shared" si="13"/>
        <v>4</v>
      </c>
      <c r="O73" s="42">
        <f t="shared" si="14"/>
        <v>4</v>
      </c>
    </row>
    <row r="74" spans="1:15" x14ac:dyDescent="0.35">
      <c r="A74" s="43">
        <f>学生名单!A71</f>
        <v>12103990221</v>
      </c>
      <c r="B74" s="43" t="str">
        <f>学生名单!B71</f>
        <v>石志强</v>
      </c>
      <c r="C74" s="48"/>
      <c r="D74" s="48"/>
      <c r="E74" s="48"/>
      <c r="F74" s="48"/>
      <c r="G74" s="48"/>
      <c r="H74" s="48"/>
      <c r="I74" s="48"/>
      <c r="J74" s="48"/>
      <c r="K74" s="46">
        <f t="shared" si="11"/>
        <v>0</v>
      </c>
      <c r="L74" s="46">
        <f t="shared" si="9"/>
        <v>0</v>
      </c>
      <c r="M74" s="46">
        <f t="shared" si="12"/>
        <v>0</v>
      </c>
      <c r="N74" s="42">
        <f t="shared" si="13"/>
        <v>0</v>
      </c>
      <c r="O74" s="42">
        <f t="shared" si="14"/>
        <v>0</v>
      </c>
    </row>
    <row r="75" spans="1:15" x14ac:dyDescent="0.35">
      <c r="A75" s="43">
        <f>学生名单!A72</f>
        <v>12103990222</v>
      </c>
      <c r="B75" s="43" t="str">
        <f>学生名单!B72</f>
        <v>李程成</v>
      </c>
      <c r="C75" s="48"/>
      <c r="D75" s="48"/>
      <c r="E75" s="48"/>
      <c r="F75" s="48"/>
      <c r="G75" s="48"/>
      <c r="H75" s="48"/>
      <c r="I75" s="48"/>
      <c r="J75" s="48"/>
      <c r="K75" s="46">
        <f t="shared" si="11"/>
        <v>0</v>
      </c>
      <c r="L75" s="46">
        <f t="shared" si="9"/>
        <v>0</v>
      </c>
      <c r="M75" s="46">
        <f t="shared" si="12"/>
        <v>0</v>
      </c>
      <c r="N75" s="42">
        <f t="shared" si="13"/>
        <v>0</v>
      </c>
      <c r="O75" s="42">
        <f t="shared" si="14"/>
        <v>0</v>
      </c>
    </row>
    <row r="76" spans="1:15" x14ac:dyDescent="0.35">
      <c r="A76" s="43">
        <f>学生名单!A73</f>
        <v>12103990224</v>
      </c>
      <c r="B76" s="43" t="str">
        <f>学生名单!B73</f>
        <v>冷松霖</v>
      </c>
      <c r="C76" s="48"/>
      <c r="D76" s="48"/>
      <c r="E76" s="48"/>
      <c r="F76" s="48"/>
      <c r="G76" s="48"/>
      <c r="H76" s="48"/>
      <c r="I76" s="48"/>
      <c r="J76" s="48"/>
      <c r="K76" s="46">
        <f t="shared" si="11"/>
        <v>0</v>
      </c>
      <c r="L76" s="46">
        <f t="shared" si="9"/>
        <v>0</v>
      </c>
      <c r="M76" s="46">
        <f t="shared" si="12"/>
        <v>0</v>
      </c>
      <c r="N76" s="42">
        <f t="shared" si="13"/>
        <v>0</v>
      </c>
      <c r="O76" s="42">
        <f t="shared" si="14"/>
        <v>0</v>
      </c>
    </row>
    <row r="77" spans="1:15" x14ac:dyDescent="0.35">
      <c r="A77" s="43">
        <f>学生名单!A74</f>
        <v>12103990234</v>
      </c>
      <c r="B77" s="43" t="str">
        <f>学生名单!B74</f>
        <v>盛聪</v>
      </c>
      <c r="C77" s="48"/>
      <c r="D77" s="48"/>
      <c r="E77" s="48"/>
      <c r="F77" s="48"/>
      <c r="G77" s="48"/>
      <c r="H77" s="48"/>
      <c r="I77" s="48"/>
      <c r="J77" s="48"/>
      <c r="K77" s="46">
        <f t="shared" si="11"/>
        <v>0</v>
      </c>
      <c r="L77" s="46">
        <f t="shared" si="9"/>
        <v>0</v>
      </c>
      <c r="M77" s="46">
        <f t="shared" si="12"/>
        <v>0</v>
      </c>
      <c r="N77" s="42">
        <f t="shared" si="13"/>
        <v>0</v>
      </c>
      <c r="O77" s="42">
        <f t="shared" si="14"/>
        <v>0</v>
      </c>
    </row>
    <row r="78" spans="1:15" x14ac:dyDescent="0.35">
      <c r="A78" s="43">
        <f>学生名单!A75</f>
        <v>12103990237</v>
      </c>
      <c r="B78" s="43" t="str">
        <f>学生名单!B75</f>
        <v>谭豪杰</v>
      </c>
      <c r="C78" s="48"/>
      <c r="D78" s="48"/>
      <c r="E78" s="48"/>
      <c r="F78" s="48"/>
      <c r="G78" s="48"/>
      <c r="H78" s="48"/>
      <c r="I78" s="48"/>
      <c r="J78" s="48"/>
      <c r="K78" s="46">
        <f t="shared" si="11"/>
        <v>0</v>
      </c>
      <c r="L78" s="46">
        <f t="shared" si="9"/>
        <v>0</v>
      </c>
      <c r="M78" s="46">
        <f t="shared" si="12"/>
        <v>0</v>
      </c>
      <c r="N78" s="42">
        <f t="shared" si="13"/>
        <v>0</v>
      </c>
      <c r="O78" s="42">
        <f t="shared" si="14"/>
        <v>0</v>
      </c>
    </row>
    <row r="79" spans="1:15" x14ac:dyDescent="0.35">
      <c r="A79" s="43">
        <f>学生名单!A76</f>
        <v>12103990238</v>
      </c>
      <c r="B79" s="43" t="str">
        <f>学生名单!B76</f>
        <v>冯馨</v>
      </c>
      <c r="C79" s="48"/>
      <c r="D79" s="48"/>
      <c r="E79" s="48"/>
      <c r="F79" s="48"/>
      <c r="G79" s="48"/>
      <c r="H79" s="48"/>
      <c r="I79" s="48"/>
      <c r="J79" s="48"/>
      <c r="K79" s="46">
        <f t="shared" si="11"/>
        <v>0</v>
      </c>
      <c r="L79" s="46">
        <f t="shared" ref="L79:L110" si="15">SUM(C79+E79+G79+I79)</f>
        <v>0</v>
      </c>
      <c r="M79" s="46">
        <f t="shared" si="12"/>
        <v>0</v>
      </c>
      <c r="N79" s="42">
        <f t="shared" si="13"/>
        <v>0</v>
      </c>
      <c r="O79" s="42">
        <f t="shared" si="14"/>
        <v>0</v>
      </c>
    </row>
    <row r="80" spans="1:15" x14ac:dyDescent="0.35">
      <c r="A80" s="43">
        <f>学生名单!A77</f>
        <v>12103990301</v>
      </c>
      <c r="B80" s="43" t="str">
        <f>学生名单!B77</f>
        <v>吴宇森</v>
      </c>
      <c r="C80" s="48">
        <v>2</v>
      </c>
      <c r="D80" s="48">
        <v>2</v>
      </c>
      <c r="E80" s="48"/>
      <c r="F80" s="48"/>
      <c r="G80" s="48"/>
      <c r="H80" s="48"/>
      <c r="I80" s="48"/>
      <c r="J80" s="48"/>
      <c r="K80" s="46">
        <f t="shared" si="11"/>
        <v>4</v>
      </c>
      <c r="L80" s="46">
        <f t="shared" si="15"/>
        <v>2</v>
      </c>
      <c r="M80" s="46">
        <f t="shared" si="12"/>
        <v>2</v>
      </c>
      <c r="N80" s="42">
        <f t="shared" si="13"/>
        <v>4</v>
      </c>
      <c r="O80" s="42">
        <f t="shared" si="14"/>
        <v>2</v>
      </c>
    </row>
    <row r="81" spans="1:15" x14ac:dyDescent="0.35">
      <c r="A81" s="43">
        <f>学生名单!A78</f>
        <v>12107010307</v>
      </c>
      <c r="B81" s="43" t="str">
        <f>学生名单!B78</f>
        <v>丁艳红</v>
      </c>
      <c r="C81" s="48">
        <v>2</v>
      </c>
      <c r="D81" s="48">
        <v>2</v>
      </c>
      <c r="E81" s="48"/>
      <c r="F81" s="48"/>
      <c r="G81" s="48"/>
      <c r="H81" s="48"/>
      <c r="I81" s="48"/>
      <c r="J81" s="48"/>
      <c r="K81" s="46">
        <f t="shared" si="11"/>
        <v>4</v>
      </c>
      <c r="L81" s="46">
        <f t="shared" si="15"/>
        <v>2</v>
      </c>
      <c r="M81" s="46">
        <f t="shared" si="12"/>
        <v>2</v>
      </c>
      <c r="N81" s="42">
        <f t="shared" si="13"/>
        <v>4</v>
      </c>
      <c r="O81" s="42">
        <f t="shared" si="14"/>
        <v>2</v>
      </c>
    </row>
    <row r="82" spans="1:15" x14ac:dyDescent="0.35">
      <c r="A82" s="43">
        <f>学生名单!A79</f>
        <v>12109010307</v>
      </c>
      <c r="B82" s="43" t="str">
        <f>学生名单!B79</f>
        <v>许多</v>
      </c>
      <c r="C82" s="48">
        <v>2</v>
      </c>
      <c r="D82" s="48">
        <v>2</v>
      </c>
      <c r="E82" s="48"/>
      <c r="F82" s="48"/>
      <c r="G82" s="48"/>
      <c r="H82" s="48"/>
      <c r="I82" s="48"/>
      <c r="J82" s="48"/>
      <c r="K82" s="46">
        <f t="shared" si="11"/>
        <v>4</v>
      </c>
      <c r="L82" s="46">
        <f t="shared" si="15"/>
        <v>2</v>
      </c>
      <c r="M82" s="46">
        <f t="shared" si="12"/>
        <v>2</v>
      </c>
      <c r="N82" s="42">
        <f t="shared" si="13"/>
        <v>4</v>
      </c>
      <c r="O82" s="42">
        <f t="shared" si="14"/>
        <v>2</v>
      </c>
    </row>
    <row r="83" spans="1:15" x14ac:dyDescent="0.35">
      <c r="A83" s="43">
        <f>学生名单!A80</f>
        <v>12109010317</v>
      </c>
      <c r="B83" s="43" t="str">
        <f>学生名单!B80</f>
        <v>雍啸宣</v>
      </c>
      <c r="C83" s="48"/>
      <c r="D83" s="48"/>
      <c r="E83" s="48"/>
      <c r="F83" s="48"/>
      <c r="G83" s="48"/>
      <c r="H83" s="48"/>
      <c r="I83" s="48"/>
      <c r="J83" s="48"/>
      <c r="K83" s="46">
        <f t="shared" si="11"/>
        <v>0</v>
      </c>
      <c r="L83" s="46">
        <f t="shared" si="15"/>
        <v>0</v>
      </c>
      <c r="M83" s="46">
        <f t="shared" si="12"/>
        <v>0</v>
      </c>
      <c r="N83" s="42">
        <f t="shared" si="13"/>
        <v>0</v>
      </c>
      <c r="O83" s="42">
        <f t="shared" si="14"/>
        <v>0</v>
      </c>
    </row>
    <row r="84" spans="1:15" x14ac:dyDescent="0.35">
      <c r="A84" s="43">
        <f>学生名单!A81</f>
        <v>12112991014</v>
      </c>
      <c r="B84" s="43" t="str">
        <f>学生名单!B81</f>
        <v>龚梓龙</v>
      </c>
      <c r="C84" s="48"/>
      <c r="D84" s="48"/>
      <c r="E84" s="48"/>
      <c r="F84" s="48"/>
      <c r="G84" s="48"/>
      <c r="H84" s="48"/>
      <c r="I84" s="48"/>
      <c r="J84" s="48"/>
      <c r="K84" s="46">
        <f t="shared" ref="K84:K102" si="16">SUM(C84:J84)</f>
        <v>0</v>
      </c>
      <c r="L84" s="46">
        <f t="shared" si="15"/>
        <v>0</v>
      </c>
      <c r="M84" s="46">
        <f t="shared" si="12"/>
        <v>0</v>
      </c>
      <c r="N84" s="42">
        <f t="shared" si="13"/>
        <v>0</v>
      </c>
      <c r="O84" s="42">
        <f t="shared" si="14"/>
        <v>0</v>
      </c>
    </row>
    <row r="85" spans="1:15" x14ac:dyDescent="0.35">
      <c r="A85" s="43">
        <f>学生名单!A82</f>
        <v>12115990104</v>
      </c>
      <c r="B85" s="43" t="str">
        <f>学生名单!B82</f>
        <v>王晗</v>
      </c>
      <c r="C85" s="48"/>
      <c r="D85" s="48"/>
      <c r="E85" s="48"/>
      <c r="F85" s="48"/>
      <c r="G85" s="48"/>
      <c r="H85" s="48"/>
      <c r="I85" s="45"/>
      <c r="J85" s="45"/>
      <c r="K85" s="46">
        <f t="shared" si="16"/>
        <v>0</v>
      </c>
      <c r="L85" s="46">
        <f t="shared" si="15"/>
        <v>0</v>
      </c>
      <c r="M85" s="46">
        <f t="shared" si="12"/>
        <v>0</v>
      </c>
      <c r="N85" s="42">
        <f t="shared" si="13"/>
        <v>0</v>
      </c>
      <c r="O85" s="42">
        <f t="shared" si="14"/>
        <v>0</v>
      </c>
    </row>
    <row r="86" spans="1:15" x14ac:dyDescent="0.35">
      <c r="A86" s="43">
        <f>学生名单!A83</f>
        <v>12123040206</v>
      </c>
      <c r="B86" s="43" t="str">
        <f>学生名单!B83</f>
        <v>何旻</v>
      </c>
      <c r="C86" s="48">
        <v>2</v>
      </c>
      <c r="D86" s="48">
        <v>1.9</v>
      </c>
      <c r="E86" s="48">
        <v>2</v>
      </c>
      <c r="F86" s="48">
        <v>1.9</v>
      </c>
      <c r="G86" s="48"/>
      <c r="H86" s="48"/>
      <c r="I86" s="48"/>
      <c r="J86" s="48"/>
      <c r="K86" s="46">
        <f t="shared" si="16"/>
        <v>7.8000000000000007</v>
      </c>
      <c r="L86" s="46">
        <f t="shared" si="15"/>
        <v>4</v>
      </c>
      <c r="M86" s="46">
        <f t="shared" si="12"/>
        <v>3.8</v>
      </c>
      <c r="N86" s="42">
        <f t="shared" si="13"/>
        <v>3.9</v>
      </c>
      <c r="O86" s="42">
        <f t="shared" si="14"/>
        <v>3.9</v>
      </c>
    </row>
    <row r="87" spans="1:15" x14ac:dyDescent="0.35">
      <c r="A87" s="43">
        <f>学生名单!A84</f>
        <v>12003990428</v>
      </c>
      <c r="B87" s="43" t="str">
        <f>学生名单!B84</f>
        <v>王寒</v>
      </c>
      <c r="C87" s="48">
        <v>1.7</v>
      </c>
      <c r="D87" s="48">
        <v>1.8</v>
      </c>
      <c r="E87" s="48">
        <v>1.7</v>
      </c>
      <c r="F87" s="48">
        <v>1.6</v>
      </c>
      <c r="G87" s="48">
        <v>1.6</v>
      </c>
      <c r="H87" s="48">
        <v>1.6</v>
      </c>
      <c r="I87" s="48">
        <v>1.5</v>
      </c>
      <c r="J87" s="48">
        <v>1.6</v>
      </c>
      <c r="K87" s="46">
        <f t="shared" si="16"/>
        <v>13.1</v>
      </c>
      <c r="L87" s="46">
        <f t="shared" si="15"/>
        <v>6.5</v>
      </c>
      <c r="M87" s="46">
        <f t="shared" si="12"/>
        <v>6.6</v>
      </c>
      <c r="N87" s="42">
        <f t="shared" si="13"/>
        <v>3.5</v>
      </c>
      <c r="O87" s="42">
        <f t="shared" si="14"/>
        <v>3.5</v>
      </c>
    </row>
    <row r="88" spans="1:15" x14ac:dyDescent="0.35">
      <c r="A88" s="43">
        <f>学生名单!A85</f>
        <v>12023030101</v>
      </c>
      <c r="B88" s="43" t="str">
        <f>学生名单!B85</f>
        <v>马鹏程</v>
      </c>
      <c r="C88" s="48"/>
      <c r="D88" s="48"/>
      <c r="E88" s="48"/>
      <c r="F88" s="48"/>
      <c r="G88" s="48"/>
      <c r="H88" s="48"/>
      <c r="I88" s="48"/>
      <c r="J88" s="48"/>
      <c r="K88" s="46">
        <f t="shared" si="16"/>
        <v>0</v>
      </c>
      <c r="L88" s="46">
        <f t="shared" si="15"/>
        <v>0</v>
      </c>
      <c r="M88" s="46">
        <f t="shared" si="12"/>
        <v>0</v>
      </c>
      <c r="N88" s="42">
        <f t="shared" si="13"/>
        <v>0</v>
      </c>
      <c r="O88" s="42">
        <f t="shared" si="14"/>
        <v>0</v>
      </c>
    </row>
    <row r="89" spans="1:15" x14ac:dyDescent="0.35">
      <c r="A89" s="43">
        <f>学生名单!A86</f>
        <v>12101060131</v>
      </c>
      <c r="B89" s="43" t="str">
        <f>学生名单!B86</f>
        <v>王宇航</v>
      </c>
      <c r="C89" s="48"/>
      <c r="D89" s="48"/>
      <c r="E89" s="48"/>
      <c r="F89" s="48"/>
      <c r="G89" s="48"/>
      <c r="H89" s="48"/>
      <c r="I89" s="48">
        <v>1</v>
      </c>
      <c r="J89" s="48">
        <v>1</v>
      </c>
      <c r="K89" s="46">
        <f t="shared" si="16"/>
        <v>2</v>
      </c>
      <c r="L89" s="46">
        <f t="shared" si="15"/>
        <v>1</v>
      </c>
      <c r="M89" s="46">
        <f t="shared" si="12"/>
        <v>1</v>
      </c>
      <c r="N89" s="42">
        <f t="shared" si="13"/>
        <v>0</v>
      </c>
      <c r="O89" s="42">
        <f t="shared" si="14"/>
        <v>0</v>
      </c>
    </row>
    <row r="90" spans="1:15" x14ac:dyDescent="0.35">
      <c r="A90" s="43">
        <f>学生名单!A87</f>
        <v>12103990302</v>
      </c>
      <c r="B90" s="43" t="str">
        <f>学生名单!B87</f>
        <v>田文雪</v>
      </c>
      <c r="C90" s="48">
        <v>2</v>
      </c>
      <c r="D90" s="48">
        <v>1</v>
      </c>
      <c r="E90" s="48"/>
      <c r="F90" s="48"/>
      <c r="G90" s="48"/>
      <c r="H90" s="48"/>
      <c r="I90" s="48"/>
      <c r="J90" s="48"/>
      <c r="K90" s="46">
        <f t="shared" si="16"/>
        <v>3</v>
      </c>
      <c r="L90" s="46">
        <f t="shared" si="15"/>
        <v>2</v>
      </c>
      <c r="M90" s="46">
        <f t="shared" si="12"/>
        <v>1</v>
      </c>
      <c r="N90" s="42">
        <f t="shared" si="13"/>
        <v>3</v>
      </c>
      <c r="O90" s="42">
        <f t="shared" si="14"/>
        <v>1</v>
      </c>
    </row>
    <row r="91" spans="1:15" x14ac:dyDescent="0.35">
      <c r="A91" s="43">
        <f>学生名单!A88</f>
        <v>12103990303</v>
      </c>
      <c r="B91" s="43" t="str">
        <f>学生名单!B88</f>
        <v>张喻杰</v>
      </c>
      <c r="C91" s="48">
        <v>2</v>
      </c>
      <c r="D91" s="48">
        <v>1.8</v>
      </c>
      <c r="E91" s="48">
        <v>2</v>
      </c>
      <c r="F91" s="48">
        <v>1.8</v>
      </c>
      <c r="G91" s="48">
        <v>2</v>
      </c>
      <c r="H91" s="48">
        <v>2</v>
      </c>
      <c r="I91" s="48">
        <v>2</v>
      </c>
      <c r="J91" s="48">
        <v>1.8</v>
      </c>
      <c r="K91" s="46">
        <f t="shared" si="16"/>
        <v>15.4</v>
      </c>
      <c r="L91" s="46">
        <f t="shared" si="15"/>
        <v>8</v>
      </c>
      <c r="M91" s="46">
        <f t="shared" si="12"/>
        <v>7.3999999999999995</v>
      </c>
      <c r="N91" s="42">
        <f t="shared" si="13"/>
        <v>3.8</v>
      </c>
      <c r="O91" s="42">
        <f t="shared" si="14"/>
        <v>3.8</v>
      </c>
    </row>
    <row r="92" spans="1:15" x14ac:dyDescent="0.35">
      <c r="A92" s="43">
        <f>学生名单!A89</f>
        <v>12103990304</v>
      </c>
      <c r="B92" s="43" t="str">
        <f>学生名单!B89</f>
        <v>牛聪</v>
      </c>
      <c r="C92" s="48"/>
      <c r="D92" s="48"/>
      <c r="E92" s="48"/>
      <c r="F92" s="48"/>
      <c r="G92" s="48"/>
      <c r="H92" s="48"/>
      <c r="I92" s="48"/>
      <c r="J92" s="48"/>
      <c r="K92" s="46">
        <f t="shared" si="16"/>
        <v>0</v>
      </c>
      <c r="L92" s="46">
        <f t="shared" si="15"/>
        <v>0</v>
      </c>
      <c r="M92" s="46">
        <f t="shared" si="12"/>
        <v>0</v>
      </c>
      <c r="N92" s="42">
        <f t="shared" si="13"/>
        <v>0</v>
      </c>
      <c r="O92" s="42">
        <f t="shared" si="14"/>
        <v>0</v>
      </c>
    </row>
    <row r="93" spans="1:15" x14ac:dyDescent="0.35">
      <c r="A93" s="43">
        <f>学生名单!A90</f>
        <v>12103990306</v>
      </c>
      <c r="B93" s="43" t="str">
        <f>学生名单!B90</f>
        <v>林吉</v>
      </c>
      <c r="C93" s="48"/>
      <c r="D93" s="48"/>
      <c r="E93" s="48"/>
      <c r="F93" s="48"/>
      <c r="G93" s="48"/>
      <c r="H93" s="48"/>
      <c r="I93" s="48"/>
      <c r="J93" s="48"/>
      <c r="K93" s="46">
        <f t="shared" si="16"/>
        <v>0</v>
      </c>
      <c r="L93" s="46">
        <f t="shared" si="15"/>
        <v>0</v>
      </c>
      <c r="M93" s="46">
        <f t="shared" si="12"/>
        <v>0</v>
      </c>
      <c r="N93" s="42">
        <f t="shared" si="13"/>
        <v>0</v>
      </c>
      <c r="O93" s="42">
        <f t="shared" si="14"/>
        <v>0</v>
      </c>
    </row>
    <row r="94" spans="1:15" x14ac:dyDescent="0.35">
      <c r="A94" s="43">
        <f>学生名单!A91</f>
        <v>12103990307</v>
      </c>
      <c r="B94" s="43" t="str">
        <f>学生名单!B91</f>
        <v>李文静</v>
      </c>
      <c r="C94" s="48"/>
      <c r="D94" s="48"/>
      <c r="E94" s="48"/>
      <c r="F94" s="48"/>
      <c r="G94" s="48"/>
      <c r="H94" s="48"/>
      <c r="I94" s="48"/>
      <c r="J94" s="48"/>
      <c r="K94" s="46">
        <f t="shared" si="16"/>
        <v>0</v>
      </c>
      <c r="L94" s="46">
        <f t="shared" si="15"/>
        <v>0</v>
      </c>
      <c r="M94" s="46">
        <f t="shared" si="12"/>
        <v>0</v>
      </c>
      <c r="N94" s="42">
        <f t="shared" si="13"/>
        <v>0</v>
      </c>
      <c r="O94" s="42">
        <f t="shared" si="14"/>
        <v>0</v>
      </c>
    </row>
    <row r="95" spans="1:15" x14ac:dyDescent="0.35">
      <c r="A95" s="43">
        <f>学生名单!A92</f>
        <v>12103990308</v>
      </c>
      <c r="B95" s="43" t="str">
        <f>学生名单!B92</f>
        <v>舒澳林</v>
      </c>
      <c r="C95" s="48"/>
      <c r="D95" s="48"/>
      <c r="E95" s="48"/>
      <c r="F95" s="48"/>
      <c r="G95" s="48"/>
      <c r="H95" s="48"/>
      <c r="I95" s="48"/>
      <c r="J95" s="48"/>
      <c r="K95" s="46">
        <f t="shared" si="16"/>
        <v>0</v>
      </c>
      <c r="L95" s="46">
        <f t="shared" si="15"/>
        <v>0</v>
      </c>
      <c r="M95" s="46">
        <f t="shared" si="12"/>
        <v>0</v>
      </c>
      <c r="N95" s="42">
        <f t="shared" si="13"/>
        <v>0</v>
      </c>
      <c r="O95" s="42">
        <f t="shared" si="14"/>
        <v>0</v>
      </c>
    </row>
    <row r="96" spans="1:15" x14ac:dyDescent="0.35">
      <c r="A96" s="43">
        <f>学生名单!A93</f>
        <v>12103990309</v>
      </c>
      <c r="B96" s="43" t="str">
        <f>学生名单!B93</f>
        <v>刘嘉亮</v>
      </c>
      <c r="C96" s="48"/>
      <c r="D96" s="48"/>
      <c r="E96" s="48"/>
      <c r="F96" s="48"/>
      <c r="G96" s="48"/>
      <c r="H96" s="48"/>
      <c r="I96" s="48"/>
      <c r="J96" s="48"/>
      <c r="K96" s="46">
        <f t="shared" si="16"/>
        <v>0</v>
      </c>
      <c r="L96" s="46">
        <f t="shared" si="15"/>
        <v>0</v>
      </c>
      <c r="M96" s="46">
        <f t="shared" si="12"/>
        <v>0</v>
      </c>
      <c r="N96" s="42">
        <f t="shared" si="13"/>
        <v>0</v>
      </c>
      <c r="O96" s="42">
        <f t="shared" si="14"/>
        <v>0</v>
      </c>
    </row>
    <row r="97" spans="1:15" x14ac:dyDescent="0.35">
      <c r="A97" s="43">
        <f>学生名单!A94</f>
        <v>12103990310</v>
      </c>
      <c r="B97" s="43" t="str">
        <f>学生名单!B94</f>
        <v>马宏涛</v>
      </c>
      <c r="C97" s="48"/>
      <c r="D97" s="48"/>
      <c r="E97" s="48"/>
      <c r="F97" s="48"/>
      <c r="G97" s="48"/>
      <c r="H97" s="48"/>
      <c r="I97" s="48"/>
      <c r="J97" s="48"/>
      <c r="K97" s="46">
        <f t="shared" si="16"/>
        <v>0</v>
      </c>
      <c r="L97" s="46">
        <f t="shared" si="15"/>
        <v>0</v>
      </c>
      <c r="M97" s="46">
        <f t="shared" si="12"/>
        <v>0</v>
      </c>
      <c r="N97" s="42">
        <f t="shared" si="13"/>
        <v>0</v>
      </c>
      <c r="O97" s="42">
        <f t="shared" si="14"/>
        <v>0</v>
      </c>
    </row>
    <row r="98" spans="1:15" x14ac:dyDescent="0.35">
      <c r="A98" s="43">
        <f>学生名单!A95</f>
        <v>12103990312</v>
      </c>
      <c r="B98" s="43" t="str">
        <f>学生名单!B95</f>
        <v>魏利权</v>
      </c>
      <c r="C98" s="48">
        <v>1.5</v>
      </c>
      <c r="D98" s="48">
        <v>1.5</v>
      </c>
      <c r="E98" s="48">
        <v>1.4</v>
      </c>
      <c r="F98" s="48">
        <v>1.4</v>
      </c>
      <c r="G98" s="48">
        <v>1.3</v>
      </c>
      <c r="H98" s="48">
        <v>1.5</v>
      </c>
      <c r="I98" s="48">
        <v>1.4</v>
      </c>
      <c r="J98" s="48">
        <v>1.3</v>
      </c>
      <c r="K98" s="46">
        <f t="shared" si="16"/>
        <v>11.300000000000002</v>
      </c>
      <c r="L98" s="46">
        <f t="shared" si="15"/>
        <v>5.6</v>
      </c>
      <c r="M98" s="46">
        <f t="shared" si="12"/>
        <v>5.7</v>
      </c>
      <c r="N98" s="42">
        <f t="shared" si="13"/>
        <v>3</v>
      </c>
      <c r="O98" s="42">
        <f t="shared" si="14"/>
        <v>2.9</v>
      </c>
    </row>
    <row r="99" spans="1:15" x14ac:dyDescent="0.35">
      <c r="A99" s="43">
        <f>学生名单!A96</f>
        <v>12103990313</v>
      </c>
      <c r="B99" s="43" t="str">
        <f>学生名单!B96</f>
        <v>蒲江</v>
      </c>
      <c r="C99" s="48"/>
      <c r="D99" s="48"/>
      <c r="E99" s="48"/>
      <c r="F99" s="48"/>
      <c r="G99" s="48">
        <v>1.6</v>
      </c>
      <c r="H99" s="48">
        <v>1.8</v>
      </c>
      <c r="I99" s="48"/>
      <c r="J99" s="48"/>
      <c r="K99" s="46">
        <f t="shared" si="16"/>
        <v>3.4000000000000004</v>
      </c>
      <c r="L99" s="46">
        <f t="shared" si="15"/>
        <v>1.6</v>
      </c>
      <c r="M99" s="46">
        <f t="shared" si="12"/>
        <v>1.8</v>
      </c>
      <c r="N99" s="42">
        <f t="shared" si="13"/>
        <v>0</v>
      </c>
      <c r="O99" s="42">
        <f t="shared" si="14"/>
        <v>0</v>
      </c>
    </row>
    <row r="100" spans="1:15" x14ac:dyDescent="0.35">
      <c r="A100" s="43">
        <f>学生名单!A97</f>
        <v>12103990316</v>
      </c>
      <c r="B100" s="43" t="str">
        <f>学生名单!B97</f>
        <v>罗海伦</v>
      </c>
      <c r="C100" s="48">
        <v>2</v>
      </c>
      <c r="D100" s="48">
        <v>2</v>
      </c>
      <c r="E100" s="48">
        <v>1.9</v>
      </c>
      <c r="F100" s="48">
        <v>1.8</v>
      </c>
      <c r="G100" s="48">
        <v>1.7</v>
      </c>
      <c r="H100" s="48">
        <v>1.8</v>
      </c>
      <c r="I100" s="48">
        <v>1.7</v>
      </c>
      <c r="J100" s="48">
        <v>1.7</v>
      </c>
      <c r="K100" s="46">
        <f t="shared" si="16"/>
        <v>14.6</v>
      </c>
      <c r="L100" s="46">
        <f t="shared" si="15"/>
        <v>7.3</v>
      </c>
      <c r="M100" s="46">
        <f t="shared" si="12"/>
        <v>7.3</v>
      </c>
      <c r="N100" s="42">
        <f t="shared" si="13"/>
        <v>4</v>
      </c>
      <c r="O100" s="42">
        <f t="shared" si="14"/>
        <v>3.9</v>
      </c>
    </row>
    <row r="101" spans="1:15" x14ac:dyDescent="0.35">
      <c r="A101" s="43">
        <f>学生名单!A98</f>
        <v>12103990318</v>
      </c>
      <c r="B101" s="43" t="str">
        <f>学生名单!B98</f>
        <v>杨巾铃</v>
      </c>
      <c r="C101" s="48"/>
      <c r="D101" s="48"/>
      <c r="E101" s="48"/>
      <c r="F101" s="48"/>
      <c r="G101" s="48"/>
      <c r="H101" s="48"/>
      <c r="I101" s="48"/>
      <c r="J101" s="48"/>
      <c r="K101" s="46">
        <f t="shared" si="16"/>
        <v>0</v>
      </c>
      <c r="L101" s="46">
        <f t="shared" si="15"/>
        <v>0</v>
      </c>
      <c r="M101" s="46">
        <f t="shared" ref="M101:M127" si="17">SUM(D101+F101+H101+J101)</f>
        <v>0</v>
      </c>
      <c r="N101" s="42">
        <f t="shared" si="13"/>
        <v>0</v>
      </c>
      <c r="O101" s="42">
        <f t="shared" si="14"/>
        <v>0</v>
      </c>
    </row>
    <row r="102" spans="1:15" x14ac:dyDescent="0.35">
      <c r="A102" s="43">
        <f>学生名单!A99</f>
        <v>12103990321</v>
      </c>
      <c r="B102" s="43" t="str">
        <f>学生名单!B99</f>
        <v>欧育成</v>
      </c>
      <c r="C102" s="48"/>
      <c r="D102" s="48"/>
      <c r="E102" s="48"/>
      <c r="F102" s="48"/>
      <c r="G102" s="48"/>
      <c r="H102" s="48"/>
      <c r="I102" s="48"/>
      <c r="J102" s="48"/>
      <c r="K102" s="46">
        <f t="shared" si="16"/>
        <v>0</v>
      </c>
      <c r="L102" s="46">
        <f t="shared" si="15"/>
        <v>0</v>
      </c>
      <c r="M102" s="46">
        <f t="shared" si="17"/>
        <v>0</v>
      </c>
      <c r="N102" s="42">
        <f t="shared" si="13"/>
        <v>0</v>
      </c>
      <c r="O102" s="42">
        <f t="shared" si="14"/>
        <v>0</v>
      </c>
    </row>
    <row r="103" spans="1:15" x14ac:dyDescent="0.35">
      <c r="A103" s="43">
        <f>学生名单!A100</f>
        <v>12103990325</v>
      </c>
      <c r="B103" s="43" t="str">
        <f>学生名单!B100</f>
        <v>高奉</v>
      </c>
      <c r="C103" s="48"/>
      <c r="D103" s="48"/>
      <c r="E103" s="48"/>
      <c r="F103" s="48"/>
      <c r="G103" s="48"/>
      <c r="H103" s="48"/>
      <c r="I103" s="48"/>
      <c r="J103" s="48"/>
      <c r="K103" s="46">
        <f t="shared" ref="K103:K115" si="18">SUM(C103:J103)</f>
        <v>0</v>
      </c>
      <c r="L103" s="46">
        <f t="shared" si="15"/>
        <v>0</v>
      </c>
      <c r="M103" s="46">
        <f t="shared" si="17"/>
        <v>0</v>
      </c>
      <c r="N103" s="42">
        <f t="shared" si="13"/>
        <v>0</v>
      </c>
      <c r="O103" s="42">
        <f t="shared" si="14"/>
        <v>0</v>
      </c>
    </row>
    <row r="104" spans="1:15" x14ac:dyDescent="0.35">
      <c r="A104" s="43">
        <f>学生名单!A101</f>
        <v>12103990326</v>
      </c>
      <c r="B104" s="43" t="str">
        <f>学生名单!B101</f>
        <v>王健</v>
      </c>
      <c r="C104" s="48"/>
      <c r="D104" s="48"/>
      <c r="E104" s="48"/>
      <c r="F104" s="48"/>
      <c r="G104" s="48"/>
      <c r="H104" s="48"/>
      <c r="I104" s="48"/>
      <c r="J104" s="48"/>
      <c r="K104" s="46">
        <f t="shared" si="18"/>
        <v>0</v>
      </c>
      <c r="L104" s="46">
        <f t="shared" si="15"/>
        <v>0</v>
      </c>
      <c r="M104" s="46">
        <f t="shared" si="17"/>
        <v>0</v>
      </c>
      <c r="N104" s="42">
        <f t="shared" si="13"/>
        <v>0</v>
      </c>
      <c r="O104" s="42">
        <f t="shared" si="14"/>
        <v>0</v>
      </c>
    </row>
    <row r="105" spans="1:15" x14ac:dyDescent="0.35">
      <c r="A105" s="43">
        <f>学生名单!A102</f>
        <v>12103990332</v>
      </c>
      <c r="B105" s="43" t="str">
        <f>学生名单!B102</f>
        <v>谭秋霞</v>
      </c>
      <c r="C105" s="48"/>
      <c r="D105" s="48"/>
      <c r="E105" s="48"/>
      <c r="F105" s="48"/>
      <c r="G105" s="48"/>
      <c r="H105" s="48"/>
      <c r="I105" s="48"/>
      <c r="J105" s="48"/>
      <c r="K105" s="46">
        <f t="shared" si="18"/>
        <v>0</v>
      </c>
      <c r="L105" s="46">
        <f t="shared" si="15"/>
        <v>0</v>
      </c>
      <c r="M105" s="46">
        <f t="shared" si="17"/>
        <v>0</v>
      </c>
      <c r="N105" s="42">
        <f t="shared" si="13"/>
        <v>0</v>
      </c>
      <c r="O105" s="42">
        <f t="shared" si="14"/>
        <v>0</v>
      </c>
    </row>
    <row r="106" spans="1:15" x14ac:dyDescent="0.35">
      <c r="A106" s="43">
        <f>学生名单!A103</f>
        <v>12103990333</v>
      </c>
      <c r="B106" s="43" t="str">
        <f>学生名单!B103</f>
        <v>李凌娜</v>
      </c>
      <c r="C106" s="48"/>
      <c r="D106" s="48"/>
      <c r="E106" s="48"/>
      <c r="F106" s="48"/>
      <c r="G106" s="48"/>
      <c r="H106" s="48"/>
      <c r="I106" s="48"/>
      <c r="J106" s="48"/>
      <c r="K106" s="46">
        <f t="shared" si="18"/>
        <v>0</v>
      </c>
      <c r="L106" s="46">
        <f t="shared" si="15"/>
        <v>0</v>
      </c>
      <c r="M106" s="46">
        <f t="shared" si="17"/>
        <v>0</v>
      </c>
      <c r="N106" s="42">
        <f t="shared" si="13"/>
        <v>0</v>
      </c>
      <c r="O106" s="42">
        <f t="shared" si="14"/>
        <v>0</v>
      </c>
    </row>
    <row r="107" spans="1:15" x14ac:dyDescent="0.35">
      <c r="A107" s="43">
        <f>学生名单!A104</f>
        <v>12103990335</v>
      </c>
      <c r="B107" s="43" t="str">
        <f>学生名单!B104</f>
        <v>张贵飞</v>
      </c>
      <c r="C107" s="48"/>
      <c r="D107" s="48"/>
      <c r="E107" s="48"/>
      <c r="F107" s="48"/>
      <c r="G107" s="48"/>
      <c r="H107" s="48"/>
      <c r="I107" s="48"/>
      <c r="J107" s="48"/>
      <c r="K107" s="46">
        <f t="shared" si="18"/>
        <v>0</v>
      </c>
      <c r="L107" s="46">
        <f t="shared" si="15"/>
        <v>0</v>
      </c>
      <c r="M107" s="46">
        <f t="shared" si="17"/>
        <v>0</v>
      </c>
      <c r="N107" s="42">
        <f t="shared" si="13"/>
        <v>0</v>
      </c>
      <c r="O107" s="42">
        <f t="shared" si="14"/>
        <v>0</v>
      </c>
    </row>
    <row r="108" spans="1:15" x14ac:dyDescent="0.35">
      <c r="A108" s="43">
        <f>学生名单!A105</f>
        <v>12103990336</v>
      </c>
      <c r="B108" s="43" t="str">
        <f>学生名单!B105</f>
        <v>谢文瑞</v>
      </c>
      <c r="C108" s="48">
        <v>1.9</v>
      </c>
      <c r="D108" s="48">
        <v>2</v>
      </c>
      <c r="E108" s="48">
        <v>1.9</v>
      </c>
      <c r="F108" s="48">
        <v>1.9</v>
      </c>
      <c r="G108" s="48"/>
      <c r="H108" s="48"/>
      <c r="I108" s="48"/>
      <c r="J108" s="48"/>
      <c r="K108" s="46">
        <f t="shared" si="18"/>
        <v>7.6999999999999993</v>
      </c>
      <c r="L108" s="46">
        <f t="shared" si="15"/>
        <v>3.8</v>
      </c>
      <c r="M108" s="46">
        <f t="shared" si="17"/>
        <v>3.9</v>
      </c>
      <c r="N108" s="42">
        <f t="shared" si="13"/>
        <v>3.9</v>
      </c>
      <c r="O108" s="42">
        <f t="shared" si="14"/>
        <v>3.9</v>
      </c>
    </row>
    <row r="109" spans="1:15" x14ac:dyDescent="0.35">
      <c r="A109" s="43">
        <f>学生名单!A106</f>
        <v>12103990338</v>
      </c>
      <c r="B109" s="43" t="str">
        <f>学生名单!B106</f>
        <v>王雨洁</v>
      </c>
      <c r="C109" s="47">
        <v>2</v>
      </c>
      <c r="D109" s="47">
        <v>2</v>
      </c>
      <c r="E109" s="48">
        <v>1.9</v>
      </c>
      <c r="F109" s="48">
        <v>1.9</v>
      </c>
      <c r="G109" s="48">
        <v>1.8</v>
      </c>
      <c r="H109" s="48">
        <v>2</v>
      </c>
      <c r="I109" s="48">
        <v>1.9</v>
      </c>
      <c r="J109" s="48">
        <v>1.8</v>
      </c>
      <c r="K109" s="46">
        <f t="shared" si="18"/>
        <v>15.300000000000002</v>
      </c>
      <c r="L109" s="46">
        <f t="shared" si="15"/>
        <v>7.6</v>
      </c>
      <c r="M109" s="46">
        <f t="shared" si="17"/>
        <v>7.7</v>
      </c>
      <c r="N109" s="42">
        <f t="shared" si="13"/>
        <v>4</v>
      </c>
      <c r="O109" s="42">
        <f t="shared" si="14"/>
        <v>3.9</v>
      </c>
    </row>
    <row r="110" spans="1:15" x14ac:dyDescent="0.35">
      <c r="A110" s="43">
        <f>学生名单!A107</f>
        <v>12103990402</v>
      </c>
      <c r="B110" s="43" t="str">
        <f>学生名单!B107</f>
        <v>王璐</v>
      </c>
      <c r="C110" s="48">
        <v>2</v>
      </c>
      <c r="D110" s="48">
        <v>2</v>
      </c>
      <c r="E110" s="48">
        <v>1.9</v>
      </c>
      <c r="F110" s="48">
        <v>2</v>
      </c>
      <c r="G110" s="48">
        <v>1.8</v>
      </c>
      <c r="H110" s="48">
        <v>2</v>
      </c>
      <c r="I110" s="48"/>
      <c r="J110" s="48"/>
      <c r="K110" s="46">
        <f t="shared" si="18"/>
        <v>11.700000000000001</v>
      </c>
      <c r="L110" s="46">
        <f t="shared" si="15"/>
        <v>5.7</v>
      </c>
      <c r="M110" s="46">
        <f t="shared" si="17"/>
        <v>6</v>
      </c>
      <c r="N110" s="42">
        <f t="shared" si="13"/>
        <v>4</v>
      </c>
      <c r="O110" s="42">
        <f t="shared" si="14"/>
        <v>3.9</v>
      </c>
    </row>
    <row r="111" spans="1:15" x14ac:dyDescent="0.35">
      <c r="A111" s="43">
        <f>学生名单!A108</f>
        <v>12103990406</v>
      </c>
      <c r="B111" s="43" t="str">
        <f>学生名单!B108</f>
        <v>胡羽康</v>
      </c>
      <c r="C111" s="48"/>
      <c r="D111" s="48"/>
      <c r="E111" s="48"/>
      <c r="F111" s="48"/>
      <c r="G111" s="48"/>
      <c r="H111" s="48"/>
      <c r="I111" s="48"/>
      <c r="J111" s="48"/>
      <c r="K111" s="46">
        <f t="shared" si="18"/>
        <v>0</v>
      </c>
      <c r="L111" s="46">
        <f t="shared" ref="L111:L127" si="19">SUM(C111+E111+G111+I111)</f>
        <v>0</v>
      </c>
      <c r="M111" s="46">
        <f t="shared" si="17"/>
        <v>0</v>
      </c>
      <c r="N111" s="42">
        <f t="shared" si="13"/>
        <v>0</v>
      </c>
      <c r="O111" s="42">
        <f t="shared" si="14"/>
        <v>0</v>
      </c>
    </row>
    <row r="112" spans="1:15" x14ac:dyDescent="0.35">
      <c r="A112" s="43">
        <f>学生名单!A109</f>
        <v>12103990407</v>
      </c>
      <c r="B112" s="43" t="str">
        <f>学生名单!B109</f>
        <v>李心成</v>
      </c>
      <c r="C112" s="48"/>
      <c r="D112" s="48"/>
      <c r="E112" s="48"/>
      <c r="F112" s="48"/>
      <c r="G112" s="48"/>
      <c r="H112" s="48"/>
      <c r="I112" s="48"/>
      <c r="J112" s="48"/>
      <c r="K112" s="46">
        <f t="shared" si="18"/>
        <v>0</v>
      </c>
      <c r="L112" s="46">
        <f t="shared" si="19"/>
        <v>0</v>
      </c>
      <c r="M112" s="46">
        <f t="shared" si="17"/>
        <v>0</v>
      </c>
      <c r="N112" s="42">
        <f t="shared" si="13"/>
        <v>0</v>
      </c>
      <c r="O112" s="42">
        <f t="shared" si="14"/>
        <v>0</v>
      </c>
    </row>
    <row r="113" spans="1:15" x14ac:dyDescent="0.35">
      <c r="A113" s="43">
        <f>学生名单!A110</f>
        <v>12103990409</v>
      </c>
      <c r="B113" s="43" t="str">
        <f>学生名单!B110</f>
        <v>彭礼彬</v>
      </c>
      <c r="C113" s="48">
        <v>1.7</v>
      </c>
      <c r="D113" s="48">
        <v>1.7</v>
      </c>
      <c r="E113" s="48">
        <v>1.9</v>
      </c>
      <c r="F113" s="48">
        <v>1.7</v>
      </c>
      <c r="G113" s="48">
        <v>1.8</v>
      </c>
      <c r="H113" s="48">
        <v>1.7</v>
      </c>
      <c r="I113" s="48">
        <v>1.8</v>
      </c>
      <c r="J113" s="48">
        <v>1.8</v>
      </c>
      <c r="K113" s="46">
        <f t="shared" si="18"/>
        <v>14.100000000000001</v>
      </c>
      <c r="L113" s="46">
        <f t="shared" si="19"/>
        <v>7.1999999999999993</v>
      </c>
      <c r="M113" s="46">
        <f t="shared" si="17"/>
        <v>6.8999999999999995</v>
      </c>
      <c r="N113" s="42">
        <f t="shared" si="13"/>
        <v>3.4</v>
      </c>
      <c r="O113" s="42">
        <f t="shared" si="14"/>
        <v>3.5999999999999996</v>
      </c>
    </row>
    <row r="114" spans="1:15" x14ac:dyDescent="0.35">
      <c r="A114" s="43">
        <f>学生名单!A111</f>
        <v>12103990410</v>
      </c>
      <c r="B114" s="43" t="str">
        <f>学生名单!B111</f>
        <v>郑嘉烨</v>
      </c>
      <c r="C114" s="48"/>
      <c r="D114" s="48"/>
      <c r="E114" s="48"/>
      <c r="F114" s="48"/>
      <c r="G114" s="48"/>
      <c r="H114" s="48"/>
      <c r="I114" s="48"/>
      <c r="J114" s="48"/>
      <c r="K114" s="46">
        <f t="shared" si="18"/>
        <v>0</v>
      </c>
      <c r="L114" s="46">
        <f t="shared" si="19"/>
        <v>0</v>
      </c>
      <c r="M114" s="46">
        <f t="shared" si="17"/>
        <v>0</v>
      </c>
      <c r="N114" s="42">
        <f t="shared" si="13"/>
        <v>0</v>
      </c>
      <c r="O114" s="42">
        <f t="shared" si="14"/>
        <v>0</v>
      </c>
    </row>
    <row r="115" spans="1:15" x14ac:dyDescent="0.35">
      <c r="A115" s="43">
        <f>学生名单!A112</f>
        <v>12103990411</v>
      </c>
      <c r="B115" s="43" t="str">
        <f>学生名单!B112</f>
        <v>罗显明</v>
      </c>
      <c r="C115" s="48"/>
      <c r="D115" s="48"/>
      <c r="E115" s="48"/>
      <c r="F115" s="48"/>
      <c r="G115" s="48">
        <v>1.5</v>
      </c>
      <c r="H115" s="48">
        <v>1.7</v>
      </c>
      <c r="I115" s="48"/>
      <c r="J115" s="48"/>
      <c r="K115" s="46">
        <f t="shared" si="18"/>
        <v>3.2</v>
      </c>
      <c r="L115" s="46">
        <f t="shared" si="19"/>
        <v>1.5</v>
      </c>
      <c r="M115" s="46">
        <f t="shared" si="17"/>
        <v>1.7</v>
      </c>
      <c r="N115" s="42">
        <f t="shared" si="13"/>
        <v>0</v>
      </c>
      <c r="O115" s="42">
        <f t="shared" si="14"/>
        <v>0</v>
      </c>
    </row>
    <row r="116" spans="1:15" x14ac:dyDescent="0.35">
      <c r="A116" s="43">
        <f>学生名单!A113</f>
        <v>12103990413</v>
      </c>
      <c r="B116" s="43" t="str">
        <f>学生名单!B113</f>
        <v>魏东</v>
      </c>
      <c r="C116" s="48"/>
      <c r="D116" s="48"/>
      <c r="E116" s="48"/>
      <c r="F116" s="48"/>
      <c r="G116" s="48"/>
      <c r="H116" s="48"/>
      <c r="I116" s="48"/>
      <c r="J116" s="48"/>
      <c r="K116" s="46">
        <f t="shared" ref="K116:K127" si="20">SUM(C116:J116)</f>
        <v>0</v>
      </c>
      <c r="L116" s="46">
        <f t="shared" si="19"/>
        <v>0</v>
      </c>
      <c r="M116" s="46">
        <f t="shared" si="17"/>
        <v>0</v>
      </c>
      <c r="N116" s="42">
        <f t="shared" si="13"/>
        <v>0</v>
      </c>
      <c r="O116" s="42">
        <f t="shared" si="14"/>
        <v>0</v>
      </c>
    </row>
    <row r="117" spans="1:15" x14ac:dyDescent="0.35">
      <c r="A117" s="43">
        <f>学生名单!A114</f>
        <v>12103990417</v>
      </c>
      <c r="B117" s="43" t="str">
        <f>学生名单!B114</f>
        <v>孙汉文</v>
      </c>
      <c r="C117" s="48">
        <v>2</v>
      </c>
      <c r="D117" s="48">
        <v>2</v>
      </c>
      <c r="E117" s="48"/>
      <c r="F117" s="48"/>
      <c r="G117" s="48"/>
      <c r="H117" s="48"/>
      <c r="I117" s="48"/>
      <c r="J117" s="48"/>
      <c r="K117" s="46">
        <f t="shared" si="20"/>
        <v>4</v>
      </c>
      <c r="L117" s="46">
        <f t="shared" si="19"/>
        <v>2</v>
      </c>
      <c r="M117" s="46">
        <f t="shared" si="17"/>
        <v>2</v>
      </c>
      <c r="N117" s="42">
        <f t="shared" si="13"/>
        <v>4</v>
      </c>
      <c r="O117" s="42">
        <f t="shared" si="14"/>
        <v>2</v>
      </c>
    </row>
    <row r="118" spans="1:15" x14ac:dyDescent="0.35">
      <c r="A118" s="43">
        <f>学生名单!A115</f>
        <v>12103990422</v>
      </c>
      <c r="B118" s="43" t="str">
        <f>学生名单!B115</f>
        <v>赵鑫</v>
      </c>
      <c r="C118" s="123">
        <v>1.8</v>
      </c>
      <c r="D118" s="123">
        <v>1.8</v>
      </c>
      <c r="E118" s="48">
        <v>1.6</v>
      </c>
      <c r="F118" s="48">
        <v>1.8</v>
      </c>
      <c r="G118" s="48">
        <v>1.6</v>
      </c>
      <c r="H118" s="48">
        <v>1.7</v>
      </c>
      <c r="I118" s="48">
        <v>1.6</v>
      </c>
      <c r="J118" s="48">
        <v>1.6</v>
      </c>
      <c r="K118" s="46">
        <f t="shared" si="20"/>
        <v>13.499999999999998</v>
      </c>
      <c r="L118" s="46">
        <f t="shared" si="19"/>
        <v>6.6</v>
      </c>
      <c r="M118" s="46">
        <f t="shared" si="17"/>
        <v>6.9</v>
      </c>
      <c r="N118" s="42">
        <f t="shared" si="13"/>
        <v>3.6</v>
      </c>
      <c r="O118" s="42">
        <f t="shared" si="14"/>
        <v>3.4000000000000004</v>
      </c>
    </row>
    <row r="119" spans="1:15" x14ac:dyDescent="0.35">
      <c r="A119" s="43">
        <f>学生名单!A116</f>
        <v>12103990429</v>
      </c>
      <c r="B119" s="43" t="str">
        <f>学生名单!B116</f>
        <v>何奇航</v>
      </c>
      <c r="C119" s="48"/>
      <c r="D119" s="48"/>
      <c r="E119" s="48"/>
      <c r="F119" s="48"/>
      <c r="G119" s="48"/>
      <c r="H119" s="48"/>
      <c r="I119" s="48"/>
      <c r="J119" s="48"/>
      <c r="K119" s="46">
        <f t="shared" si="20"/>
        <v>0</v>
      </c>
      <c r="L119" s="46">
        <f t="shared" si="19"/>
        <v>0</v>
      </c>
      <c r="M119" s="46">
        <f t="shared" si="17"/>
        <v>0</v>
      </c>
      <c r="N119" s="42">
        <f t="shared" si="13"/>
        <v>0</v>
      </c>
      <c r="O119" s="42">
        <f t="shared" si="14"/>
        <v>0</v>
      </c>
    </row>
    <row r="120" spans="1:15" x14ac:dyDescent="0.35">
      <c r="A120" s="43">
        <f>学生名单!A117</f>
        <v>12103990434</v>
      </c>
      <c r="B120" s="43" t="str">
        <f>学生名单!B117</f>
        <v>熊涛</v>
      </c>
      <c r="C120" s="48">
        <v>1.8</v>
      </c>
      <c r="D120" s="48">
        <v>1.8</v>
      </c>
      <c r="E120" s="48">
        <v>1.6</v>
      </c>
      <c r="F120" s="48">
        <v>1.8</v>
      </c>
      <c r="G120" s="48">
        <v>1.7</v>
      </c>
      <c r="H120" s="48">
        <v>1.8</v>
      </c>
      <c r="I120" s="48">
        <v>1.7</v>
      </c>
      <c r="J120" s="48">
        <v>1.8</v>
      </c>
      <c r="K120" s="46">
        <f t="shared" si="20"/>
        <v>14</v>
      </c>
      <c r="L120" s="46">
        <f t="shared" si="19"/>
        <v>6.8000000000000007</v>
      </c>
      <c r="M120" s="46">
        <f t="shared" si="17"/>
        <v>7.2</v>
      </c>
      <c r="N120" s="42">
        <f t="shared" ref="N120:N127" si="21">SUM(C120:D120)</f>
        <v>3.6</v>
      </c>
      <c r="O120" s="42">
        <f t="shared" ref="O120:O127" si="22">SUM(D120:E120)</f>
        <v>3.4000000000000004</v>
      </c>
    </row>
    <row r="121" spans="1:15" x14ac:dyDescent="0.35">
      <c r="A121" s="43">
        <f>学生名单!A118</f>
        <v>12103990436</v>
      </c>
      <c r="B121" s="43" t="str">
        <f>学生名单!B118</f>
        <v>马靖</v>
      </c>
      <c r="C121" s="48"/>
      <c r="D121" s="48"/>
      <c r="E121" s="48"/>
      <c r="F121" s="48"/>
      <c r="G121" s="48"/>
      <c r="H121" s="48"/>
      <c r="I121" s="48"/>
      <c r="J121" s="48"/>
      <c r="K121" s="46">
        <f t="shared" si="20"/>
        <v>0</v>
      </c>
      <c r="L121" s="46">
        <f t="shared" si="19"/>
        <v>0</v>
      </c>
      <c r="M121" s="46">
        <f t="shared" si="17"/>
        <v>0</v>
      </c>
      <c r="N121" s="42">
        <f t="shared" si="21"/>
        <v>0</v>
      </c>
      <c r="O121" s="42">
        <f t="shared" si="22"/>
        <v>0</v>
      </c>
    </row>
    <row r="122" spans="1:15" x14ac:dyDescent="0.35">
      <c r="A122" s="43">
        <f>学生名单!A119</f>
        <v>12103990437</v>
      </c>
      <c r="B122" s="43" t="str">
        <f>学生名单!B119</f>
        <v>向波</v>
      </c>
      <c r="C122" s="48">
        <v>1.6</v>
      </c>
      <c r="D122" s="48">
        <v>1.6</v>
      </c>
      <c r="E122" s="48">
        <v>1.6</v>
      </c>
      <c r="F122" s="48">
        <v>1.6</v>
      </c>
      <c r="G122" s="48">
        <v>1.6</v>
      </c>
      <c r="H122" s="48">
        <v>1.8</v>
      </c>
      <c r="I122" s="48">
        <v>2</v>
      </c>
      <c r="J122" s="48">
        <v>2</v>
      </c>
      <c r="K122" s="46">
        <f t="shared" si="20"/>
        <v>13.8</v>
      </c>
      <c r="L122" s="46">
        <f t="shared" si="19"/>
        <v>6.8000000000000007</v>
      </c>
      <c r="M122" s="46">
        <f t="shared" si="17"/>
        <v>7</v>
      </c>
      <c r="N122" s="42">
        <f t="shared" si="21"/>
        <v>3.2</v>
      </c>
      <c r="O122" s="42">
        <f t="shared" si="22"/>
        <v>3.2</v>
      </c>
    </row>
    <row r="123" spans="1:15" x14ac:dyDescent="0.35">
      <c r="A123" s="43">
        <f>学生名单!A120</f>
        <v>12103990438</v>
      </c>
      <c r="B123" s="43" t="str">
        <f>学生名单!B120</f>
        <v>孙东</v>
      </c>
      <c r="C123" s="48">
        <v>1.8</v>
      </c>
      <c r="D123" s="48">
        <v>1.9</v>
      </c>
      <c r="E123" s="48">
        <v>2</v>
      </c>
      <c r="F123" s="48">
        <v>2</v>
      </c>
      <c r="G123" s="48">
        <v>2</v>
      </c>
      <c r="H123" s="48">
        <v>2</v>
      </c>
      <c r="I123" s="48">
        <v>2</v>
      </c>
      <c r="J123" s="48">
        <v>2</v>
      </c>
      <c r="K123" s="46">
        <f t="shared" si="20"/>
        <v>15.7</v>
      </c>
      <c r="L123" s="46">
        <f t="shared" si="19"/>
        <v>7.8</v>
      </c>
      <c r="M123" s="46">
        <f t="shared" si="17"/>
        <v>7.9</v>
      </c>
      <c r="N123" s="42">
        <f t="shared" si="21"/>
        <v>3.7</v>
      </c>
      <c r="O123" s="42">
        <f t="shared" si="22"/>
        <v>3.9</v>
      </c>
    </row>
    <row r="124" spans="1:15" x14ac:dyDescent="0.35">
      <c r="A124" s="43">
        <f>学生名单!A121</f>
        <v>12104050304</v>
      </c>
      <c r="B124" s="43" t="str">
        <f>学生名单!B121</f>
        <v>田英旭</v>
      </c>
      <c r="C124" s="48"/>
      <c r="D124" s="48"/>
      <c r="E124" s="48"/>
      <c r="F124" s="48"/>
      <c r="G124" s="48"/>
      <c r="H124" s="48"/>
      <c r="I124" s="48"/>
      <c r="J124" s="48"/>
      <c r="K124" s="46">
        <f t="shared" si="20"/>
        <v>0</v>
      </c>
      <c r="L124" s="46">
        <f t="shared" si="19"/>
        <v>0</v>
      </c>
      <c r="M124" s="46">
        <f t="shared" si="17"/>
        <v>0</v>
      </c>
      <c r="N124" s="42">
        <f t="shared" si="21"/>
        <v>0</v>
      </c>
      <c r="O124" s="42">
        <f t="shared" si="22"/>
        <v>0</v>
      </c>
    </row>
    <row r="125" spans="1:15" x14ac:dyDescent="0.35">
      <c r="A125" s="43">
        <f>学生名单!A122</f>
        <v>12104050322</v>
      </c>
      <c r="B125" s="43" t="str">
        <f>学生名单!B122</f>
        <v>李川</v>
      </c>
      <c r="C125" s="48"/>
      <c r="D125" s="48"/>
      <c r="E125" s="48"/>
      <c r="F125" s="48"/>
      <c r="G125" s="48"/>
      <c r="H125" s="48"/>
      <c r="I125" s="48"/>
      <c r="J125" s="48"/>
      <c r="K125" s="46">
        <f t="shared" si="20"/>
        <v>0</v>
      </c>
      <c r="L125" s="46">
        <f t="shared" si="19"/>
        <v>0</v>
      </c>
      <c r="M125" s="46">
        <f t="shared" si="17"/>
        <v>0</v>
      </c>
      <c r="N125" s="42">
        <f t="shared" si="21"/>
        <v>0</v>
      </c>
      <c r="O125" s="42">
        <f t="shared" si="22"/>
        <v>0</v>
      </c>
    </row>
    <row r="126" spans="1:15" x14ac:dyDescent="0.35">
      <c r="A126" s="43">
        <f>学生名单!A123</f>
        <v>12106010451</v>
      </c>
      <c r="B126" s="43" t="str">
        <f>学生名单!B123</f>
        <v>张晓雪</v>
      </c>
      <c r="C126" s="48">
        <v>2</v>
      </c>
      <c r="D126" s="48">
        <v>2</v>
      </c>
      <c r="E126" s="48">
        <v>2</v>
      </c>
      <c r="F126" s="48">
        <v>2</v>
      </c>
      <c r="G126" s="48">
        <v>2</v>
      </c>
      <c r="H126" s="48">
        <v>2</v>
      </c>
      <c r="I126" s="48">
        <v>2</v>
      </c>
      <c r="J126" s="48">
        <v>2</v>
      </c>
      <c r="K126" s="46">
        <f t="shared" si="20"/>
        <v>16</v>
      </c>
      <c r="L126" s="46">
        <f t="shared" si="19"/>
        <v>8</v>
      </c>
      <c r="M126" s="46">
        <f t="shared" si="17"/>
        <v>8</v>
      </c>
      <c r="N126" s="42">
        <f t="shared" si="21"/>
        <v>4</v>
      </c>
      <c r="O126" s="42">
        <f t="shared" si="22"/>
        <v>4</v>
      </c>
    </row>
    <row r="127" spans="1:15" x14ac:dyDescent="0.35">
      <c r="A127" s="43">
        <f>学生名单!A124</f>
        <v>12123010237</v>
      </c>
      <c r="B127" s="43" t="str">
        <f>学生名单!B124</f>
        <v>段宇娇</v>
      </c>
      <c r="C127" s="48">
        <v>1.7</v>
      </c>
      <c r="D127" s="48">
        <v>1.7</v>
      </c>
      <c r="E127" s="48">
        <v>1.8</v>
      </c>
      <c r="F127" s="48">
        <v>1.6</v>
      </c>
      <c r="G127" s="48">
        <v>1.7</v>
      </c>
      <c r="H127" s="48">
        <v>1.6</v>
      </c>
      <c r="I127" s="48">
        <v>1.7</v>
      </c>
      <c r="J127" s="48">
        <v>1.6</v>
      </c>
      <c r="K127" s="46">
        <f t="shared" si="20"/>
        <v>13.399999999999999</v>
      </c>
      <c r="L127" s="46">
        <f t="shared" si="19"/>
        <v>6.9</v>
      </c>
      <c r="M127" s="46">
        <f t="shared" si="17"/>
        <v>6.5</v>
      </c>
      <c r="N127" s="42">
        <f t="shared" si="21"/>
        <v>3.4</v>
      </c>
      <c r="O127" s="42">
        <f t="shared" si="22"/>
        <v>3.5</v>
      </c>
    </row>
    <row r="128" spans="1:15" x14ac:dyDescent="0.35">
      <c r="E128" s="1"/>
      <c r="F128" s="1"/>
    </row>
    <row r="144" spans="4:16" x14ac:dyDescent="0.35">
      <c r="D144" s="87"/>
      <c r="E144" s="58"/>
      <c r="F144" s="58"/>
      <c r="G144" s="58"/>
      <c r="K144" s="87"/>
      <c r="L144" s="58"/>
      <c r="M144" s="58"/>
      <c r="N144" s="58"/>
      <c r="P144" s="88"/>
    </row>
    <row r="145" spans="4:16" x14ac:dyDescent="0.35">
      <c r="D145" s="87"/>
      <c r="E145" s="58"/>
      <c r="F145" s="58"/>
      <c r="G145" s="58"/>
      <c r="K145" s="87"/>
      <c r="L145" s="58"/>
      <c r="M145" s="58"/>
      <c r="N145" s="58"/>
      <c r="P145" s="88"/>
    </row>
    <row r="146" spans="4:16" x14ac:dyDescent="0.35">
      <c r="D146" s="87"/>
      <c r="E146" s="58"/>
      <c r="F146" s="58"/>
      <c r="G146" s="58"/>
      <c r="K146" s="87"/>
      <c r="L146" s="58"/>
      <c r="M146" s="58"/>
      <c r="N146" s="58"/>
      <c r="P146" s="88"/>
    </row>
    <row r="147" spans="4:16" x14ac:dyDescent="0.35">
      <c r="D147" s="87"/>
      <c r="E147" s="58"/>
      <c r="F147" s="58"/>
      <c r="G147" s="58"/>
      <c r="K147" s="87"/>
      <c r="L147" s="58"/>
      <c r="M147" s="58"/>
      <c r="N147" s="58"/>
      <c r="P147" s="88"/>
    </row>
    <row r="148" spans="4:16" x14ac:dyDescent="0.35">
      <c r="D148" s="87"/>
      <c r="E148" s="58"/>
      <c r="F148" s="58"/>
      <c r="G148" s="58"/>
      <c r="K148" s="87"/>
      <c r="L148" s="58"/>
      <c r="M148" s="58"/>
      <c r="N148" s="58"/>
      <c r="P148" s="88"/>
    </row>
    <row r="149" spans="4:16" x14ac:dyDescent="0.35">
      <c r="D149" s="87"/>
      <c r="E149" s="58"/>
      <c r="F149" s="58"/>
      <c r="G149" s="58"/>
      <c r="K149" s="87"/>
      <c r="L149" s="58"/>
      <c r="M149" s="58"/>
      <c r="N149" s="58"/>
      <c r="P149" s="88"/>
    </row>
    <row r="150" spans="4:16" x14ac:dyDescent="0.35">
      <c r="D150" s="87"/>
      <c r="E150" s="58"/>
      <c r="F150" s="58"/>
      <c r="G150" s="58"/>
      <c r="K150" s="87"/>
      <c r="L150" s="58"/>
      <c r="M150" s="58"/>
      <c r="N150" s="58"/>
      <c r="P150" s="88"/>
    </row>
    <row r="151" spans="4:16" x14ac:dyDescent="0.35">
      <c r="D151" s="87"/>
      <c r="E151" s="58"/>
      <c r="F151" s="58"/>
      <c r="G151" s="58"/>
      <c r="K151" s="87"/>
      <c r="L151" s="58"/>
      <c r="M151" s="58"/>
      <c r="N151" s="58"/>
      <c r="P151" s="88"/>
    </row>
    <row r="152" spans="4:16" x14ac:dyDescent="0.35">
      <c r="D152" s="87"/>
      <c r="E152" s="58"/>
      <c r="F152" s="58"/>
      <c r="G152" s="58"/>
      <c r="K152" s="87"/>
      <c r="L152" s="58"/>
      <c r="M152" s="58"/>
      <c r="N152" s="58"/>
      <c r="P152" s="88"/>
    </row>
    <row r="153" spans="4:16" x14ac:dyDescent="0.35">
      <c r="D153" s="87"/>
      <c r="G153" s="58"/>
      <c r="K153" s="87"/>
      <c r="N153" s="58"/>
      <c r="P153" s="88"/>
    </row>
    <row r="154" spans="4:16" x14ac:dyDescent="0.35">
      <c r="G154" s="58"/>
      <c r="K154" s="87"/>
      <c r="N154" s="58"/>
      <c r="P154" s="88"/>
    </row>
    <row r="155" spans="4:16" x14ac:dyDescent="0.35">
      <c r="N155" s="58"/>
    </row>
  </sheetData>
  <mergeCells count="10">
    <mergeCell ref="A1:M1"/>
    <mergeCell ref="C2:D2"/>
    <mergeCell ref="E2:F2"/>
    <mergeCell ref="G2:H2"/>
    <mergeCell ref="I2:J2"/>
    <mergeCell ref="A2:A4"/>
    <mergeCell ref="B2:B4"/>
    <mergeCell ref="K2:K4"/>
    <mergeCell ref="L2:L4"/>
    <mergeCell ref="M2:M4"/>
  </mergeCells>
  <phoneticPr fontId="13"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27"/>
  <sheetViews>
    <sheetView workbookViewId="0">
      <selection activeCell="D14" sqref="D14"/>
    </sheetView>
  </sheetViews>
  <sheetFormatPr defaultColWidth="8.7109375" defaultRowHeight="12.9" x14ac:dyDescent="0.35"/>
  <cols>
    <col min="1" max="1" width="12.7109375" style="42" customWidth="1"/>
    <col min="2" max="2" width="8.7109375" style="42"/>
    <col min="3" max="6" width="8.7109375" style="42" customWidth="1"/>
    <col min="7" max="7" width="11.7109375" style="42" customWidth="1"/>
    <col min="8" max="8" width="13" style="42" customWidth="1"/>
    <col min="9" max="9" width="23.42578125" style="42" customWidth="1"/>
    <col min="10" max="16384" width="8.7109375" style="42"/>
  </cols>
  <sheetData>
    <row r="1" spans="1:11" ht="125.5" customHeight="1" x14ac:dyDescent="0.35">
      <c r="A1" s="93" t="s">
        <v>53</v>
      </c>
      <c r="B1" s="93"/>
      <c r="C1" s="93"/>
      <c r="D1" s="93"/>
      <c r="E1" s="93"/>
      <c r="F1" s="93"/>
      <c r="G1" s="93"/>
      <c r="H1" s="93"/>
      <c r="I1" s="93"/>
    </row>
    <row r="2" spans="1:11" x14ac:dyDescent="0.35">
      <c r="A2" s="105" t="s">
        <v>28</v>
      </c>
      <c r="B2" s="105" t="s">
        <v>29</v>
      </c>
      <c r="C2" s="105" t="s">
        <v>54</v>
      </c>
      <c r="D2" s="105"/>
      <c r="E2" s="105" t="s">
        <v>55</v>
      </c>
      <c r="F2" s="105"/>
      <c r="G2" s="105" t="s">
        <v>56</v>
      </c>
      <c r="H2" s="105" t="s">
        <v>47</v>
      </c>
      <c r="I2" s="105" t="s">
        <v>48</v>
      </c>
    </row>
    <row r="3" spans="1:11" ht="13.3" x14ac:dyDescent="0.35">
      <c r="A3" s="105"/>
      <c r="B3" s="105"/>
      <c r="C3" s="43" t="s">
        <v>49</v>
      </c>
      <c r="D3" s="43" t="s">
        <v>50</v>
      </c>
      <c r="E3" s="43" t="s">
        <v>49</v>
      </c>
      <c r="F3" s="43" t="s">
        <v>50</v>
      </c>
      <c r="G3" s="105"/>
      <c r="H3" s="105"/>
      <c r="I3" s="105"/>
    </row>
    <row r="4" spans="1:11" ht="15" customHeight="1" x14ac:dyDescent="0.35">
      <c r="A4" s="105"/>
      <c r="B4" s="105"/>
      <c r="C4" s="43" t="s">
        <v>57</v>
      </c>
      <c r="D4" s="43" t="s">
        <v>58</v>
      </c>
      <c r="E4" s="43" t="s">
        <v>57</v>
      </c>
      <c r="F4" s="44" t="s">
        <v>52</v>
      </c>
      <c r="G4" s="105"/>
      <c r="H4" s="105"/>
      <c r="I4" s="105"/>
    </row>
    <row r="5" spans="1:11" x14ac:dyDescent="0.35">
      <c r="A5" s="43">
        <f>学生名单!A2</f>
        <v>11901070118</v>
      </c>
      <c r="B5" s="43" t="str">
        <f>学生名单!B2</f>
        <v>何睿祺</v>
      </c>
      <c r="C5" s="47"/>
      <c r="D5" s="47"/>
      <c r="E5" s="47"/>
      <c r="F5" s="47"/>
      <c r="G5" s="46">
        <f t="shared" ref="G5:G35" si="0">SUM(C5:F5)</f>
        <v>0</v>
      </c>
      <c r="H5" s="46">
        <f t="shared" ref="H5:H68" si="1">SUM(C5+E5)</f>
        <v>0</v>
      </c>
      <c r="I5" s="46">
        <f t="shared" ref="I5:I68" si="2">SUM(D5+F5)</f>
        <v>0</v>
      </c>
      <c r="J5" s="42">
        <f t="shared" ref="J5:J68" si="3">SUM(C5:D5)</f>
        <v>0</v>
      </c>
      <c r="K5" s="42">
        <f t="shared" ref="K5:K68" si="4">SUM(D5:E5)</f>
        <v>0</v>
      </c>
    </row>
    <row r="6" spans="1:11" x14ac:dyDescent="0.35">
      <c r="A6" s="43">
        <f>学生名单!A3</f>
        <v>12003030131</v>
      </c>
      <c r="B6" s="43" t="str">
        <f>学生名单!B3</f>
        <v>崔家博</v>
      </c>
      <c r="C6" s="47"/>
      <c r="D6" s="47"/>
      <c r="E6" s="47"/>
      <c r="F6" s="47"/>
      <c r="G6" s="46">
        <f t="shared" si="0"/>
        <v>0</v>
      </c>
      <c r="H6" s="46">
        <f t="shared" si="1"/>
        <v>0</v>
      </c>
      <c r="I6" s="46">
        <f t="shared" si="2"/>
        <v>0</v>
      </c>
      <c r="J6" s="42">
        <f t="shared" si="3"/>
        <v>0</v>
      </c>
      <c r="K6" s="42">
        <f t="shared" si="4"/>
        <v>0</v>
      </c>
    </row>
    <row r="7" spans="1:11" x14ac:dyDescent="0.35">
      <c r="A7" s="43">
        <f>学生名单!A4</f>
        <v>12103990107</v>
      </c>
      <c r="B7" s="43" t="str">
        <f>学生名单!B4</f>
        <v>陈浩民</v>
      </c>
      <c r="C7" s="47"/>
      <c r="D7" s="47"/>
      <c r="E7" s="47"/>
      <c r="F7" s="47"/>
      <c r="G7" s="46">
        <f t="shared" si="0"/>
        <v>0</v>
      </c>
      <c r="H7" s="46">
        <f t="shared" si="1"/>
        <v>0</v>
      </c>
      <c r="I7" s="46">
        <f t="shared" si="2"/>
        <v>0</v>
      </c>
      <c r="J7" s="42">
        <f t="shared" si="3"/>
        <v>0</v>
      </c>
      <c r="K7" s="42">
        <f t="shared" si="4"/>
        <v>0</v>
      </c>
    </row>
    <row r="8" spans="1:11" x14ac:dyDescent="0.35">
      <c r="A8" s="43">
        <f>学生名单!A5</f>
        <v>12103990138</v>
      </c>
      <c r="B8" s="43" t="str">
        <f>学生名单!B5</f>
        <v>冯启楠</v>
      </c>
      <c r="C8" s="47"/>
      <c r="D8" s="47"/>
      <c r="E8" s="47"/>
      <c r="F8" s="47"/>
      <c r="G8" s="46">
        <f t="shared" si="0"/>
        <v>0</v>
      </c>
      <c r="H8" s="46">
        <f t="shared" si="1"/>
        <v>0</v>
      </c>
      <c r="I8" s="46">
        <f t="shared" si="2"/>
        <v>0</v>
      </c>
      <c r="J8" s="42">
        <f t="shared" si="3"/>
        <v>0</v>
      </c>
      <c r="K8" s="42">
        <f t="shared" si="4"/>
        <v>0</v>
      </c>
    </row>
    <row r="9" spans="1:11" x14ac:dyDescent="0.35">
      <c r="A9" s="43">
        <f>学生名单!A6</f>
        <v>12103990208</v>
      </c>
      <c r="B9" s="43" t="str">
        <f>学生名单!B6</f>
        <v>万雨辰</v>
      </c>
      <c r="C9" s="47"/>
      <c r="D9" s="47"/>
      <c r="E9" s="47"/>
      <c r="F9" s="47"/>
      <c r="G9" s="46">
        <f t="shared" si="0"/>
        <v>0</v>
      </c>
      <c r="H9" s="46">
        <f t="shared" si="1"/>
        <v>0</v>
      </c>
      <c r="I9" s="46">
        <f t="shared" si="2"/>
        <v>0</v>
      </c>
      <c r="J9" s="42">
        <f t="shared" si="3"/>
        <v>0</v>
      </c>
      <c r="K9" s="42">
        <f t="shared" si="4"/>
        <v>0</v>
      </c>
    </row>
    <row r="10" spans="1:11" x14ac:dyDescent="0.35">
      <c r="A10" s="43">
        <f>学生名单!A7</f>
        <v>12103990212</v>
      </c>
      <c r="B10" s="43" t="str">
        <f>学生名单!B7</f>
        <v>徐罗宁</v>
      </c>
      <c r="C10" s="47"/>
      <c r="D10" s="47"/>
      <c r="E10" s="47"/>
      <c r="F10" s="47"/>
      <c r="G10" s="46">
        <f t="shared" si="0"/>
        <v>0</v>
      </c>
      <c r="H10" s="46">
        <f t="shared" si="1"/>
        <v>0</v>
      </c>
      <c r="I10" s="46">
        <f t="shared" si="2"/>
        <v>0</v>
      </c>
      <c r="J10" s="42">
        <f t="shared" si="3"/>
        <v>0</v>
      </c>
      <c r="K10" s="42">
        <f t="shared" si="4"/>
        <v>0</v>
      </c>
    </row>
    <row r="11" spans="1:11" x14ac:dyDescent="0.35">
      <c r="A11" s="43">
        <f>学生名单!A8</f>
        <v>12103990217</v>
      </c>
      <c r="B11" s="43" t="str">
        <f>学生名单!B8</f>
        <v>杨丰源</v>
      </c>
      <c r="C11" s="47"/>
      <c r="D11" s="47"/>
      <c r="E11" s="47"/>
      <c r="F11" s="47"/>
      <c r="G11" s="46">
        <f t="shared" si="0"/>
        <v>0</v>
      </c>
      <c r="H11" s="46">
        <f t="shared" si="1"/>
        <v>0</v>
      </c>
      <c r="I11" s="46">
        <f t="shared" si="2"/>
        <v>0</v>
      </c>
      <c r="J11" s="42">
        <f t="shared" si="3"/>
        <v>0</v>
      </c>
      <c r="K11" s="42">
        <f t="shared" si="4"/>
        <v>0</v>
      </c>
    </row>
    <row r="12" spans="1:11" x14ac:dyDescent="0.35">
      <c r="A12" s="43">
        <f>学生名单!A9</f>
        <v>12103990230</v>
      </c>
      <c r="B12" s="43" t="str">
        <f>学生名单!B9</f>
        <v>李银波</v>
      </c>
      <c r="C12" s="47"/>
      <c r="D12" s="47"/>
      <c r="E12" s="47"/>
      <c r="F12" s="47"/>
      <c r="G12" s="46">
        <f t="shared" si="0"/>
        <v>0</v>
      </c>
      <c r="H12" s="46">
        <f t="shared" si="1"/>
        <v>0</v>
      </c>
      <c r="I12" s="46">
        <f t="shared" si="2"/>
        <v>0</v>
      </c>
      <c r="J12" s="42">
        <f t="shared" si="3"/>
        <v>0</v>
      </c>
      <c r="K12" s="42">
        <f t="shared" si="4"/>
        <v>0</v>
      </c>
    </row>
    <row r="13" spans="1:11" x14ac:dyDescent="0.35">
      <c r="A13" s="43">
        <f>学生名单!A10</f>
        <v>12103990235</v>
      </c>
      <c r="B13" s="43" t="str">
        <f>学生名单!B10</f>
        <v>张椿昊</v>
      </c>
      <c r="C13" s="47"/>
      <c r="D13" s="47"/>
      <c r="E13" s="47"/>
      <c r="F13" s="47"/>
      <c r="G13" s="46">
        <f t="shared" si="0"/>
        <v>0</v>
      </c>
      <c r="H13" s="46">
        <f t="shared" si="1"/>
        <v>0</v>
      </c>
      <c r="I13" s="46">
        <f t="shared" si="2"/>
        <v>0</v>
      </c>
      <c r="J13" s="42">
        <f t="shared" si="3"/>
        <v>0</v>
      </c>
      <c r="K13" s="42">
        <f t="shared" si="4"/>
        <v>0</v>
      </c>
    </row>
    <row r="14" spans="1:11" x14ac:dyDescent="0.35">
      <c r="A14" s="43">
        <f>学生名单!A11</f>
        <v>12103990323</v>
      </c>
      <c r="B14" s="43" t="str">
        <f>学生名单!B11</f>
        <v>霍思钰</v>
      </c>
      <c r="C14" s="47"/>
      <c r="D14" s="47"/>
      <c r="E14" s="47"/>
      <c r="F14" s="47"/>
      <c r="G14" s="46">
        <f t="shared" si="0"/>
        <v>0</v>
      </c>
      <c r="H14" s="46">
        <f t="shared" si="1"/>
        <v>0</v>
      </c>
      <c r="I14" s="46">
        <f t="shared" si="2"/>
        <v>0</v>
      </c>
      <c r="J14" s="42">
        <f t="shared" si="3"/>
        <v>0</v>
      </c>
      <c r="K14" s="42">
        <f t="shared" si="4"/>
        <v>0</v>
      </c>
    </row>
    <row r="15" spans="1:11" x14ac:dyDescent="0.35">
      <c r="A15" s="43">
        <f>学生名单!A12</f>
        <v>12103990408</v>
      </c>
      <c r="B15" s="43" t="str">
        <f>学生名单!B12</f>
        <v>陆浩宇</v>
      </c>
      <c r="C15" s="47"/>
      <c r="D15" s="47"/>
      <c r="E15" s="48"/>
      <c r="F15" s="48"/>
      <c r="G15" s="46">
        <f t="shared" si="0"/>
        <v>0</v>
      </c>
      <c r="H15" s="46">
        <f t="shared" si="1"/>
        <v>0</v>
      </c>
      <c r="I15" s="46">
        <f t="shared" si="2"/>
        <v>0</v>
      </c>
      <c r="J15" s="42">
        <f t="shared" si="3"/>
        <v>0</v>
      </c>
      <c r="K15" s="42">
        <f t="shared" si="4"/>
        <v>0</v>
      </c>
    </row>
    <row r="16" spans="1:11" x14ac:dyDescent="0.35">
      <c r="A16" s="43">
        <f>学生名单!A13</f>
        <v>12103990412</v>
      </c>
      <c r="B16" s="43" t="str">
        <f>学生名单!B13</f>
        <v>文帅</v>
      </c>
      <c r="C16" s="47"/>
      <c r="D16" s="47"/>
      <c r="E16" s="47"/>
      <c r="F16" s="47"/>
      <c r="G16" s="46">
        <f t="shared" si="0"/>
        <v>0</v>
      </c>
      <c r="H16" s="46">
        <f t="shared" si="1"/>
        <v>0</v>
      </c>
      <c r="I16" s="46">
        <f t="shared" si="2"/>
        <v>0</v>
      </c>
      <c r="J16" s="42">
        <f t="shared" si="3"/>
        <v>0</v>
      </c>
      <c r="K16" s="42">
        <f t="shared" si="4"/>
        <v>0</v>
      </c>
    </row>
    <row r="17" spans="1:11" x14ac:dyDescent="0.35">
      <c r="A17" s="43">
        <f>学生名单!A14</f>
        <v>12103990419</v>
      </c>
      <c r="B17" s="43" t="str">
        <f>学生名单!B14</f>
        <v>梁奕晨</v>
      </c>
      <c r="C17" s="47"/>
      <c r="D17" s="47"/>
      <c r="E17" s="47"/>
      <c r="F17" s="47"/>
      <c r="G17" s="46">
        <f t="shared" si="0"/>
        <v>0</v>
      </c>
      <c r="H17" s="46">
        <f t="shared" si="1"/>
        <v>0</v>
      </c>
      <c r="I17" s="46">
        <f t="shared" si="2"/>
        <v>0</v>
      </c>
      <c r="J17" s="42">
        <f t="shared" si="3"/>
        <v>0</v>
      </c>
      <c r="K17" s="42">
        <f t="shared" si="4"/>
        <v>0</v>
      </c>
    </row>
    <row r="18" spans="1:11" x14ac:dyDescent="0.35">
      <c r="A18" s="43">
        <f>学生名单!A15</f>
        <v>12103990423</v>
      </c>
      <c r="B18" s="43" t="str">
        <f>学生名单!B15</f>
        <v>杨鹏举</v>
      </c>
      <c r="C18" s="47"/>
      <c r="D18" s="47"/>
      <c r="E18" s="47"/>
      <c r="F18" s="47"/>
      <c r="G18" s="46">
        <f t="shared" si="0"/>
        <v>0</v>
      </c>
      <c r="H18" s="46">
        <f t="shared" si="1"/>
        <v>0</v>
      </c>
      <c r="I18" s="46">
        <f t="shared" si="2"/>
        <v>0</v>
      </c>
      <c r="J18" s="42">
        <f t="shared" si="3"/>
        <v>0</v>
      </c>
      <c r="K18" s="42">
        <f t="shared" si="4"/>
        <v>0</v>
      </c>
    </row>
    <row r="19" spans="1:11" x14ac:dyDescent="0.35">
      <c r="A19" s="43">
        <f>学生名单!A16</f>
        <v>12103990503</v>
      </c>
      <c r="B19" s="43" t="str">
        <f>学生名单!B16</f>
        <v>宋甜</v>
      </c>
      <c r="C19" s="47"/>
      <c r="D19" s="47"/>
      <c r="E19" s="47"/>
      <c r="F19" s="47"/>
      <c r="G19" s="46">
        <f t="shared" si="0"/>
        <v>0</v>
      </c>
      <c r="H19" s="46">
        <f t="shared" si="1"/>
        <v>0</v>
      </c>
      <c r="I19" s="46">
        <f t="shared" si="2"/>
        <v>0</v>
      </c>
      <c r="J19" s="42">
        <f t="shared" si="3"/>
        <v>0</v>
      </c>
      <c r="K19" s="42">
        <f t="shared" si="4"/>
        <v>0</v>
      </c>
    </row>
    <row r="20" spans="1:11" x14ac:dyDescent="0.35">
      <c r="A20" s="43">
        <f>学生名单!A17</f>
        <v>12103990504</v>
      </c>
      <c r="B20" s="43" t="str">
        <f>学生名单!B17</f>
        <v>刘张炎</v>
      </c>
      <c r="C20" s="45"/>
      <c r="D20" s="45"/>
      <c r="E20" s="45"/>
      <c r="F20" s="45"/>
      <c r="G20" s="46">
        <f t="shared" si="0"/>
        <v>0</v>
      </c>
      <c r="H20" s="46">
        <f t="shared" si="1"/>
        <v>0</v>
      </c>
      <c r="I20" s="46">
        <f t="shared" si="2"/>
        <v>0</v>
      </c>
      <c r="J20" s="42">
        <f t="shared" si="3"/>
        <v>0</v>
      </c>
      <c r="K20" s="42">
        <f t="shared" si="4"/>
        <v>0</v>
      </c>
    </row>
    <row r="21" spans="1:11" x14ac:dyDescent="0.35">
      <c r="A21" s="43">
        <f>学生名单!A18</f>
        <v>12103990608</v>
      </c>
      <c r="B21" s="43" t="str">
        <f>学生名单!B18</f>
        <v>熊俊熙</v>
      </c>
      <c r="C21" s="47"/>
      <c r="D21" s="47"/>
      <c r="E21" s="47"/>
      <c r="F21" s="47"/>
      <c r="G21" s="46">
        <f t="shared" si="0"/>
        <v>0</v>
      </c>
      <c r="H21" s="46">
        <f t="shared" si="1"/>
        <v>0</v>
      </c>
      <c r="I21" s="46">
        <f t="shared" si="2"/>
        <v>0</v>
      </c>
      <c r="J21" s="42">
        <f t="shared" si="3"/>
        <v>0</v>
      </c>
      <c r="K21" s="42">
        <f t="shared" si="4"/>
        <v>0</v>
      </c>
    </row>
    <row r="22" spans="1:11" x14ac:dyDescent="0.35">
      <c r="A22" s="43">
        <f>学生名单!A19</f>
        <v>12103990627</v>
      </c>
      <c r="B22" s="43" t="str">
        <f>学生名单!B19</f>
        <v>陈恒霖</v>
      </c>
      <c r="C22" s="47"/>
      <c r="D22" s="47"/>
      <c r="E22" s="47"/>
      <c r="F22" s="47"/>
      <c r="G22" s="46">
        <f t="shared" si="0"/>
        <v>0</v>
      </c>
      <c r="H22" s="46">
        <f t="shared" si="1"/>
        <v>0</v>
      </c>
      <c r="I22" s="46">
        <f t="shared" si="2"/>
        <v>0</v>
      </c>
      <c r="J22" s="42">
        <f t="shared" si="3"/>
        <v>0</v>
      </c>
      <c r="K22" s="42">
        <f t="shared" si="4"/>
        <v>0</v>
      </c>
    </row>
    <row r="23" spans="1:11" x14ac:dyDescent="0.35">
      <c r="A23" s="43">
        <f>学生名单!A20</f>
        <v>12103990707</v>
      </c>
      <c r="B23" s="43" t="str">
        <f>学生名单!B20</f>
        <v>陈东升</v>
      </c>
      <c r="C23" s="47"/>
      <c r="D23" s="47"/>
      <c r="E23" s="47"/>
      <c r="F23" s="47"/>
      <c r="G23" s="46">
        <f t="shared" si="0"/>
        <v>0</v>
      </c>
      <c r="H23" s="46">
        <f t="shared" si="1"/>
        <v>0</v>
      </c>
      <c r="I23" s="46">
        <f t="shared" si="2"/>
        <v>0</v>
      </c>
      <c r="J23" s="42">
        <f t="shared" si="3"/>
        <v>0</v>
      </c>
      <c r="K23" s="42">
        <f t="shared" si="4"/>
        <v>0</v>
      </c>
    </row>
    <row r="24" spans="1:11" x14ac:dyDescent="0.35">
      <c r="A24" s="43">
        <f>学生名单!A21</f>
        <v>12103990735</v>
      </c>
      <c r="B24" s="43" t="str">
        <f>学生名单!B21</f>
        <v>任志宇</v>
      </c>
      <c r="C24" s="45"/>
      <c r="D24" s="45"/>
      <c r="E24" s="45"/>
      <c r="F24" s="45"/>
      <c r="G24" s="46">
        <f t="shared" si="0"/>
        <v>0</v>
      </c>
      <c r="H24" s="46">
        <f t="shared" si="1"/>
        <v>0</v>
      </c>
      <c r="I24" s="46">
        <f t="shared" si="2"/>
        <v>0</v>
      </c>
      <c r="J24" s="42">
        <f t="shared" si="3"/>
        <v>0</v>
      </c>
      <c r="K24" s="42">
        <f t="shared" si="4"/>
        <v>0</v>
      </c>
    </row>
    <row r="25" spans="1:11" x14ac:dyDescent="0.35">
      <c r="A25" s="43">
        <f>学生名单!A22</f>
        <v>12103990803</v>
      </c>
      <c r="B25" s="43" t="str">
        <f>学生名单!B22</f>
        <v>徐颖超</v>
      </c>
      <c r="C25" s="47"/>
      <c r="D25" s="47"/>
      <c r="E25" s="47"/>
      <c r="F25" s="47"/>
      <c r="G25" s="46">
        <f t="shared" si="0"/>
        <v>0</v>
      </c>
      <c r="H25" s="46">
        <f t="shared" si="1"/>
        <v>0</v>
      </c>
      <c r="I25" s="46">
        <f t="shared" si="2"/>
        <v>0</v>
      </c>
      <c r="J25" s="42">
        <f t="shared" si="3"/>
        <v>0</v>
      </c>
      <c r="K25" s="42">
        <f t="shared" si="4"/>
        <v>0</v>
      </c>
    </row>
    <row r="26" spans="1:11" x14ac:dyDescent="0.35">
      <c r="A26" s="43">
        <f>学生名单!A23</f>
        <v>12103990810</v>
      </c>
      <c r="B26" s="43" t="str">
        <f>学生名单!B23</f>
        <v>熊诚宇</v>
      </c>
      <c r="C26" s="47"/>
      <c r="D26" s="47"/>
      <c r="E26" s="47"/>
      <c r="F26" s="47"/>
      <c r="G26" s="46">
        <f t="shared" si="0"/>
        <v>0</v>
      </c>
      <c r="H26" s="46">
        <f t="shared" si="1"/>
        <v>0</v>
      </c>
      <c r="I26" s="46">
        <f t="shared" si="2"/>
        <v>0</v>
      </c>
      <c r="J26" s="42">
        <f t="shared" si="3"/>
        <v>0</v>
      </c>
      <c r="K26" s="42">
        <f t="shared" si="4"/>
        <v>0</v>
      </c>
    </row>
    <row r="27" spans="1:11" x14ac:dyDescent="0.35">
      <c r="A27" s="43">
        <f>学生名单!A24</f>
        <v>12103990832</v>
      </c>
      <c r="B27" s="43" t="str">
        <f>学生名单!B24</f>
        <v>涂飞阳</v>
      </c>
      <c r="C27" s="47"/>
      <c r="D27" s="47"/>
      <c r="E27" s="47"/>
      <c r="F27" s="47"/>
      <c r="G27" s="46">
        <f t="shared" si="0"/>
        <v>0</v>
      </c>
      <c r="H27" s="46">
        <f t="shared" si="1"/>
        <v>0</v>
      </c>
      <c r="I27" s="46">
        <f t="shared" si="2"/>
        <v>0</v>
      </c>
      <c r="J27" s="42">
        <f t="shared" si="3"/>
        <v>0</v>
      </c>
      <c r="K27" s="42">
        <f t="shared" si="4"/>
        <v>0</v>
      </c>
    </row>
    <row r="28" spans="1:11" x14ac:dyDescent="0.35">
      <c r="A28" s="43">
        <f>学生名单!A25</f>
        <v>12107040103</v>
      </c>
      <c r="B28" s="43" t="str">
        <f>学生名单!B25</f>
        <v>郭文泽</v>
      </c>
      <c r="C28" s="47"/>
      <c r="D28" s="47"/>
      <c r="E28" s="47"/>
      <c r="F28" s="47"/>
      <c r="G28" s="46">
        <f t="shared" si="0"/>
        <v>0</v>
      </c>
      <c r="H28" s="46">
        <f t="shared" si="1"/>
        <v>0</v>
      </c>
      <c r="I28" s="46">
        <f t="shared" si="2"/>
        <v>0</v>
      </c>
      <c r="J28" s="42">
        <f t="shared" si="3"/>
        <v>0</v>
      </c>
      <c r="K28" s="42">
        <f t="shared" si="4"/>
        <v>0</v>
      </c>
    </row>
    <row r="29" spans="1:11" x14ac:dyDescent="0.35">
      <c r="A29" s="43">
        <f>学生名单!A26</f>
        <v>12107040104</v>
      </c>
      <c r="B29" s="43" t="str">
        <f>学生名单!B26</f>
        <v>杜兆阳</v>
      </c>
      <c r="C29" s="47"/>
      <c r="D29" s="47"/>
      <c r="E29" s="47"/>
      <c r="F29" s="47"/>
      <c r="G29" s="46">
        <f t="shared" si="0"/>
        <v>0</v>
      </c>
      <c r="H29" s="46">
        <f t="shared" si="1"/>
        <v>0</v>
      </c>
      <c r="I29" s="46">
        <f t="shared" si="2"/>
        <v>0</v>
      </c>
      <c r="J29" s="42">
        <f t="shared" si="3"/>
        <v>0</v>
      </c>
      <c r="K29" s="42">
        <f t="shared" si="4"/>
        <v>0</v>
      </c>
    </row>
    <row r="30" spans="1:11" x14ac:dyDescent="0.35">
      <c r="A30" s="43">
        <f>学生名单!A27</f>
        <v>12107980615</v>
      </c>
      <c r="B30" s="43" t="str">
        <f>学生名单!B27</f>
        <v>雷坤璇</v>
      </c>
      <c r="C30" s="47"/>
      <c r="D30" s="47"/>
      <c r="E30" s="47"/>
      <c r="F30" s="47"/>
      <c r="G30" s="46">
        <f t="shared" si="0"/>
        <v>0</v>
      </c>
      <c r="H30" s="46">
        <f t="shared" si="1"/>
        <v>0</v>
      </c>
      <c r="I30" s="46">
        <f t="shared" si="2"/>
        <v>0</v>
      </c>
      <c r="J30" s="42">
        <f t="shared" si="3"/>
        <v>0</v>
      </c>
      <c r="K30" s="42">
        <f t="shared" si="4"/>
        <v>0</v>
      </c>
    </row>
    <row r="31" spans="1:11" x14ac:dyDescent="0.35">
      <c r="A31" s="43">
        <f>学生名单!A28</f>
        <v>12107980635</v>
      </c>
      <c r="B31" s="43" t="str">
        <f>学生名单!B28</f>
        <v>周成泽</v>
      </c>
      <c r="C31" s="47"/>
      <c r="D31" s="47"/>
      <c r="E31" s="47"/>
      <c r="F31" s="47"/>
      <c r="G31" s="46">
        <f t="shared" si="0"/>
        <v>0</v>
      </c>
      <c r="H31" s="46">
        <f t="shared" si="1"/>
        <v>0</v>
      </c>
      <c r="I31" s="46">
        <f t="shared" si="2"/>
        <v>0</v>
      </c>
      <c r="J31" s="42">
        <f t="shared" si="3"/>
        <v>0</v>
      </c>
      <c r="K31" s="42">
        <f t="shared" si="4"/>
        <v>0</v>
      </c>
    </row>
    <row r="32" spans="1:11" x14ac:dyDescent="0.35">
      <c r="A32" s="43">
        <f>学生名单!A29</f>
        <v>12108980434</v>
      </c>
      <c r="B32" s="43" t="str">
        <f>学生名单!B29</f>
        <v>黄若桓</v>
      </c>
      <c r="C32" s="47"/>
      <c r="D32" s="47"/>
      <c r="E32" s="47"/>
      <c r="F32" s="47"/>
      <c r="G32" s="46">
        <f t="shared" si="0"/>
        <v>0</v>
      </c>
      <c r="H32" s="46">
        <f t="shared" si="1"/>
        <v>0</v>
      </c>
      <c r="I32" s="46">
        <f t="shared" si="2"/>
        <v>0</v>
      </c>
      <c r="J32" s="42">
        <f t="shared" si="3"/>
        <v>0</v>
      </c>
      <c r="K32" s="42">
        <f t="shared" si="4"/>
        <v>0</v>
      </c>
    </row>
    <row r="33" spans="1:11" x14ac:dyDescent="0.35">
      <c r="A33" s="43">
        <f>学生名单!A30</f>
        <v>12108990208</v>
      </c>
      <c r="B33" s="43" t="str">
        <f>学生名单!B30</f>
        <v>张梦露</v>
      </c>
      <c r="C33" s="47"/>
      <c r="D33" s="47"/>
      <c r="E33" s="47"/>
      <c r="F33" s="47"/>
      <c r="G33" s="46">
        <f t="shared" si="0"/>
        <v>0</v>
      </c>
      <c r="H33" s="46">
        <f t="shared" si="1"/>
        <v>0</v>
      </c>
      <c r="I33" s="46">
        <f t="shared" si="2"/>
        <v>0</v>
      </c>
      <c r="J33" s="42">
        <f t="shared" si="3"/>
        <v>0</v>
      </c>
      <c r="K33" s="42">
        <f t="shared" si="4"/>
        <v>0</v>
      </c>
    </row>
    <row r="34" spans="1:11" x14ac:dyDescent="0.35">
      <c r="A34" s="43">
        <f>学生名单!A31</f>
        <v>12108990402</v>
      </c>
      <c r="B34" s="43" t="str">
        <f>学生名单!B31</f>
        <v>李洪元</v>
      </c>
      <c r="C34" s="47"/>
      <c r="D34" s="47"/>
      <c r="E34" s="47"/>
      <c r="F34" s="47"/>
      <c r="G34" s="46">
        <f t="shared" si="0"/>
        <v>0</v>
      </c>
      <c r="H34" s="46">
        <f t="shared" si="1"/>
        <v>0</v>
      </c>
      <c r="I34" s="46">
        <f t="shared" si="2"/>
        <v>0</v>
      </c>
      <c r="J34" s="42">
        <f t="shared" si="3"/>
        <v>0</v>
      </c>
      <c r="K34" s="42">
        <f t="shared" si="4"/>
        <v>0</v>
      </c>
    </row>
    <row r="35" spans="1:11" x14ac:dyDescent="0.35">
      <c r="A35" s="43">
        <f>学生名单!A32</f>
        <v>12108990508</v>
      </c>
      <c r="B35" s="43" t="str">
        <f>学生名单!B32</f>
        <v>杨红</v>
      </c>
      <c r="C35" s="47"/>
      <c r="D35" s="47"/>
      <c r="E35" s="47"/>
      <c r="F35" s="47"/>
      <c r="G35" s="46">
        <f t="shared" si="0"/>
        <v>0</v>
      </c>
      <c r="H35" s="46">
        <f t="shared" si="1"/>
        <v>0</v>
      </c>
      <c r="I35" s="46">
        <f t="shared" si="2"/>
        <v>0</v>
      </c>
      <c r="J35" s="42">
        <f t="shared" si="3"/>
        <v>0</v>
      </c>
      <c r="K35" s="42">
        <f t="shared" si="4"/>
        <v>0</v>
      </c>
    </row>
    <row r="36" spans="1:11" x14ac:dyDescent="0.35">
      <c r="A36" s="43">
        <f>学生名单!A33</f>
        <v>12109010233</v>
      </c>
      <c r="B36" s="43" t="str">
        <f>学生名单!B33</f>
        <v>陈思雨</v>
      </c>
      <c r="C36" s="47"/>
      <c r="D36" s="47"/>
      <c r="E36" s="47"/>
      <c r="F36" s="47"/>
      <c r="G36" s="46">
        <f t="shared" ref="G36:G67" si="5">SUM(C36:F36)</f>
        <v>0</v>
      </c>
      <c r="H36" s="46">
        <f t="shared" si="1"/>
        <v>0</v>
      </c>
      <c r="I36" s="46">
        <f t="shared" si="2"/>
        <v>0</v>
      </c>
      <c r="J36" s="42">
        <f t="shared" si="3"/>
        <v>0</v>
      </c>
      <c r="K36" s="42">
        <f t="shared" si="4"/>
        <v>0</v>
      </c>
    </row>
    <row r="37" spans="1:11" x14ac:dyDescent="0.35">
      <c r="A37" s="43">
        <f>学生名单!A34</f>
        <v>12109990107</v>
      </c>
      <c r="B37" s="43" t="str">
        <f>学生名单!B34</f>
        <v>朱欣豪</v>
      </c>
      <c r="C37" s="47"/>
      <c r="D37" s="47"/>
      <c r="E37" s="47"/>
      <c r="F37" s="47"/>
      <c r="G37" s="46">
        <f t="shared" si="5"/>
        <v>0</v>
      </c>
      <c r="H37" s="46">
        <f t="shared" si="1"/>
        <v>0</v>
      </c>
      <c r="I37" s="46">
        <f t="shared" si="2"/>
        <v>0</v>
      </c>
      <c r="J37" s="42">
        <f t="shared" si="3"/>
        <v>0</v>
      </c>
      <c r="K37" s="42">
        <f t="shared" si="4"/>
        <v>0</v>
      </c>
    </row>
    <row r="38" spans="1:11" x14ac:dyDescent="0.35">
      <c r="A38" s="43">
        <f>学生名单!A35</f>
        <v>12109990124</v>
      </c>
      <c r="B38" s="43" t="str">
        <f>学生名单!B35</f>
        <v>黄星豪</v>
      </c>
      <c r="C38" s="47"/>
      <c r="D38" s="47"/>
      <c r="E38" s="47"/>
      <c r="F38" s="47"/>
      <c r="G38" s="46">
        <f t="shared" si="5"/>
        <v>0</v>
      </c>
      <c r="H38" s="46">
        <f t="shared" si="1"/>
        <v>0</v>
      </c>
      <c r="I38" s="46">
        <f t="shared" si="2"/>
        <v>0</v>
      </c>
      <c r="J38" s="42">
        <f t="shared" si="3"/>
        <v>0</v>
      </c>
      <c r="K38" s="42">
        <f t="shared" si="4"/>
        <v>0</v>
      </c>
    </row>
    <row r="39" spans="1:11" x14ac:dyDescent="0.35">
      <c r="A39" s="43">
        <f>学生名单!A36</f>
        <v>12109990701</v>
      </c>
      <c r="B39" s="43" t="str">
        <f>学生名单!B36</f>
        <v>黄廷威</v>
      </c>
      <c r="C39" s="47"/>
      <c r="D39" s="47"/>
      <c r="E39" s="47"/>
      <c r="F39" s="47"/>
      <c r="G39" s="46">
        <f t="shared" si="5"/>
        <v>0</v>
      </c>
      <c r="H39" s="46">
        <f t="shared" si="1"/>
        <v>0</v>
      </c>
      <c r="I39" s="46">
        <f t="shared" si="2"/>
        <v>0</v>
      </c>
      <c r="J39" s="42">
        <f t="shared" si="3"/>
        <v>0</v>
      </c>
      <c r="K39" s="42">
        <f t="shared" si="4"/>
        <v>0</v>
      </c>
    </row>
    <row r="40" spans="1:11" x14ac:dyDescent="0.35">
      <c r="A40" s="43">
        <f>学生名单!A37</f>
        <v>12112050203</v>
      </c>
      <c r="B40" s="43" t="str">
        <f>学生名单!B37</f>
        <v>陆凯</v>
      </c>
      <c r="C40" s="47"/>
      <c r="D40" s="47"/>
      <c r="E40" s="47"/>
      <c r="F40" s="47"/>
      <c r="G40" s="46">
        <f t="shared" si="5"/>
        <v>0</v>
      </c>
      <c r="H40" s="46">
        <f t="shared" si="1"/>
        <v>0</v>
      </c>
      <c r="I40" s="46">
        <f t="shared" si="2"/>
        <v>0</v>
      </c>
      <c r="J40" s="42">
        <f t="shared" si="3"/>
        <v>0</v>
      </c>
      <c r="K40" s="42">
        <f t="shared" si="4"/>
        <v>0</v>
      </c>
    </row>
    <row r="41" spans="1:11" x14ac:dyDescent="0.35">
      <c r="A41" s="43">
        <f>学生名单!A38</f>
        <v>12112060204</v>
      </c>
      <c r="B41" s="43" t="str">
        <f>学生名单!B38</f>
        <v>孙志瑞</v>
      </c>
      <c r="C41" s="47"/>
      <c r="D41" s="47"/>
      <c r="E41" s="47"/>
      <c r="F41" s="47"/>
      <c r="G41" s="46">
        <f t="shared" si="5"/>
        <v>0</v>
      </c>
      <c r="H41" s="46">
        <f t="shared" si="1"/>
        <v>0</v>
      </c>
      <c r="I41" s="46">
        <f t="shared" si="2"/>
        <v>0</v>
      </c>
      <c r="J41" s="42">
        <f t="shared" si="3"/>
        <v>0</v>
      </c>
      <c r="K41" s="42">
        <f t="shared" si="4"/>
        <v>0</v>
      </c>
    </row>
    <row r="42" spans="1:11" x14ac:dyDescent="0.35">
      <c r="A42" s="43">
        <f>学生名单!A39</f>
        <v>12112990506</v>
      </c>
      <c r="B42" s="43" t="str">
        <f>学生名单!B39</f>
        <v>张道科</v>
      </c>
      <c r="C42" s="47"/>
      <c r="D42" s="47"/>
      <c r="E42" s="47"/>
      <c r="F42" s="47"/>
      <c r="G42" s="46">
        <f t="shared" si="5"/>
        <v>0</v>
      </c>
      <c r="H42" s="46">
        <f t="shared" si="1"/>
        <v>0</v>
      </c>
      <c r="I42" s="46">
        <f t="shared" si="2"/>
        <v>0</v>
      </c>
      <c r="J42" s="42">
        <f t="shared" si="3"/>
        <v>0</v>
      </c>
      <c r="K42" s="42">
        <f t="shared" si="4"/>
        <v>0</v>
      </c>
    </row>
    <row r="43" spans="1:11" x14ac:dyDescent="0.35">
      <c r="A43" s="43">
        <f>学生名单!A40</f>
        <v>12112991111</v>
      </c>
      <c r="B43" s="43" t="str">
        <f>学生名单!B40</f>
        <v>付保罗</v>
      </c>
      <c r="C43" s="47"/>
      <c r="D43" s="47"/>
      <c r="E43" s="47"/>
      <c r="F43" s="47"/>
      <c r="G43" s="46">
        <f t="shared" si="5"/>
        <v>0</v>
      </c>
      <c r="H43" s="46">
        <f t="shared" si="1"/>
        <v>0</v>
      </c>
      <c r="I43" s="46">
        <f t="shared" si="2"/>
        <v>0</v>
      </c>
      <c r="J43" s="42">
        <f t="shared" si="3"/>
        <v>0</v>
      </c>
      <c r="K43" s="42">
        <f t="shared" si="4"/>
        <v>0</v>
      </c>
    </row>
    <row r="44" spans="1:11" x14ac:dyDescent="0.35">
      <c r="A44" s="43">
        <f>学生名单!A41</f>
        <v>12115990335</v>
      </c>
      <c r="B44" s="43" t="str">
        <f>学生名单!B41</f>
        <v>周鹏程</v>
      </c>
      <c r="C44" s="47"/>
      <c r="D44" s="47"/>
      <c r="E44" s="47"/>
      <c r="F44" s="47"/>
      <c r="G44" s="46">
        <f t="shared" si="5"/>
        <v>0</v>
      </c>
      <c r="H44" s="46">
        <f t="shared" si="1"/>
        <v>0</v>
      </c>
      <c r="I44" s="46">
        <f t="shared" si="2"/>
        <v>0</v>
      </c>
      <c r="J44" s="42">
        <f t="shared" si="3"/>
        <v>0</v>
      </c>
      <c r="K44" s="42">
        <f t="shared" si="4"/>
        <v>0</v>
      </c>
    </row>
    <row r="45" spans="1:11" x14ac:dyDescent="0.35">
      <c r="A45" s="43">
        <f>学生名单!A42</f>
        <v>12123010104</v>
      </c>
      <c r="B45" s="43" t="str">
        <f>学生名单!B42</f>
        <v>张敬东</v>
      </c>
      <c r="C45" s="45"/>
      <c r="D45" s="45"/>
      <c r="E45" s="45"/>
      <c r="F45" s="45"/>
      <c r="G45" s="46">
        <f t="shared" si="5"/>
        <v>0</v>
      </c>
      <c r="H45" s="46">
        <f t="shared" si="1"/>
        <v>0</v>
      </c>
      <c r="I45" s="46">
        <f t="shared" si="2"/>
        <v>0</v>
      </c>
      <c r="J45" s="42">
        <f t="shared" si="3"/>
        <v>0</v>
      </c>
      <c r="K45" s="42">
        <f t="shared" si="4"/>
        <v>0</v>
      </c>
    </row>
    <row r="46" spans="1:11" x14ac:dyDescent="0.35">
      <c r="A46" s="43">
        <f>学生名单!A43</f>
        <v>12101010113</v>
      </c>
      <c r="B46" s="43" t="str">
        <f>学生名单!B43</f>
        <v>徐帅</v>
      </c>
      <c r="C46" s="47"/>
      <c r="D46" s="47"/>
      <c r="E46" s="47"/>
      <c r="F46" s="47"/>
      <c r="G46" s="46">
        <f t="shared" si="5"/>
        <v>0</v>
      </c>
      <c r="H46" s="46">
        <f t="shared" si="1"/>
        <v>0</v>
      </c>
      <c r="I46" s="46">
        <f t="shared" si="2"/>
        <v>0</v>
      </c>
      <c r="J46" s="42">
        <f t="shared" si="3"/>
        <v>0</v>
      </c>
      <c r="K46" s="42">
        <f t="shared" si="4"/>
        <v>0</v>
      </c>
    </row>
    <row r="47" spans="1:11" x14ac:dyDescent="0.35">
      <c r="A47" s="43">
        <f>学生名单!A44</f>
        <v>12103990102</v>
      </c>
      <c r="B47" s="43" t="str">
        <f>学生名单!B44</f>
        <v>谭颖</v>
      </c>
      <c r="C47" s="45"/>
      <c r="D47" s="45"/>
      <c r="E47" s="45"/>
      <c r="F47" s="45"/>
      <c r="G47" s="46">
        <f t="shared" si="5"/>
        <v>0</v>
      </c>
      <c r="H47" s="46">
        <f t="shared" si="1"/>
        <v>0</v>
      </c>
      <c r="I47" s="46">
        <f t="shared" si="2"/>
        <v>0</v>
      </c>
      <c r="J47" s="42">
        <f t="shared" si="3"/>
        <v>0</v>
      </c>
      <c r="K47" s="42">
        <f t="shared" si="4"/>
        <v>0</v>
      </c>
    </row>
    <row r="48" spans="1:11" x14ac:dyDescent="0.35">
      <c r="A48" s="43">
        <f>学生名单!A45</f>
        <v>12103990104</v>
      </c>
      <c r="B48" s="43" t="str">
        <f>学生名单!B45</f>
        <v>路如龙</v>
      </c>
      <c r="C48" s="47"/>
      <c r="D48" s="47"/>
      <c r="E48" s="47"/>
      <c r="F48" s="47"/>
      <c r="G48" s="46">
        <f t="shared" si="5"/>
        <v>0</v>
      </c>
      <c r="H48" s="46">
        <f t="shared" si="1"/>
        <v>0</v>
      </c>
      <c r="I48" s="46">
        <f t="shared" si="2"/>
        <v>0</v>
      </c>
      <c r="J48" s="42">
        <f t="shared" si="3"/>
        <v>0</v>
      </c>
      <c r="K48" s="42">
        <f t="shared" si="4"/>
        <v>0</v>
      </c>
    </row>
    <row r="49" spans="1:11" x14ac:dyDescent="0.35">
      <c r="A49" s="43">
        <f>学生名单!A46</f>
        <v>12103990105</v>
      </c>
      <c r="B49" s="43" t="str">
        <f>学生名单!B46</f>
        <v>张牧凡</v>
      </c>
      <c r="C49" s="47"/>
      <c r="D49" s="47"/>
      <c r="E49" s="47"/>
      <c r="F49" s="47"/>
      <c r="G49" s="46">
        <f t="shared" si="5"/>
        <v>0</v>
      </c>
      <c r="H49" s="46">
        <f t="shared" si="1"/>
        <v>0</v>
      </c>
      <c r="I49" s="46">
        <f t="shared" si="2"/>
        <v>0</v>
      </c>
      <c r="J49" s="42">
        <f t="shared" si="3"/>
        <v>0</v>
      </c>
      <c r="K49" s="42">
        <f t="shared" si="4"/>
        <v>0</v>
      </c>
    </row>
    <row r="50" spans="1:11" x14ac:dyDescent="0.35">
      <c r="A50" s="43">
        <f>学生名单!A47</f>
        <v>12103990106</v>
      </c>
      <c r="B50" s="43" t="str">
        <f>学生名单!B47</f>
        <v>邓妮娜</v>
      </c>
      <c r="C50" s="47"/>
      <c r="D50" s="47"/>
      <c r="E50" s="47"/>
      <c r="F50" s="47"/>
      <c r="G50" s="46">
        <f t="shared" si="5"/>
        <v>0</v>
      </c>
      <c r="H50" s="46">
        <f t="shared" si="1"/>
        <v>0</v>
      </c>
      <c r="I50" s="46">
        <f t="shared" si="2"/>
        <v>0</v>
      </c>
      <c r="J50" s="42">
        <f t="shared" si="3"/>
        <v>0</v>
      </c>
      <c r="K50" s="42">
        <f t="shared" si="4"/>
        <v>0</v>
      </c>
    </row>
    <row r="51" spans="1:11" x14ac:dyDescent="0.35">
      <c r="A51" s="43">
        <f>学生名单!A48</f>
        <v>12103990108</v>
      </c>
      <c r="B51" s="43" t="str">
        <f>学生名单!B48</f>
        <v>周世杰</v>
      </c>
      <c r="C51" s="47"/>
      <c r="D51" s="47"/>
      <c r="E51" s="47"/>
      <c r="F51" s="47"/>
      <c r="G51" s="46">
        <f t="shared" si="5"/>
        <v>0</v>
      </c>
      <c r="H51" s="46">
        <f t="shared" si="1"/>
        <v>0</v>
      </c>
      <c r="I51" s="46">
        <f t="shared" si="2"/>
        <v>0</v>
      </c>
      <c r="J51" s="42">
        <f t="shared" si="3"/>
        <v>0</v>
      </c>
      <c r="K51" s="42">
        <f t="shared" si="4"/>
        <v>0</v>
      </c>
    </row>
    <row r="52" spans="1:11" x14ac:dyDescent="0.35">
      <c r="A52" s="43">
        <f>学生名单!A49</f>
        <v>12103990109</v>
      </c>
      <c r="B52" s="43" t="str">
        <f>学生名单!B49</f>
        <v>李天爱</v>
      </c>
      <c r="C52" s="47"/>
      <c r="D52" s="47"/>
      <c r="E52" s="47"/>
      <c r="F52" s="47"/>
      <c r="G52" s="46">
        <f t="shared" si="5"/>
        <v>0</v>
      </c>
      <c r="H52" s="46">
        <f t="shared" si="1"/>
        <v>0</v>
      </c>
      <c r="I52" s="46">
        <f t="shared" si="2"/>
        <v>0</v>
      </c>
      <c r="J52" s="42">
        <f t="shared" si="3"/>
        <v>0</v>
      </c>
      <c r="K52" s="42">
        <f t="shared" si="4"/>
        <v>0</v>
      </c>
    </row>
    <row r="53" spans="1:11" x14ac:dyDescent="0.35">
      <c r="A53" s="43">
        <f>学生名单!A50</f>
        <v>12103990112</v>
      </c>
      <c r="B53" s="43" t="str">
        <f>学生名单!B50</f>
        <v>钟珂羽</v>
      </c>
      <c r="C53" s="47"/>
      <c r="D53" s="47"/>
      <c r="E53" s="47"/>
      <c r="F53" s="47"/>
      <c r="G53" s="46">
        <f t="shared" si="5"/>
        <v>0</v>
      </c>
      <c r="H53" s="46">
        <f t="shared" si="1"/>
        <v>0</v>
      </c>
      <c r="I53" s="46">
        <f t="shared" si="2"/>
        <v>0</v>
      </c>
      <c r="J53" s="42">
        <f t="shared" si="3"/>
        <v>0</v>
      </c>
      <c r="K53" s="42">
        <f t="shared" si="4"/>
        <v>0</v>
      </c>
    </row>
    <row r="54" spans="1:11" x14ac:dyDescent="0.35">
      <c r="A54" s="43">
        <f>学生名单!A51</f>
        <v>12103990113</v>
      </c>
      <c r="B54" s="43" t="str">
        <f>学生名单!B51</f>
        <v>王星语</v>
      </c>
      <c r="C54" s="47"/>
      <c r="D54" s="47"/>
      <c r="E54" s="47"/>
      <c r="F54" s="47"/>
      <c r="G54" s="46">
        <f t="shared" si="5"/>
        <v>0</v>
      </c>
      <c r="H54" s="46">
        <f t="shared" si="1"/>
        <v>0</v>
      </c>
      <c r="I54" s="46">
        <f t="shared" si="2"/>
        <v>0</v>
      </c>
      <c r="J54" s="42">
        <f t="shared" si="3"/>
        <v>0</v>
      </c>
      <c r="K54" s="42">
        <f t="shared" si="4"/>
        <v>0</v>
      </c>
    </row>
    <row r="55" spans="1:11" x14ac:dyDescent="0.35">
      <c r="A55" s="43">
        <f>学生名单!A52</f>
        <v>12103990114</v>
      </c>
      <c r="B55" s="43" t="str">
        <f>学生名单!B52</f>
        <v>董云飞</v>
      </c>
      <c r="C55" s="47"/>
      <c r="D55" s="47"/>
      <c r="E55" s="47"/>
      <c r="F55" s="47"/>
      <c r="G55" s="46">
        <f t="shared" si="5"/>
        <v>0</v>
      </c>
      <c r="H55" s="46">
        <f t="shared" si="1"/>
        <v>0</v>
      </c>
      <c r="I55" s="46">
        <f t="shared" si="2"/>
        <v>0</v>
      </c>
      <c r="J55" s="42">
        <f t="shared" si="3"/>
        <v>0</v>
      </c>
      <c r="K55" s="42">
        <f t="shared" si="4"/>
        <v>0</v>
      </c>
    </row>
    <row r="56" spans="1:11" x14ac:dyDescent="0.35">
      <c r="A56" s="43">
        <f>学生名单!A53</f>
        <v>12103990116</v>
      </c>
      <c r="B56" s="43" t="str">
        <f>学生名单!B53</f>
        <v>郭天阳</v>
      </c>
      <c r="C56" s="47"/>
      <c r="D56" s="47"/>
      <c r="E56" s="47"/>
      <c r="F56" s="47"/>
      <c r="G56" s="46">
        <f t="shared" si="5"/>
        <v>0</v>
      </c>
      <c r="H56" s="46">
        <f t="shared" si="1"/>
        <v>0</v>
      </c>
      <c r="I56" s="46">
        <f t="shared" si="2"/>
        <v>0</v>
      </c>
      <c r="J56" s="42">
        <f t="shared" si="3"/>
        <v>0</v>
      </c>
      <c r="K56" s="42">
        <f t="shared" si="4"/>
        <v>0</v>
      </c>
    </row>
    <row r="57" spans="1:11" x14ac:dyDescent="0.35">
      <c r="A57" s="43">
        <f>学生名单!A54</f>
        <v>12103990121</v>
      </c>
      <c r="B57" s="43" t="str">
        <f>学生名单!B54</f>
        <v>王鹏</v>
      </c>
      <c r="C57" s="47"/>
      <c r="D57" s="47"/>
      <c r="E57" s="47"/>
      <c r="F57" s="47"/>
      <c r="G57" s="46">
        <f t="shared" si="5"/>
        <v>0</v>
      </c>
      <c r="H57" s="46">
        <f t="shared" si="1"/>
        <v>0</v>
      </c>
      <c r="I57" s="46">
        <f t="shared" si="2"/>
        <v>0</v>
      </c>
      <c r="J57" s="42">
        <f t="shared" si="3"/>
        <v>0</v>
      </c>
      <c r="K57" s="42">
        <f t="shared" si="4"/>
        <v>0</v>
      </c>
    </row>
    <row r="58" spans="1:11" x14ac:dyDescent="0.35">
      <c r="A58" s="43">
        <f>学生名单!A55</f>
        <v>12103990122</v>
      </c>
      <c r="B58" s="43" t="str">
        <f>学生名单!B55</f>
        <v>瞿杨</v>
      </c>
      <c r="C58" s="47"/>
      <c r="D58" s="47"/>
      <c r="E58" s="47"/>
      <c r="F58" s="47"/>
      <c r="G58" s="46">
        <f t="shared" si="5"/>
        <v>0</v>
      </c>
      <c r="H58" s="46">
        <f t="shared" si="1"/>
        <v>0</v>
      </c>
      <c r="I58" s="46">
        <f t="shared" si="2"/>
        <v>0</v>
      </c>
      <c r="J58" s="42">
        <f t="shared" si="3"/>
        <v>0</v>
      </c>
      <c r="K58" s="42">
        <f t="shared" si="4"/>
        <v>0</v>
      </c>
    </row>
    <row r="59" spans="1:11" x14ac:dyDescent="0.35">
      <c r="A59" s="43">
        <f>学生名单!A56</f>
        <v>12103990124</v>
      </c>
      <c r="B59" s="43" t="str">
        <f>学生名单!B56</f>
        <v>刘胜</v>
      </c>
      <c r="C59" s="47"/>
      <c r="D59" s="47"/>
      <c r="E59" s="47"/>
      <c r="F59" s="47"/>
      <c r="G59" s="46">
        <f t="shared" si="5"/>
        <v>0</v>
      </c>
      <c r="H59" s="46">
        <f t="shared" si="1"/>
        <v>0</v>
      </c>
      <c r="I59" s="46">
        <f t="shared" si="2"/>
        <v>0</v>
      </c>
      <c r="J59" s="42">
        <f t="shared" si="3"/>
        <v>0</v>
      </c>
      <c r="K59" s="42">
        <f t="shared" si="4"/>
        <v>0</v>
      </c>
    </row>
    <row r="60" spans="1:11" x14ac:dyDescent="0.35">
      <c r="A60" s="43">
        <f>学生名单!A57</f>
        <v>12103990126</v>
      </c>
      <c r="B60" s="43" t="str">
        <f>学生名单!B57</f>
        <v>徐萍英</v>
      </c>
      <c r="C60" s="47"/>
      <c r="D60" s="47"/>
      <c r="E60" s="47"/>
      <c r="F60" s="47"/>
      <c r="G60" s="46">
        <f t="shared" si="5"/>
        <v>0</v>
      </c>
      <c r="H60" s="46">
        <f t="shared" si="1"/>
        <v>0</v>
      </c>
      <c r="I60" s="46">
        <f t="shared" si="2"/>
        <v>0</v>
      </c>
      <c r="J60" s="42">
        <f t="shared" si="3"/>
        <v>0</v>
      </c>
      <c r="K60" s="42">
        <f t="shared" si="4"/>
        <v>0</v>
      </c>
    </row>
    <row r="61" spans="1:11" x14ac:dyDescent="0.35">
      <c r="A61" s="43">
        <f>学生名单!A58</f>
        <v>12103990131</v>
      </c>
      <c r="B61" s="43" t="str">
        <f>学生名单!B58</f>
        <v>田佳禾</v>
      </c>
      <c r="C61" s="47"/>
      <c r="D61" s="47"/>
      <c r="E61" s="47"/>
      <c r="F61" s="47"/>
      <c r="G61" s="46">
        <f t="shared" si="5"/>
        <v>0</v>
      </c>
      <c r="H61" s="46">
        <f t="shared" si="1"/>
        <v>0</v>
      </c>
      <c r="I61" s="46">
        <f t="shared" si="2"/>
        <v>0</v>
      </c>
      <c r="J61" s="42">
        <f t="shared" si="3"/>
        <v>0</v>
      </c>
      <c r="K61" s="42">
        <f t="shared" si="4"/>
        <v>0</v>
      </c>
    </row>
    <row r="62" spans="1:11" x14ac:dyDescent="0.35">
      <c r="A62" s="43">
        <f>学生名单!A59</f>
        <v>12103990133</v>
      </c>
      <c r="B62" s="43" t="str">
        <f>学生名单!B59</f>
        <v>陈政阳</v>
      </c>
      <c r="C62" s="47"/>
      <c r="D62" s="47"/>
      <c r="E62" s="47"/>
      <c r="F62" s="47"/>
      <c r="G62" s="46">
        <f t="shared" si="5"/>
        <v>0</v>
      </c>
      <c r="H62" s="46">
        <f t="shared" si="1"/>
        <v>0</v>
      </c>
      <c r="I62" s="46">
        <f t="shared" si="2"/>
        <v>0</v>
      </c>
      <c r="J62" s="42">
        <f t="shared" si="3"/>
        <v>0</v>
      </c>
      <c r="K62" s="42">
        <f t="shared" si="4"/>
        <v>0</v>
      </c>
    </row>
    <row r="63" spans="1:11" x14ac:dyDescent="0.35">
      <c r="A63" s="43">
        <f>学生名单!A60</f>
        <v>12103990134</v>
      </c>
      <c r="B63" s="43" t="str">
        <f>学生名单!B60</f>
        <v>王培</v>
      </c>
      <c r="C63" s="47"/>
      <c r="D63" s="47"/>
      <c r="E63" s="47"/>
      <c r="F63" s="47"/>
      <c r="G63" s="46">
        <f t="shared" si="5"/>
        <v>0</v>
      </c>
      <c r="H63" s="46">
        <f t="shared" si="1"/>
        <v>0</v>
      </c>
      <c r="I63" s="46">
        <f t="shared" si="2"/>
        <v>0</v>
      </c>
      <c r="J63" s="42">
        <f t="shared" si="3"/>
        <v>0</v>
      </c>
      <c r="K63" s="42">
        <f t="shared" si="4"/>
        <v>0</v>
      </c>
    </row>
    <row r="64" spans="1:11" x14ac:dyDescent="0.35">
      <c r="A64" s="43">
        <f>学生名单!A61</f>
        <v>12103990137</v>
      </c>
      <c r="B64" s="43" t="str">
        <f>学生名单!B61</f>
        <v>黎智敏</v>
      </c>
      <c r="C64" s="47"/>
      <c r="D64" s="47"/>
      <c r="E64" s="47"/>
      <c r="F64" s="47"/>
      <c r="G64" s="46">
        <f t="shared" si="5"/>
        <v>0</v>
      </c>
      <c r="H64" s="46">
        <f t="shared" si="1"/>
        <v>0</v>
      </c>
      <c r="I64" s="46">
        <f t="shared" si="2"/>
        <v>0</v>
      </c>
      <c r="J64" s="42">
        <f t="shared" si="3"/>
        <v>0</v>
      </c>
      <c r="K64" s="42">
        <f t="shared" si="4"/>
        <v>0</v>
      </c>
    </row>
    <row r="65" spans="1:11" x14ac:dyDescent="0.35">
      <c r="A65" s="43">
        <f>学生名单!A62</f>
        <v>12103990204</v>
      </c>
      <c r="B65" s="43" t="str">
        <f>学生名单!B62</f>
        <v>李欣茹</v>
      </c>
      <c r="C65" s="47"/>
      <c r="D65" s="47"/>
      <c r="E65" s="47"/>
      <c r="F65" s="47"/>
      <c r="G65" s="46">
        <f t="shared" si="5"/>
        <v>0</v>
      </c>
      <c r="H65" s="46">
        <f t="shared" si="1"/>
        <v>0</v>
      </c>
      <c r="I65" s="46">
        <f t="shared" si="2"/>
        <v>0</v>
      </c>
      <c r="J65" s="42">
        <f t="shared" si="3"/>
        <v>0</v>
      </c>
      <c r="K65" s="42">
        <f t="shared" si="4"/>
        <v>0</v>
      </c>
    </row>
    <row r="66" spans="1:11" x14ac:dyDescent="0.35">
      <c r="A66" s="43">
        <f>学生名单!A63</f>
        <v>12103990206</v>
      </c>
      <c r="B66" s="43" t="str">
        <f>学生名单!B63</f>
        <v>梅天乐</v>
      </c>
      <c r="C66" s="47"/>
      <c r="D66" s="47"/>
      <c r="E66" s="47"/>
      <c r="F66" s="47"/>
      <c r="G66" s="46">
        <f t="shared" si="5"/>
        <v>0</v>
      </c>
      <c r="H66" s="46">
        <f t="shared" si="1"/>
        <v>0</v>
      </c>
      <c r="I66" s="46">
        <f t="shared" si="2"/>
        <v>0</v>
      </c>
      <c r="J66" s="42">
        <f t="shared" si="3"/>
        <v>0</v>
      </c>
      <c r="K66" s="42">
        <f t="shared" si="4"/>
        <v>0</v>
      </c>
    </row>
    <row r="67" spans="1:11" x14ac:dyDescent="0.35">
      <c r="A67" s="43">
        <f>学生名单!A64</f>
        <v>12103990207</v>
      </c>
      <c r="B67" s="43" t="str">
        <f>学生名单!B64</f>
        <v>肖文婧</v>
      </c>
      <c r="C67" s="47"/>
      <c r="D67" s="47"/>
      <c r="E67" s="47"/>
      <c r="F67" s="47"/>
      <c r="G67" s="46">
        <f t="shared" si="5"/>
        <v>0</v>
      </c>
      <c r="H67" s="46">
        <f t="shared" si="1"/>
        <v>0</v>
      </c>
      <c r="I67" s="46">
        <f t="shared" si="2"/>
        <v>0</v>
      </c>
      <c r="J67" s="42">
        <f t="shared" si="3"/>
        <v>0</v>
      </c>
      <c r="K67" s="42">
        <f t="shared" si="4"/>
        <v>0</v>
      </c>
    </row>
    <row r="68" spans="1:11" x14ac:dyDescent="0.35">
      <c r="A68" s="43">
        <f>学生名单!A65</f>
        <v>12103990211</v>
      </c>
      <c r="B68" s="43" t="str">
        <f>学生名单!B65</f>
        <v>潘永巍</v>
      </c>
      <c r="C68" s="47"/>
      <c r="D68" s="47"/>
      <c r="E68" s="47"/>
      <c r="F68" s="47"/>
      <c r="G68" s="46">
        <f t="shared" ref="G68:G99" si="6">SUM(C68:F68)</f>
        <v>0</v>
      </c>
      <c r="H68" s="46">
        <f t="shared" si="1"/>
        <v>0</v>
      </c>
      <c r="I68" s="46">
        <f t="shared" si="2"/>
        <v>0</v>
      </c>
      <c r="J68" s="42">
        <f t="shared" si="3"/>
        <v>0</v>
      </c>
      <c r="K68" s="42">
        <f t="shared" si="4"/>
        <v>0</v>
      </c>
    </row>
    <row r="69" spans="1:11" x14ac:dyDescent="0.35">
      <c r="A69" s="43">
        <f>学生名单!A66</f>
        <v>12103990214</v>
      </c>
      <c r="B69" s="43" t="str">
        <f>学生名单!B66</f>
        <v>徐文娜</v>
      </c>
      <c r="C69" s="47"/>
      <c r="D69" s="47"/>
      <c r="E69" s="47"/>
      <c r="F69" s="47"/>
      <c r="G69" s="46">
        <f t="shared" si="6"/>
        <v>0</v>
      </c>
      <c r="H69" s="46">
        <f t="shared" ref="H69:H119" si="7">SUM(C69+E69)</f>
        <v>0</v>
      </c>
      <c r="I69" s="46">
        <f t="shared" ref="I69:I119" si="8">SUM(D69+F69)</f>
        <v>0</v>
      </c>
      <c r="J69" s="42">
        <f t="shared" ref="J69:J119" si="9">SUM(C69:D69)</f>
        <v>0</v>
      </c>
      <c r="K69" s="42">
        <f t="shared" ref="K69:K119" si="10">SUM(D69:E69)</f>
        <v>0</v>
      </c>
    </row>
    <row r="70" spans="1:11" x14ac:dyDescent="0.35">
      <c r="A70" s="43">
        <f>学生名单!A67</f>
        <v>12103990215</v>
      </c>
      <c r="B70" s="43" t="str">
        <f>学生名单!B67</f>
        <v>李金钊</v>
      </c>
      <c r="C70" s="47"/>
      <c r="D70" s="47"/>
      <c r="E70" s="47"/>
      <c r="F70" s="47"/>
      <c r="G70" s="46">
        <f t="shared" si="6"/>
        <v>0</v>
      </c>
      <c r="H70" s="46">
        <f t="shared" si="7"/>
        <v>0</v>
      </c>
      <c r="I70" s="46">
        <f t="shared" si="8"/>
        <v>0</v>
      </c>
      <c r="J70" s="42">
        <f t="shared" si="9"/>
        <v>0</v>
      </c>
      <c r="K70" s="42">
        <f t="shared" si="10"/>
        <v>0</v>
      </c>
    </row>
    <row r="71" spans="1:11" x14ac:dyDescent="0.35">
      <c r="A71" s="43">
        <f>学生名单!A68</f>
        <v>12103990218</v>
      </c>
      <c r="B71" s="43" t="str">
        <f>学生名单!B68</f>
        <v>邱钰婷</v>
      </c>
      <c r="C71" s="47"/>
      <c r="D71" s="47"/>
      <c r="E71" s="47"/>
      <c r="F71" s="47"/>
      <c r="G71" s="46">
        <f t="shared" si="6"/>
        <v>0</v>
      </c>
      <c r="H71" s="46">
        <f t="shared" si="7"/>
        <v>0</v>
      </c>
      <c r="I71" s="46">
        <f t="shared" si="8"/>
        <v>0</v>
      </c>
      <c r="J71" s="42">
        <f t="shared" si="9"/>
        <v>0</v>
      </c>
      <c r="K71" s="42">
        <f t="shared" si="10"/>
        <v>0</v>
      </c>
    </row>
    <row r="72" spans="1:11" x14ac:dyDescent="0.35">
      <c r="A72" s="43">
        <f>学生名单!A69</f>
        <v>12103990219</v>
      </c>
      <c r="B72" s="43" t="str">
        <f>学生名单!B69</f>
        <v>罗奕</v>
      </c>
      <c r="C72" s="47"/>
      <c r="D72" s="47"/>
      <c r="E72" s="47"/>
      <c r="F72" s="47"/>
      <c r="G72" s="46">
        <f t="shared" si="6"/>
        <v>0</v>
      </c>
      <c r="H72" s="46">
        <f t="shared" si="7"/>
        <v>0</v>
      </c>
      <c r="I72" s="46">
        <f t="shared" si="8"/>
        <v>0</v>
      </c>
      <c r="J72" s="42">
        <f t="shared" si="9"/>
        <v>0</v>
      </c>
      <c r="K72" s="42">
        <f t="shared" si="10"/>
        <v>0</v>
      </c>
    </row>
    <row r="73" spans="1:11" x14ac:dyDescent="0.35">
      <c r="A73" s="43">
        <f>学生名单!A70</f>
        <v>12103990220</v>
      </c>
      <c r="B73" s="43" t="str">
        <f>学生名单!B70</f>
        <v>李正莹</v>
      </c>
      <c r="C73" s="47"/>
      <c r="D73" s="47"/>
      <c r="E73" s="47"/>
      <c r="F73" s="47"/>
      <c r="G73" s="46">
        <f t="shared" si="6"/>
        <v>0</v>
      </c>
      <c r="H73" s="46">
        <f t="shared" si="7"/>
        <v>0</v>
      </c>
      <c r="I73" s="46">
        <f t="shared" si="8"/>
        <v>0</v>
      </c>
      <c r="J73" s="42">
        <f t="shared" si="9"/>
        <v>0</v>
      </c>
      <c r="K73" s="42">
        <f t="shared" si="10"/>
        <v>0</v>
      </c>
    </row>
    <row r="74" spans="1:11" x14ac:dyDescent="0.35">
      <c r="A74" s="43">
        <f>学生名单!A71</f>
        <v>12103990221</v>
      </c>
      <c r="B74" s="43" t="str">
        <f>学生名单!B71</f>
        <v>石志强</v>
      </c>
      <c r="C74" s="47"/>
      <c r="D74" s="47"/>
      <c r="E74" s="47"/>
      <c r="F74" s="47"/>
      <c r="G74" s="46">
        <f t="shared" si="6"/>
        <v>0</v>
      </c>
      <c r="H74" s="46">
        <f t="shared" si="7"/>
        <v>0</v>
      </c>
      <c r="I74" s="46">
        <f t="shared" si="8"/>
        <v>0</v>
      </c>
      <c r="J74" s="42">
        <f t="shared" si="9"/>
        <v>0</v>
      </c>
      <c r="K74" s="42">
        <f t="shared" si="10"/>
        <v>0</v>
      </c>
    </row>
    <row r="75" spans="1:11" x14ac:dyDescent="0.35">
      <c r="A75" s="43">
        <f>学生名单!A72</f>
        <v>12103990222</v>
      </c>
      <c r="B75" s="43" t="str">
        <f>学生名单!B72</f>
        <v>李程成</v>
      </c>
      <c r="C75" s="47"/>
      <c r="D75" s="47"/>
      <c r="E75" s="47"/>
      <c r="F75" s="47"/>
      <c r="G75" s="46">
        <f t="shared" si="6"/>
        <v>0</v>
      </c>
      <c r="H75" s="46">
        <f t="shared" si="7"/>
        <v>0</v>
      </c>
      <c r="I75" s="46">
        <f t="shared" si="8"/>
        <v>0</v>
      </c>
      <c r="J75" s="42">
        <f t="shared" si="9"/>
        <v>0</v>
      </c>
      <c r="K75" s="42">
        <f t="shared" si="10"/>
        <v>0</v>
      </c>
    </row>
    <row r="76" spans="1:11" x14ac:dyDescent="0.35">
      <c r="A76" s="43">
        <f>学生名单!A73</f>
        <v>12103990224</v>
      </c>
      <c r="B76" s="43" t="str">
        <f>学生名单!B73</f>
        <v>冷松霖</v>
      </c>
      <c r="C76" s="47"/>
      <c r="D76" s="47"/>
      <c r="E76" s="47"/>
      <c r="F76" s="47"/>
      <c r="G76" s="46">
        <f t="shared" si="6"/>
        <v>0</v>
      </c>
      <c r="H76" s="46">
        <f t="shared" si="7"/>
        <v>0</v>
      </c>
      <c r="I76" s="46">
        <f t="shared" si="8"/>
        <v>0</v>
      </c>
      <c r="J76" s="42">
        <f t="shared" si="9"/>
        <v>0</v>
      </c>
      <c r="K76" s="42">
        <f t="shared" si="10"/>
        <v>0</v>
      </c>
    </row>
    <row r="77" spans="1:11" x14ac:dyDescent="0.35">
      <c r="A77" s="43">
        <f>学生名单!A74</f>
        <v>12103990234</v>
      </c>
      <c r="B77" s="43" t="str">
        <f>学生名单!B74</f>
        <v>盛聪</v>
      </c>
      <c r="C77" s="47"/>
      <c r="D77" s="47"/>
      <c r="E77" s="47"/>
      <c r="F77" s="47"/>
      <c r="G77" s="46">
        <f t="shared" si="6"/>
        <v>0</v>
      </c>
      <c r="H77" s="46">
        <f t="shared" si="7"/>
        <v>0</v>
      </c>
      <c r="I77" s="46">
        <f t="shared" si="8"/>
        <v>0</v>
      </c>
      <c r="J77" s="42">
        <f t="shared" si="9"/>
        <v>0</v>
      </c>
      <c r="K77" s="42">
        <f t="shared" si="10"/>
        <v>0</v>
      </c>
    </row>
    <row r="78" spans="1:11" x14ac:dyDescent="0.35">
      <c r="A78" s="43">
        <f>学生名单!A75</f>
        <v>12103990237</v>
      </c>
      <c r="B78" s="43" t="str">
        <f>学生名单!B75</f>
        <v>谭豪杰</v>
      </c>
      <c r="C78" s="47"/>
      <c r="D78" s="47"/>
      <c r="E78" s="47"/>
      <c r="F78" s="47"/>
      <c r="G78" s="46">
        <f t="shared" si="6"/>
        <v>0</v>
      </c>
      <c r="H78" s="46">
        <f t="shared" si="7"/>
        <v>0</v>
      </c>
      <c r="I78" s="46">
        <f t="shared" si="8"/>
        <v>0</v>
      </c>
      <c r="J78" s="42">
        <f t="shared" si="9"/>
        <v>0</v>
      </c>
      <c r="K78" s="42">
        <f t="shared" si="10"/>
        <v>0</v>
      </c>
    </row>
    <row r="79" spans="1:11" x14ac:dyDescent="0.35">
      <c r="A79" s="43">
        <f>学生名单!A76</f>
        <v>12103990238</v>
      </c>
      <c r="B79" s="43" t="str">
        <f>学生名单!B76</f>
        <v>冯馨</v>
      </c>
      <c r="C79" s="47"/>
      <c r="D79" s="47"/>
      <c r="E79" s="47"/>
      <c r="F79" s="47"/>
      <c r="G79" s="46">
        <f t="shared" si="6"/>
        <v>0</v>
      </c>
      <c r="H79" s="46">
        <f t="shared" si="7"/>
        <v>0</v>
      </c>
      <c r="I79" s="46">
        <f t="shared" si="8"/>
        <v>0</v>
      </c>
      <c r="J79" s="42">
        <f t="shared" si="9"/>
        <v>0</v>
      </c>
      <c r="K79" s="42">
        <f t="shared" si="10"/>
        <v>0</v>
      </c>
    </row>
    <row r="80" spans="1:11" x14ac:dyDescent="0.35">
      <c r="A80" s="43">
        <f>学生名单!A77</f>
        <v>12103990301</v>
      </c>
      <c r="B80" s="43" t="str">
        <f>学生名单!B77</f>
        <v>吴宇森</v>
      </c>
      <c r="C80" s="47"/>
      <c r="D80" s="47"/>
      <c r="E80" s="47"/>
      <c r="F80" s="47"/>
      <c r="G80" s="46">
        <f t="shared" si="6"/>
        <v>0</v>
      </c>
      <c r="H80" s="46">
        <f t="shared" si="7"/>
        <v>0</v>
      </c>
      <c r="I80" s="46">
        <f t="shared" si="8"/>
        <v>0</v>
      </c>
      <c r="J80" s="42">
        <f t="shared" si="9"/>
        <v>0</v>
      </c>
      <c r="K80" s="42">
        <f t="shared" si="10"/>
        <v>0</v>
      </c>
    </row>
    <row r="81" spans="1:11" x14ac:dyDescent="0.35">
      <c r="A81" s="43">
        <f>学生名单!A78</f>
        <v>12107010307</v>
      </c>
      <c r="B81" s="43" t="str">
        <f>学生名单!B78</f>
        <v>丁艳红</v>
      </c>
      <c r="C81" s="47"/>
      <c r="D81" s="47"/>
      <c r="E81" s="47"/>
      <c r="F81" s="47"/>
      <c r="G81" s="46">
        <f t="shared" si="6"/>
        <v>0</v>
      </c>
      <c r="H81" s="46">
        <f t="shared" si="7"/>
        <v>0</v>
      </c>
      <c r="I81" s="46">
        <f t="shared" si="8"/>
        <v>0</v>
      </c>
      <c r="J81" s="42">
        <f t="shared" si="9"/>
        <v>0</v>
      </c>
      <c r="K81" s="42">
        <f t="shared" si="10"/>
        <v>0</v>
      </c>
    </row>
    <row r="82" spans="1:11" x14ac:dyDescent="0.35">
      <c r="A82" s="43">
        <f>学生名单!A79</f>
        <v>12109010307</v>
      </c>
      <c r="B82" s="43" t="str">
        <f>学生名单!B79</f>
        <v>许多</v>
      </c>
      <c r="C82" s="47"/>
      <c r="D82" s="47"/>
      <c r="E82" s="47"/>
      <c r="F82" s="47"/>
      <c r="G82" s="46">
        <f t="shared" si="6"/>
        <v>0</v>
      </c>
      <c r="H82" s="46">
        <f t="shared" si="7"/>
        <v>0</v>
      </c>
      <c r="I82" s="46">
        <f t="shared" si="8"/>
        <v>0</v>
      </c>
      <c r="J82" s="42">
        <f t="shared" si="9"/>
        <v>0</v>
      </c>
      <c r="K82" s="42">
        <f t="shared" si="10"/>
        <v>0</v>
      </c>
    </row>
    <row r="83" spans="1:11" x14ac:dyDescent="0.35">
      <c r="A83" s="43">
        <f>学生名单!A80</f>
        <v>12109010317</v>
      </c>
      <c r="B83" s="43" t="str">
        <f>学生名单!B80</f>
        <v>雍啸宣</v>
      </c>
      <c r="C83" s="47"/>
      <c r="D83" s="47"/>
      <c r="E83" s="47"/>
      <c r="F83" s="47"/>
      <c r="G83" s="46">
        <f t="shared" si="6"/>
        <v>0</v>
      </c>
      <c r="H83" s="46">
        <f t="shared" si="7"/>
        <v>0</v>
      </c>
      <c r="I83" s="46">
        <f t="shared" si="8"/>
        <v>0</v>
      </c>
      <c r="J83" s="42">
        <f t="shared" si="9"/>
        <v>0</v>
      </c>
      <c r="K83" s="42">
        <f t="shared" si="10"/>
        <v>0</v>
      </c>
    </row>
    <row r="84" spans="1:11" x14ac:dyDescent="0.35">
      <c r="A84" s="43">
        <f>学生名单!A81</f>
        <v>12112991014</v>
      </c>
      <c r="B84" s="43" t="str">
        <f>学生名单!B81</f>
        <v>龚梓龙</v>
      </c>
      <c r="C84" s="47"/>
      <c r="D84" s="47"/>
      <c r="E84" s="47"/>
      <c r="F84" s="47"/>
      <c r="G84" s="46">
        <f t="shared" si="6"/>
        <v>0</v>
      </c>
      <c r="H84" s="46">
        <f t="shared" si="7"/>
        <v>0</v>
      </c>
      <c r="I84" s="46">
        <f t="shared" si="8"/>
        <v>0</v>
      </c>
      <c r="J84" s="42">
        <f t="shared" si="9"/>
        <v>0</v>
      </c>
      <c r="K84" s="42">
        <f t="shared" si="10"/>
        <v>0</v>
      </c>
    </row>
    <row r="85" spans="1:11" x14ac:dyDescent="0.35">
      <c r="A85" s="43">
        <f>学生名单!A82</f>
        <v>12115990104</v>
      </c>
      <c r="B85" s="43" t="str">
        <f>学生名单!B82</f>
        <v>王晗</v>
      </c>
      <c r="C85" s="47"/>
      <c r="D85" s="47"/>
      <c r="E85" s="47"/>
      <c r="F85" s="47"/>
      <c r="G85" s="46">
        <f t="shared" si="6"/>
        <v>0</v>
      </c>
      <c r="H85" s="46">
        <f t="shared" si="7"/>
        <v>0</v>
      </c>
      <c r="I85" s="46">
        <f t="shared" si="8"/>
        <v>0</v>
      </c>
      <c r="J85" s="42">
        <f t="shared" si="9"/>
        <v>0</v>
      </c>
      <c r="K85" s="42">
        <f t="shared" si="10"/>
        <v>0</v>
      </c>
    </row>
    <row r="86" spans="1:11" x14ac:dyDescent="0.35">
      <c r="A86" s="43">
        <f>学生名单!A83</f>
        <v>12123040206</v>
      </c>
      <c r="B86" s="43" t="str">
        <f>学生名单!B83</f>
        <v>何旻</v>
      </c>
      <c r="C86" s="47"/>
      <c r="D86" s="47"/>
      <c r="E86" s="47"/>
      <c r="F86" s="47"/>
      <c r="G86" s="46">
        <f t="shared" si="6"/>
        <v>0</v>
      </c>
      <c r="H86" s="46">
        <f t="shared" si="7"/>
        <v>0</v>
      </c>
      <c r="I86" s="46">
        <f t="shared" si="8"/>
        <v>0</v>
      </c>
      <c r="J86" s="42">
        <f t="shared" si="9"/>
        <v>0</v>
      </c>
      <c r="K86" s="42">
        <f t="shared" si="10"/>
        <v>0</v>
      </c>
    </row>
    <row r="87" spans="1:11" x14ac:dyDescent="0.35">
      <c r="A87" s="43">
        <f>学生名单!A84</f>
        <v>12003990428</v>
      </c>
      <c r="B87" s="43" t="str">
        <f>学生名单!B84</f>
        <v>王寒</v>
      </c>
      <c r="C87" s="47"/>
      <c r="D87" s="47"/>
      <c r="E87" s="47"/>
      <c r="F87" s="47"/>
      <c r="G87" s="46">
        <f t="shared" si="6"/>
        <v>0</v>
      </c>
      <c r="H87" s="46">
        <f t="shared" si="7"/>
        <v>0</v>
      </c>
      <c r="I87" s="46">
        <f t="shared" si="8"/>
        <v>0</v>
      </c>
      <c r="J87" s="42">
        <f t="shared" si="9"/>
        <v>0</v>
      </c>
      <c r="K87" s="42">
        <f t="shared" si="10"/>
        <v>0</v>
      </c>
    </row>
    <row r="88" spans="1:11" x14ac:dyDescent="0.35">
      <c r="A88" s="43">
        <f>学生名单!A85</f>
        <v>12023030101</v>
      </c>
      <c r="B88" s="43" t="str">
        <f>学生名单!B85</f>
        <v>马鹏程</v>
      </c>
      <c r="C88" s="47"/>
      <c r="D88" s="47"/>
      <c r="E88" s="47"/>
      <c r="F88" s="47"/>
      <c r="G88" s="46">
        <f t="shared" si="6"/>
        <v>0</v>
      </c>
      <c r="H88" s="46">
        <f t="shared" si="7"/>
        <v>0</v>
      </c>
      <c r="I88" s="46">
        <f t="shared" si="8"/>
        <v>0</v>
      </c>
      <c r="J88" s="42">
        <f t="shared" si="9"/>
        <v>0</v>
      </c>
      <c r="K88" s="42">
        <f t="shared" si="10"/>
        <v>0</v>
      </c>
    </row>
    <row r="89" spans="1:11" x14ac:dyDescent="0.35">
      <c r="A89" s="43">
        <f>学生名单!A86</f>
        <v>12101060131</v>
      </c>
      <c r="B89" s="43" t="str">
        <f>学生名单!B86</f>
        <v>王宇航</v>
      </c>
      <c r="C89" s="47"/>
      <c r="D89" s="47"/>
      <c r="E89" s="47"/>
      <c r="F89" s="47"/>
      <c r="G89" s="46">
        <f t="shared" si="6"/>
        <v>0</v>
      </c>
      <c r="H89" s="46">
        <f t="shared" si="7"/>
        <v>0</v>
      </c>
      <c r="I89" s="46">
        <f t="shared" si="8"/>
        <v>0</v>
      </c>
      <c r="J89" s="42">
        <f t="shared" si="9"/>
        <v>0</v>
      </c>
      <c r="K89" s="42">
        <f t="shared" si="10"/>
        <v>0</v>
      </c>
    </row>
    <row r="90" spans="1:11" x14ac:dyDescent="0.35">
      <c r="A90" s="43">
        <f>学生名单!A87</f>
        <v>12103990302</v>
      </c>
      <c r="B90" s="43" t="str">
        <f>学生名单!B87</f>
        <v>田文雪</v>
      </c>
      <c r="C90" s="47"/>
      <c r="D90" s="47"/>
      <c r="E90" s="47"/>
      <c r="F90" s="47"/>
      <c r="G90" s="46">
        <f t="shared" si="6"/>
        <v>0</v>
      </c>
      <c r="H90" s="46">
        <f t="shared" si="7"/>
        <v>0</v>
      </c>
      <c r="I90" s="46">
        <f t="shared" si="8"/>
        <v>0</v>
      </c>
      <c r="J90" s="42">
        <f t="shared" si="9"/>
        <v>0</v>
      </c>
      <c r="K90" s="42">
        <f t="shared" si="10"/>
        <v>0</v>
      </c>
    </row>
    <row r="91" spans="1:11" x14ac:dyDescent="0.35">
      <c r="A91" s="43">
        <f>学生名单!A88</f>
        <v>12103990303</v>
      </c>
      <c r="B91" s="43" t="str">
        <f>学生名单!B88</f>
        <v>张喻杰</v>
      </c>
      <c r="C91" s="47"/>
      <c r="D91" s="47"/>
      <c r="E91" s="47"/>
      <c r="F91" s="47"/>
      <c r="G91" s="46">
        <f t="shared" si="6"/>
        <v>0</v>
      </c>
      <c r="H91" s="46">
        <f t="shared" si="7"/>
        <v>0</v>
      </c>
      <c r="I91" s="46">
        <f t="shared" si="8"/>
        <v>0</v>
      </c>
      <c r="J91" s="42">
        <f t="shared" si="9"/>
        <v>0</v>
      </c>
      <c r="K91" s="42">
        <f t="shared" si="10"/>
        <v>0</v>
      </c>
    </row>
    <row r="92" spans="1:11" x14ac:dyDescent="0.35">
      <c r="A92" s="43">
        <f>学生名单!A89</f>
        <v>12103990304</v>
      </c>
      <c r="B92" s="43" t="str">
        <f>学生名单!B89</f>
        <v>牛聪</v>
      </c>
      <c r="C92" s="47"/>
      <c r="D92" s="47"/>
      <c r="E92" s="47"/>
      <c r="F92" s="47"/>
      <c r="G92" s="46">
        <f t="shared" si="6"/>
        <v>0</v>
      </c>
      <c r="H92" s="46">
        <f t="shared" si="7"/>
        <v>0</v>
      </c>
      <c r="I92" s="46">
        <f t="shared" si="8"/>
        <v>0</v>
      </c>
      <c r="J92" s="42">
        <f t="shared" si="9"/>
        <v>0</v>
      </c>
      <c r="K92" s="42">
        <f t="shared" si="10"/>
        <v>0</v>
      </c>
    </row>
    <row r="93" spans="1:11" x14ac:dyDescent="0.35">
      <c r="A93" s="43">
        <f>学生名单!A90</f>
        <v>12103990306</v>
      </c>
      <c r="B93" s="43" t="str">
        <f>学生名单!B90</f>
        <v>林吉</v>
      </c>
      <c r="C93" s="47"/>
      <c r="D93" s="47"/>
      <c r="E93" s="47"/>
      <c r="F93" s="47"/>
      <c r="G93" s="46">
        <f t="shared" si="6"/>
        <v>0</v>
      </c>
      <c r="H93" s="46">
        <f t="shared" si="7"/>
        <v>0</v>
      </c>
      <c r="I93" s="46">
        <f t="shared" si="8"/>
        <v>0</v>
      </c>
      <c r="J93" s="42">
        <f t="shared" si="9"/>
        <v>0</v>
      </c>
      <c r="K93" s="42">
        <f t="shared" si="10"/>
        <v>0</v>
      </c>
    </row>
    <row r="94" spans="1:11" x14ac:dyDescent="0.35">
      <c r="A94" s="43">
        <f>学生名单!A91</f>
        <v>12103990307</v>
      </c>
      <c r="B94" s="43" t="str">
        <f>学生名单!B91</f>
        <v>李文静</v>
      </c>
      <c r="C94" s="47"/>
      <c r="D94" s="47"/>
      <c r="E94" s="47"/>
      <c r="F94" s="47"/>
      <c r="G94" s="46">
        <f t="shared" si="6"/>
        <v>0</v>
      </c>
      <c r="H94" s="46">
        <f t="shared" si="7"/>
        <v>0</v>
      </c>
      <c r="I94" s="46">
        <f t="shared" si="8"/>
        <v>0</v>
      </c>
      <c r="J94" s="42">
        <f t="shared" si="9"/>
        <v>0</v>
      </c>
      <c r="K94" s="42">
        <f t="shared" si="10"/>
        <v>0</v>
      </c>
    </row>
    <row r="95" spans="1:11" x14ac:dyDescent="0.35">
      <c r="A95" s="43">
        <f>学生名单!A92</f>
        <v>12103990308</v>
      </c>
      <c r="B95" s="43" t="str">
        <f>学生名单!B92</f>
        <v>舒澳林</v>
      </c>
      <c r="C95" s="47"/>
      <c r="D95" s="47"/>
      <c r="E95" s="47"/>
      <c r="F95" s="47"/>
      <c r="G95" s="46">
        <f t="shared" si="6"/>
        <v>0</v>
      </c>
      <c r="H95" s="46">
        <f t="shared" si="7"/>
        <v>0</v>
      </c>
      <c r="I95" s="46">
        <f t="shared" si="8"/>
        <v>0</v>
      </c>
      <c r="J95" s="42">
        <f t="shared" si="9"/>
        <v>0</v>
      </c>
      <c r="K95" s="42">
        <f t="shared" si="10"/>
        <v>0</v>
      </c>
    </row>
    <row r="96" spans="1:11" x14ac:dyDescent="0.35">
      <c r="A96" s="43">
        <f>学生名单!A93</f>
        <v>12103990309</v>
      </c>
      <c r="B96" s="43" t="str">
        <f>学生名单!B93</f>
        <v>刘嘉亮</v>
      </c>
      <c r="C96" s="47"/>
      <c r="D96" s="47"/>
      <c r="E96" s="47"/>
      <c r="F96" s="47"/>
      <c r="G96" s="46">
        <f t="shared" si="6"/>
        <v>0</v>
      </c>
      <c r="H96" s="46">
        <f t="shared" si="7"/>
        <v>0</v>
      </c>
      <c r="I96" s="46">
        <f t="shared" si="8"/>
        <v>0</v>
      </c>
      <c r="J96" s="42">
        <f t="shared" si="9"/>
        <v>0</v>
      </c>
      <c r="K96" s="42">
        <f t="shared" si="10"/>
        <v>0</v>
      </c>
    </row>
    <row r="97" spans="1:11" x14ac:dyDescent="0.35">
      <c r="A97" s="43">
        <f>学生名单!A94</f>
        <v>12103990310</v>
      </c>
      <c r="B97" s="43" t="str">
        <f>学生名单!B94</f>
        <v>马宏涛</v>
      </c>
      <c r="C97" s="47"/>
      <c r="D97" s="47"/>
      <c r="E97" s="47"/>
      <c r="F97" s="47"/>
      <c r="G97" s="46">
        <f t="shared" si="6"/>
        <v>0</v>
      </c>
      <c r="H97" s="46">
        <f t="shared" si="7"/>
        <v>0</v>
      </c>
      <c r="I97" s="46">
        <f t="shared" si="8"/>
        <v>0</v>
      </c>
      <c r="J97" s="42">
        <f t="shared" si="9"/>
        <v>0</v>
      </c>
      <c r="K97" s="42">
        <f t="shared" si="10"/>
        <v>0</v>
      </c>
    </row>
    <row r="98" spans="1:11" x14ac:dyDescent="0.35">
      <c r="A98" s="43">
        <f>学生名单!A95</f>
        <v>12103990312</v>
      </c>
      <c r="B98" s="43" t="str">
        <f>学生名单!B95</f>
        <v>魏利权</v>
      </c>
      <c r="C98" s="47"/>
      <c r="D98" s="47"/>
      <c r="E98" s="47"/>
      <c r="F98" s="47"/>
      <c r="G98" s="46">
        <f t="shared" si="6"/>
        <v>0</v>
      </c>
      <c r="H98" s="46">
        <f t="shared" si="7"/>
        <v>0</v>
      </c>
      <c r="I98" s="46">
        <f t="shared" si="8"/>
        <v>0</v>
      </c>
      <c r="J98" s="42">
        <f t="shared" si="9"/>
        <v>0</v>
      </c>
      <c r="K98" s="42">
        <f t="shared" si="10"/>
        <v>0</v>
      </c>
    </row>
    <row r="99" spans="1:11" x14ac:dyDescent="0.35">
      <c r="A99" s="43">
        <f>学生名单!A96</f>
        <v>12103990313</v>
      </c>
      <c r="B99" s="43" t="str">
        <f>学生名单!B96</f>
        <v>蒲江</v>
      </c>
      <c r="C99" s="47"/>
      <c r="D99" s="47"/>
      <c r="E99" s="47"/>
      <c r="F99" s="47"/>
      <c r="G99" s="46">
        <f t="shared" si="6"/>
        <v>0</v>
      </c>
      <c r="H99" s="46">
        <f t="shared" si="7"/>
        <v>0</v>
      </c>
      <c r="I99" s="46">
        <f t="shared" si="8"/>
        <v>0</v>
      </c>
      <c r="J99" s="42">
        <f t="shared" si="9"/>
        <v>0</v>
      </c>
      <c r="K99" s="42">
        <f t="shared" si="10"/>
        <v>0</v>
      </c>
    </row>
    <row r="100" spans="1:11" x14ac:dyDescent="0.35">
      <c r="A100" s="43">
        <f>学生名单!A97</f>
        <v>12103990316</v>
      </c>
      <c r="B100" s="43" t="str">
        <f>学生名单!B97</f>
        <v>罗海伦</v>
      </c>
      <c r="C100" s="47"/>
      <c r="D100" s="47"/>
      <c r="E100" s="47"/>
      <c r="F100" s="47"/>
      <c r="G100" s="46">
        <f t="shared" ref="G100:G119" si="11">SUM(C100:F100)</f>
        <v>0</v>
      </c>
      <c r="H100" s="46">
        <f t="shared" si="7"/>
        <v>0</v>
      </c>
      <c r="I100" s="46">
        <f t="shared" si="8"/>
        <v>0</v>
      </c>
      <c r="J100" s="42">
        <f t="shared" si="9"/>
        <v>0</v>
      </c>
      <c r="K100" s="42">
        <f t="shared" si="10"/>
        <v>0</v>
      </c>
    </row>
    <row r="101" spans="1:11" x14ac:dyDescent="0.35">
      <c r="A101" s="43">
        <f>学生名单!A98</f>
        <v>12103990318</v>
      </c>
      <c r="B101" s="43" t="str">
        <f>学生名单!B98</f>
        <v>杨巾铃</v>
      </c>
      <c r="C101" s="47"/>
      <c r="D101" s="47"/>
      <c r="E101" s="47"/>
      <c r="F101" s="47"/>
      <c r="G101" s="46">
        <f t="shared" si="11"/>
        <v>0</v>
      </c>
      <c r="H101" s="46">
        <f t="shared" si="7"/>
        <v>0</v>
      </c>
      <c r="I101" s="46">
        <f t="shared" si="8"/>
        <v>0</v>
      </c>
      <c r="J101" s="42">
        <f t="shared" si="9"/>
        <v>0</v>
      </c>
      <c r="K101" s="42">
        <f t="shared" si="10"/>
        <v>0</v>
      </c>
    </row>
    <row r="102" spans="1:11" x14ac:dyDescent="0.35">
      <c r="A102" s="43">
        <f>学生名单!A99</f>
        <v>12103990321</v>
      </c>
      <c r="B102" s="43" t="str">
        <f>学生名单!B99</f>
        <v>欧育成</v>
      </c>
      <c r="C102" s="47"/>
      <c r="D102" s="47"/>
      <c r="E102" s="47"/>
      <c r="F102" s="47"/>
      <c r="G102" s="46">
        <f t="shared" si="11"/>
        <v>0</v>
      </c>
      <c r="H102" s="46">
        <f t="shared" si="7"/>
        <v>0</v>
      </c>
      <c r="I102" s="46">
        <f t="shared" si="8"/>
        <v>0</v>
      </c>
      <c r="J102" s="42">
        <f t="shared" si="9"/>
        <v>0</v>
      </c>
      <c r="K102" s="42">
        <f t="shared" si="10"/>
        <v>0</v>
      </c>
    </row>
    <row r="103" spans="1:11" x14ac:dyDescent="0.35">
      <c r="A103" s="43">
        <f>学生名单!A100</f>
        <v>12103990325</v>
      </c>
      <c r="B103" s="43" t="str">
        <f>学生名单!B100</f>
        <v>高奉</v>
      </c>
      <c r="C103" s="47"/>
      <c r="D103" s="47"/>
      <c r="E103" s="47"/>
      <c r="F103" s="47"/>
      <c r="G103" s="46">
        <f t="shared" si="11"/>
        <v>0</v>
      </c>
      <c r="H103" s="46">
        <f t="shared" si="7"/>
        <v>0</v>
      </c>
      <c r="I103" s="46">
        <f t="shared" si="8"/>
        <v>0</v>
      </c>
      <c r="J103" s="42">
        <f t="shared" si="9"/>
        <v>0</v>
      </c>
      <c r="K103" s="42">
        <f t="shared" si="10"/>
        <v>0</v>
      </c>
    </row>
    <row r="104" spans="1:11" x14ac:dyDescent="0.35">
      <c r="A104" s="43">
        <f>学生名单!A101</f>
        <v>12103990326</v>
      </c>
      <c r="B104" s="43" t="str">
        <f>学生名单!B101</f>
        <v>王健</v>
      </c>
      <c r="C104" s="47"/>
      <c r="D104" s="47"/>
      <c r="E104" s="47"/>
      <c r="F104" s="47"/>
      <c r="G104" s="46">
        <f t="shared" si="11"/>
        <v>0</v>
      </c>
      <c r="H104" s="46">
        <f t="shared" si="7"/>
        <v>0</v>
      </c>
      <c r="I104" s="46">
        <f t="shared" si="8"/>
        <v>0</v>
      </c>
      <c r="J104" s="42">
        <f t="shared" si="9"/>
        <v>0</v>
      </c>
      <c r="K104" s="42">
        <f t="shared" si="10"/>
        <v>0</v>
      </c>
    </row>
    <row r="105" spans="1:11" x14ac:dyDescent="0.35">
      <c r="A105" s="43">
        <f>学生名单!A102</f>
        <v>12103990332</v>
      </c>
      <c r="B105" s="43" t="str">
        <f>学生名单!B102</f>
        <v>谭秋霞</v>
      </c>
      <c r="C105" s="47"/>
      <c r="D105" s="47"/>
      <c r="E105" s="47"/>
      <c r="F105" s="47"/>
      <c r="G105" s="46">
        <f t="shared" si="11"/>
        <v>0</v>
      </c>
      <c r="H105" s="46">
        <f t="shared" si="7"/>
        <v>0</v>
      </c>
      <c r="I105" s="46">
        <f t="shared" si="8"/>
        <v>0</v>
      </c>
      <c r="J105" s="42">
        <f t="shared" si="9"/>
        <v>0</v>
      </c>
      <c r="K105" s="42">
        <f t="shared" si="10"/>
        <v>0</v>
      </c>
    </row>
    <row r="106" spans="1:11" x14ac:dyDescent="0.35">
      <c r="A106" s="43">
        <f>学生名单!A103</f>
        <v>12103990333</v>
      </c>
      <c r="B106" s="43" t="str">
        <f>学生名单!B103</f>
        <v>李凌娜</v>
      </c>
      <c r="C106" s="47"/>
      <c r="D106" s="47"/>
      <c r="E106" s="47"/>
      <c r="F106" s="47"/>
      <c r="G106" s="46">
        <f t="shared" si="11"/>
        <v>0</v>
      </c>
      <c r="H106" s="46">
        <f t="shared" si="7"/>
        <v>0</v>
      </c>
      <c r="I106" s="46">
        <f t="shared" si="8"/>
        <v>0</v>
      </c>
      <c r="J106" s="42">
        <f t="shared" si="9"/>
        <v>0</v>
      </c>
      <c r="K106" s="42">
        <f t="shared" si="10"/>
        <v>0</v>
      </c>
    </row>
    <row r="107" spans="1:11" x14ac:dyDescent="0.35">
      <c r="A107" s="43">
        <f>学生名单!A104</f>
        <v>12103990335</v>
      </c>
      <c r="B107" s="43" t="str">
        <f>学生名单!B104</f>
        <v>张贵飞</v>
      </c>
      <c r="C107" s="47"/>
      <c r="D107" s="47"/>
      <c r="E107" s="47"/>
      <c r="F107" s="47"/>
      <c r="G107" s="46">
        <f t="shared" si="11"/>
        <v>0</v>
      </c>
      <c r="H107" s="46">
        <f t="shared" si="7"/>
        <v>0</v>
      </c>
      <c r="I107" s="46">
        <f t="shared" si="8"/>
        <v>0</v>
      </c>
      <c r="J107" s="42">
        <f t="shared" si="9"/>
        <v>0</v>
      </c>
      <c r="K107" s="42">
        <f t="shared" si="10"/>
        <v>0</v>
      </c>
    </row>
    <row r="108" spans="1:11" x14ac:dyDescent="0.35">
      <c r="A108" s="43">
        <f>学生名单!A105</f>
        <v>12103990336</v>
      </c>
      <c r="B108" s="43" t="str">
        <f>学生名单!B105</f>
        <v>谢文瑞</v>
      </c>
      <c r="C108" s="47"/>
      <c r="D108" s="47"/>
      <c r="E108" s="47"/>
      <c r="F108" s="47"/>
      <c r="G108" s="46">
        <f t="shared" si="11"/>
        <v>0</v>
      </c>
      <c r="H108" s="46">
        <f t="shared" si="7"/>
        <v>0</v>
      </c>
      <c r="I108" s="46">
        <f t="shared" si="8"/>
        <v>0</v>
      </c>
      <c r="J108" s="42">
        <f t="shared" si="9"/>
        <v>0</v>
      </c>
      <c r="K108" s="42">
        <f t="shared" si="10"/>
        <v>0</v>
      </c>
    </row>
    <row r="109" spans="1:11" x14ac:dyDescent="0.35">
      <c r="A109" s="43">
        <f>学生名单!A106</f>
        <v>12103990338</v>
      </c>
      <c r="B109" s="43" t="str">
        <f>学生名单!B106</f>
        <v>王雨洁</v>
      </c>
      <c r="C109" s="47"/>
      <c r="D109" s="47"/>
      <c r="E109" s="47"/>
      <c r="F109" s="47"/>
      <c r="G109" s="46">
        <f t="shared" si="11"/>
        <v>0</v>
      </c>
      <c r="H109" s="46">
        <f t="shared" si="7"/>
        <v>0</v>
      </c>
      <c r="I109" s="46">
        <f t="shared" si="8"/>
        <v>0</v>
      </c>
      <c r="J109" s="42">
        <f t="shared" si="9"/>
        <v>0</v>
      </c>
      <c r="K109" s="42">
        <f t="shared" si="10"/>
        <v>0</v>
      </c>
    </row>
    <row r="110" spans="1:11" x14ac:dyDescent="0.35">
      <c r="A110" s="43">
        <f>学生名单!A107</f>
        <v>12103990402</v>
      </c>
      <c r="B110" s="43" t="str">
        <f>学生名单!B107</f>
        <v>王璐</v>
      </c>
      <c r="C110" s="47"/>
      <c r="D110" s="47"/>
      <c r="E110" s="47"/>
      <c r="F110" s="47"/>
      <c r="G110" s="46">
        <f t="shared" si="11"/>
        <v>0</v>
      </c>
      <c r="H110" s="46">
        <f t="shared" si="7"/>
        <v>0</v>
      </c>
      <c r="I110" s="46">
        <f t="shared" si="8"/>
        <v>0</v>
      </c>
      <c r="J110" s="42">
        <f t="shared" si="9"/>
        <v>0</v>
      </c>
      <c r="K110" s="42">
        <f t="shared" si="10"/>
        <v>0</v>
      </c>
    </row>
    <row r="111" spans="1:11" x14ac:dyDescent="0.35">
      <c r="A111" s="43">
        <f>学生名单!A108</f>
        <v>12103990406</v>
      </c>
      <c r="B111" s="43" t="str">
        <f>学生名单!B108</f>
        <v>胡羽康</v>
      </c>
      <c r="C111" s="47"/>
      <c r="D111" s="47"/>
      <c r="E111" s="47"/>
      <c r="F111" s="47"/>
      <c r="G111" s="46">
        <f t="shared" si="11"/>
        <v>0</v>
      </c>
      <c r="H111" s="46">
        <f t="shared" si="7"/>
        <v>0</v>
      </c>
      <c r="I111" s="46">
        <f t="shared" si="8"/>
        <v>0</v>
      </c>
      <c r="J111" s="42">
        <f t="shared" si="9"/>
        <v>0</v>
      </c>
      <c r="K111" s="42">
        <f t="shared" si="10"/>
        <v>0</v>
      </c>
    </row>
    <row r="112" spans="1:11" x14ac:dyDescent="0.35">
      <c r="A112" s="43">
        <f>学生名单!A109</f>
        <v>12103990407</v>
      </c>
      <c r="B112" s="43" t="str">
        <f>学生名单!B109</f>
        <v>李心成</v>
      </c>
      <c r="C112" s="47"/>
      <c r="D112" s="47"/>
      <c r="E112" s="47"/>
      <c r="F112" s="47"/>
      <c r="G112" s="46">
        <f t="shared" si="11"/>
        <v>0</v>
      </c>
      <c r="H112" s="46">
        <f t="shared" si="7"/>
        <v>0</v>
      </c>
      <c r="I112" s="46">
        <f t="shared" si="8"/>
        <v>0</v>
      </c>
      <c r="J112" s="42">
        <f t="shared" si="9"/>
        <v>0</v>
      </c>
      <c r="K112" s="42">
        <f t="shared" si="10"/>
        <v>0</v>
      </c>
    </row>
    <row r="113" spans="1:11" x14ac:dyDescent="0.35">
      <c r="A113" s="43">
        <f>学生名单!A110</f>
        <v>12103990409</v>
      </c>
      <c r="B113" s="43" t="str">
        <f>学生名单!B110</f>
        <v>彭礼彬</v>
      </c>
      <c r="C113" s="47"/>
      <c r="D113" s="47"/>
      <c r="E113" s="47"/>
      <c r="F113" s="47"/>
      <c r="G113" s="46">
        <f t="shared" si="11"/>
        <v>0</v>
      </c>
      <c r="H113" s="46">
        <f t="shared" si="7"/>
        <v>0</v>
      </c>
      <c r="I113" s="46">
        <f t="shared" si="8"/>
        <v>0</v>
      </c>
      <c r="J113" s="42">
        <f t="shared" si="9"/>
        <v>0</v>
      </c>
      <c r="K113" s="42">
        <f t="shared" si="10"/>
        <v>0</v>
      </c>
    </row>
    <row r="114" spans="1:11" x14ac:dyDescent="0.35">
      <c r="A114" s="43">
        <f>学生名单!A111</f>
        <v>12103990410</v>
      </c>
      <c r="B114" s="43" t="str">
        <f>学生名单!B111</f>
        <v>郑嘉烨</v>
      </c>
      <c r="C114" s="47"/>
      <c r="D114" s="47"/>
      <c r="E114" s="47"/>
      <c r="F114" s="47"/>
      <c r="G114" s="46">
        <f t="shared" si="11"/>
        <v>0</v>
      </c>
      <c r="H114" s="46">
        <f t="shared" si="7"/>
        <v>0</v>
      </c>
      <c r="I114" s="46">
        <f t="shared" si="8"/>
        <v>0</v>
      </c>
      <c r="J114" s="42">
        <f t="shared" si="9"/>
        <v>0</v>
      </c>
      <c r="K114" s="42">
        <f t="shared" si="10"/>
        <v>0</v>
      </c>
    </row>
    <row r="115" spans="1:11" x14ac:dyDescent="0.35">
      <c r="A115" s="43">
        <f>学生名单!A112</f>
        <v>12103990411</v>
      </c>
      <c r="B115" s="43" t="str">
        <f>学生名单!B112</f>
        <v>罗显明</v>
      </c>
      <c r="C115" s="47"/>
      <c r="D115" s="47"/>
      <c r="E115" s="47"/>
      <c r="F115" s="47"/>
      <c r="G115" s="46">
        <f t="shared" si="11"/>
        <v>0</v>
      </c>
      <c r="H115" s="46">
        <f t="shared" si="7"/>
        <v>0</v>
      </c>
      <c r="I115" s="46">
        <f t="shared" si="8"/>
        <v>0</v>
      </c>
      <c r="J115" s="42">
        <f t="shared" si="9"/>
        <v>0</v>
      </c>
      <c r="K115" s="42">
        <f t="shared" si="10"/>
        <v>0</v>
      </c>
    </row>
    <row r="116" spans="1:11" x14ac:dyDescent="0.35">
      <c r="A116" s="43">
        <f>学生名单!A113</f>
        <v>12103990413</v>
      </c>
      <c r="B116" s="43" t="str">
        <f>学生名单!B113</f>
        <v>魏东</v>
      </c>
      <c r="C116" s="47"/>
      <c r="D116" s="47"/>
      <c r="E116" s="47"/>
      <c r="F116" s="47"/>
      <c r="G116" s="46">
        <f t="shared" si="11"/>
        <v>0</v>
      </c>
      <c r="H116" s="46">
        <f t="shared" si="7"/>
        <v>0</v>
      </c>
      <c r="I116" s="46">
        <f t="shared" si="8"/>
        <v>0</v>
      </c>
      <c r="J116" s="42">
        <f t="shared" si="9"/>
        <v>0</v>
      </c>
      <c r="K116" s="42">
        <f t="shared" si="10"/>
        <v>0</v>
      </c>
    </row>
    <row r="117" spans="1:11" x14ac:dyDescent="0.35">
      <c r="A117" s="43">
        <f>学生名单!A114</f>
        <v>12103990417</v>
      </c>
      <c r="B117" s="43" t="str">
        <f>学生名单!B114</f>
        <v>孙汉文</v>
      </c>
      <c r="C117" s="47"/>
      <c r="D117" s="47"/>
      <c r="E117" s="47"/>
      <c r="F117" s="47"/>
      <c r="G117" s="46">
        <f t="shared" si="11"/>
        <v>0</v>
      </c>
      <c r="H117" s="46">
        <f t="shared" si="7"/>
        <v>0</v>
      </c>
      <c r="I117" s="46">
        <f t="shared" si="8"/>
        <v>0</v>
      </c>
      <c r="J117" s="42">
        <f t="shared" si="9"/>
        <v>0</v>
      </c>
      <c r="K117" s="42">
        <f t="shared" si="10"/>
        <v>0</v>
      </c>
    </row>
    <row r="118" spans="1:11" ht="13.5" customHeight="1" x14ac:dyDescent="0.35">
      <c r="A118" s="43">
        <f>学生名单!A115</f>
        <v>12103990422</v>
      </c>
      <c r="B118" s="43" t="str">
        <f>学生名单!B115</f>
        <v>赵鑫</v>
      </c>
      <c r="C118" s="47"/>
      <c r="D118" s="47"/>
      <c r="E118" s="47"/>
      <c r="F118" s="47"/>
      <c r="G118" s="46">
        <f t="shared" si="11"/>
        <v>0</v>
      </c>
      <c r="H118" s="46">
        <f t="shared" si="7"/>
        <v>0</v>
      </c>
      <c r="I118" s="46">
        <f t="shared" si="8"/>
        <v>0</v>
      </c>
      <c r="J118" s="42">
        <f t="shared" si="9"/>
        <v>0</v>
      </c>
      <c r="K118" s="42">
        <f t="shared" si="10"/>
        <v>0</v>
      </c>
    </row>
    <row r="119" spans="1:11" ht="13.5" customHeight="1" x14ac:dyDescent="0.35">
      <c r="A119" s="43">
        <f>学生名单!A116</f>
        <v>12103990429</v>
      </c>
      <c r="B119" s="43" t="str">
        <f>学生名单!B116</f>
        <v>何奇航</v>
      </c>
      <c r="C119" s="47"/>
      <c r="D119" s="47"/>
      <c r="E119" s="47"/>
      <c r="F119" s="47"/>
      <c r="G119" s="46">
        <f t="shared" si="11"/>
        <v>0</v>
      </c>
      <c r="H119" s="46">
        <f t="shared" si="7"/>
        <v>0</v>
      </c>
      <c r="I119" s="46">
        <f t="shared" si="8"/>
        <v>0</v>
      </c>
      <c r="J119" s="42">
        <f t="shared" si="9"/>
        <v>0</v>
      </c>
      <c r="K119" s="42">
        <f t="shared" si="10"/>
        <v>0</v>
      </c>
    </row>
    <row r="120" spans="1:11" ht="13.5" customHeight="1" x14ac:dyDescent="0.35">
      <c r="A120" s="43">
        <f>学生名单!A117</f>
        <v>12103990434</v>
      </c>
      <c r="B120" s="43" t="str">
        <f>学生名单!B117</f>
        <v>熊涛</v>
      </c>
      <c r="C120" s="47"/>
      <c r="D120" s="47"/>
      <c r="E120" s="47"/>
      <c r="F120" s="47"/>
      <c r="G120" s="46">
        <f t="shared" ref="G120:G126" si="12">SUM(C120:F120)</f>
        <v>0</v>
      </c>
      <c r="H120" s="46">
        <f t="shared" ref="H120:H126" si="13">SUM(C120+E120)</f>
        <v>0</v>
      </c>
      <c r="I120" s="46">
        <f t="shared" ref="I120:I126" si="14">SUM(D120+F120)</f>
        <v>0</v>
      </c>
      <c r="J120" s="42">
        <f t="shared" ref="J120:J126" si="15">SUM(C120:D120)</f>
        <v>0</v>
      </c>
      <c r="K120" s="42">
        <f t="shared" ref="K120:K126" si="16">SUM(D120:E120)</f>
        <v>0</v>
      </c>
    </row>
    <row r="121" spans="1:11" ht="13.5" customHeight="1" x14ac:dyDescent="0.35">
      <c r="A121" s="43">
        <f>学生名单!A118</f>
        <v>12103990436</v>
      </c>
      <c r="B121" s="43" t="str">
        <f>学生名单!B118</f>
        <v>马靖</v>
      </c>
      <c r="C121" s="47"/>
      <c r="D121" s="47"/>
      <c r="E121" s="47"/>
      <c r="F121" s="47"/>
      <c r="G121" s="46">
        <f t="shared" si="12"/>
        <v>0</v>
      </c>
      <c r="H121" s="46">
        <f t="shared" si="13"/>
        <v>0</v>
      </c>
      <c r="I121" s="46">
        <f t="shared" si="14"/>
        <v>0</v>
      </c>
      <c r="J121" s="42">
        <f t="shared" si="15"/>
        <v>0</v>
      </c>
      <c r="K121" s="42">
        <f t="shared" si="16"/>
        <v>0</v>
      </c>
    </row>
    <row r="122" spans="1:11" ht="13.5" customHeight="1" x14ac:dyDescent="0.35">
      <c r="A122" s="43">
        <f>学生名单!A119</f>
        <v>12103990437</v>
      </c>
      <c r="B122" s="43" t="str">
        <f>学生名单!B119</f>
        <v>向波</v>
      </c>
      <c r="C122" s="47"/>
      <c r="D122" s="47"/>
      <c r="E122" s="47"/>
      <c r="F122" s="47"/>
      <c r="G122" s="46">
        <f t="shared" si="12"/>
        <v>0</v>
      </c>
      <c r="H122" s="46">
        <f t="shared" si="13"/>
        <v>0</v>
      </c>
      <c r="I122" s="46">
        <f t="shared" si="14"/>
        <v>0</v>
      </c>
      <c r="J122" s="42">
        <f t="shared" si="15"/>
        <v>0</v>
      </c>
      <c r="K122" s="42">
        <f t="shared" si="16"/>
        <v>0</v>
      </c>
    </row>
    <row r="123" spans="1:11" ht="13.5" customHeight="1" x14ac:dyDescent="0.35">
      <c r="A123" s="43">
        <f>学生名单!A120</f>
        <v>12103990438</v>
      </c>
      <c r="B123" s="43" t="str">
        <f>学生名单!B120</f>
        <v>孙东</v>
      </c>
      <c r="C123" s="47"/>
      <c r="D123" s="47"/>
      <c r="E123" s="47"/>
      <c r="F123" s="47"/>
      <c r="G123" s="46">
        <f t="shared" si="12"/>
        <v>0</v>
      </c>
      <c r="H123" s="46">
        <f t="shared" si="13"/>
        <v>0</v>
      </c>
      <c r="I123" s="46">
        <f t="shared" si="14"/>
        <v>0</v>
      </c>
      <c r="J123" s="42">
        <f t="shared" si="15"/>
        <v>0</v>
      </c>
      <c r="K123" s="42">
        <f t="shared" si="16"/>
        <v>0</v>
      </c>
    </row>
    <row r="124" spans="1:11" x14ac:dyDescent="0.35">
      <c r="A124" s="43">
        <f>学生名单!A121</f>
        <v>12104050304</v>
      </c>
      <c r="B124" s="43" t="str">
        <f>学生名单!B121</f>
        <v>田英旭</v>
      </c>
      <c r="C124" s="47"/>
      <c r="D124" s="47"/>
      <c r="E124" s="47"/>
      <c r="F124" s="47"/>
      <c r="G124" s="46">
        <f t="shared" si="12"/>
        <v>0</v>
      </c>
      <c r="H124" s="46">
        <f t="shared" si="13"/>
        <v>0</v>
      </c>
      <c r="I124" s="46">
        <f t="shared" si="14"/>
        <v>0</v>
      </c>
      <c r="J124" s="42">
        <f t="shared" si="15"/>
        <v>0</v>
      </c>
      <c r="K124" s="42">
        <f t="shared" si="16"/>
        <v>0</v>
      </c>
    </row>
    <row r="125" spans="1:11" x14ac:dyDescent="0.35">
      <c r="A125" s="43">
        <f>学生名单!A122</f>
        <v>12104050322</v>
      </c>
      <c r="B125" s="43" t="str">
        <f>学生名单!B122</f>
        <v>李川</v>
      </c>
      <c r="C125" s="47"/>
      <c r="D125" s="47"/>
      <c r="E125" s="47"/>
      <c r="F125" s="47"/>
      <c r="G125" s="46">
        <f t="shared" si="12"/>
        <v>0</v>
      </c>
      <c r="H125" s="46">
        <f t="shared" si="13"/>
        <v>0</v>
      </c>
      <c r="I125" s="46">
        <f t="shared" si="14"/>
        <v>0</v>
      </c>
      <c r="J125" s="42">
        <f t="shared" si="15"/>
        <v>0</v>
      </c>
      <c r="K125" s="42">
        <f t="shared" si="16"/>
        <v>0</v>
      </c>
    </row>
    <row r="126" spans="1:11" x14ac:dyDescent="0.35">
      <c r="A126" s="43">
        <f>学生名单!A123</f>
        <v>12106010451</v>
      </c>
      <c r="B126" s="43" t="str">
        <f>学生名单!B123</f>
        <v>张晓雪</v>
      </c>
      <c r="C126" s="47"/>
      <c r="D126" s="47"/>
      <c r="E126" s="47"/>
      <c r="F126" s="47"/>
      <c r="G126" s="46">
        <f t="shared" si="12"/>
        <v>0</v>
      </c>
      <c r="H126" s="46">
        <f t="shared" si="13"/>
        <v>0</v>
      </c>
      <c r="I126" s="46">
        <f t="shared" si="14"/>
        <v>0</v>
      </c>
      <c r="J126" s="42">
        <f t="shared" si="15"/>
        <v>0</v>
      </c>
      <c r="K126" s="42">
        <f t="shared" si="16"/>
        <v>0</v>
      </c>
    </row>
    <row r="127" spans="1:11" x14ac:dyDescent="0.35">
      <c r="A127" s="43">
        <f>学生名单!A124</f>
        <v>12123010237</v>
      </c>
      <c r="B127" s="43" t="str">
        <f>学生名单!B124</f>
        <v>段宇娇</v>
      </c>
      <c r="C127" s="47"/>
      <c r="D127" s="47"/>
      <c r="E127" s="47"/>
      <c r="F127" s="47"/>
      <c r="G127" s="46">
        <f t="shared" ref="G127" si="17">SUM(C127:F127)</f>
        <v>0</v>
      </c>
      <c r="H127" s="46">
        <f t="shared" ref="H127" si="18">SUM(C127+E127)</f>
        <v>0</v>
      </c>
      <c r="I127" s="46">
        <f t="shared" ref="I127" si="19">SUM(D127+F127)</f>
        <v>0</v>
      </c>
      <c r="J127" s="42">
        <f t="shared" ref="J127" si="20">SUM(C127:D127)</f>
        <v>0</v>
      </c>
      <c r="K127" s="42">
        <f t="shared" ref="K127" si="21">SUM(D127:E127)</f>
        <v>0</v>
      </c>
    </row>
  </sheetData>
  <autoFilter ref="B1:B127" xr:uid="{00000000-0009-0000-0000-000005000000}"/>
  <mergeCells count="8">
    <mergeCell ref="A1:I1"/>
    <mergeCell ref="C2:D2"/>
    <mergeCell ref="E2:F2"/>
    <mergeCell ref="A2:A4"/>
    <mergeCell ref="B2:B4"/>
    <mergeCell ref="G2:G4"/>
    <mergeCell ref="H2:H4"/>
    <mergeCell ref="I2:I4"/>
  </mergeCells>
  <phoneticPr fontId="1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L126"/>
  <sheetViews>
    <sheetView workbookViewId="0">
      <selection activeCell="C4" sqref="C4:F126"/>
    </sheetView>
  </sheetViews>
  <sheetFormatPr defaultColWidth="8.7109375" defaultRowHeight="12.9" x14ac:dyDescent="0.35"/>
  <cols>
    <col min="1" max="1" width="16" style="33" customWidth="1"/>
    <col min="2" max="2" width="8.7109375" style="34"/>
    <col min="3" max="3" width="10.5703125" style="34" customWidth="1"/>
    <col min="4" max="4" width="12.7109375" style="34" customWidth="1"/>
    <col min="5" max="5" width="10" style="34" customWidth="1"/>
    <col min="6" max="6" width="10.5703125" style="34" customWidth="1"/>
    <col min="7" max="7" width="10.35546875" style="34" customWidth="1"/>
    <col min="8" max="12" width="9" style="34" customWidth="1"/>
    <col min="13" max="16384" width="8.7109375" style="34"/>
  </cols>
  <sheetData>
    <row r="2" spans="1:12" ht="25.4" customHeight="1" x14ac:dyDescent="0.35">
      <c r="A2" s="35" t="s">
        <v>28</v>
      </c>
      <c r="B2" s="36" t="s">
        <v>29</v>
      </c>
      <c r="C2" s="36" t="s">
        <v>59</v>
      </c>
      <c r="D2" s="36" t="s">
        <v>60</v>
      </c>
      <c r="E2" s="36" t="s">
        <v>61</v>
      </c>
      <c r="F2" s="36" t="s">
        <v>62</v>
      </c>
      <c r="G2" s="108" t="s">
        <v>63</v>
      </c>
      <c r="H2" s="108" t="s">
        <v>47</v>
      </c>
      <c r="I2" s="108" t="s">
        <v>64</v>
      </c>
      <c r="J2" s="107" t="s">
        <v>65</v>
      </c>
      <c r="K2" s="108" t="s">
        <v>66</v>
      </c>
      <c r="L2" s="107" t="s">
        <v>67</v>
      </c>
    </row>
    <row r="3" spans="1:12" ht="13.3" x14ac:dyDescent="0.35">
      <c r="A3" s="35"/>
      <c r="B3" s="36"/>
      <c r="C3" s="36" t="s">
        <v>68</v>
      </c>
      <c r="D3" s="36" t="s">
        <v>68</v>
      </c>
      <c r="E3" s="36" t="s">
        <v>68</v>
      </c>
      <c r="F3" s="36" t="s">
        <v>57</v>
      </c>
      <c r="G3" s="108"/>
      <c r="H3" s="108"/>
      <c r="I3" s="108"/>
      <c r="J3" s="107"/>
      <c r="K3" s="108"/>
      <c r="L3" s="108"/>
    </row>
    <row r="4" spans="1:12" x14ac:dyDescent="0.35">
      <c r="A4" s="35">
        <f>学生名单!A2</f>
        <v>11901070118</v>
      </c>
      <c r="B4" s="36" t="str">
        <f>学生名单!B2</f>
        <v>何睿祺</v>
      </c>
      <c r="C4" s="39"/>
      <c r="D4" s="39"/>
      <c r="E4" s="39"/>
      <c r="F4" s="39"/>
      <c r="G4" s="37">
        <f t="shared" ref="G4:G67" si="0">SUM(C4:F4)</f>
        <v>0</v>
      </c>
      <c r="H4" s="38">
        <f t="shared" ref="H4:H67" si="1">F4</f>
        <v>0</v>
      </c>
      <c r="I4" s="38">
        <f t="shared" ref="I4:I67" si="2">SUM(C4:E4)</f>
        <v>0</v>
      </c>
      <c r="J4" s="40">
        <f>G4*评分比例!$E$9</f>
        <v>0</v>
      </c>
      <c r="K4" s="41">
        <f>H4*评分比例!$E$9</f>
        <v>0</v>
      </c>
      <c r="L4" s="41">
        <f>I4*评分比例!$E$9</f>
        <v>0</v>
      </c>
    </row>
    <row r="5" spans="1:12" x14ac:dyDescent="0.35">
      <c r="A5" s="35">
        <f>学生名单!A3</f>
        <v>12003030131</v>
      </c>
      <c r="B5" s="36" t="str">
        <f>学生名单!B3</f>
        <v>崔家博</v>
      </c>
      <c r="C5" s="39"/>
      <c r="D5" s="39"/>
      <c r="E5" s="39"/>
      <c r="F5" s="39"/>
      <c r="G5" s="37">
        <f t="shared" si="0"/>
        <v>0</v>
      </c>
      <c r="H5" s="38">
        <f t="shared" si="1"/>
        <v>0</v>
      </c>
      <c r="I5" s="38">
        <f t="shared" si="2"/>
        <v>0</v>
      </c>
      <c r="J5" s="40">
        <f>G5*评分比例!$E$9</f>
        <v>0</v>
      </c>
      <c r="K5" s="41">
        <f>H5*评分比例!$E$9</f>
        <v>0</v>
      </c>
      <c r="L5" s="41">
        <f>I5*评分比例!$E$9</f>
        <v>0</v>
      </c>
    </row>
    <row r="6" spans="1:12" x14ac:dyDescent="0.35">
      <c r="A6" s="35">
        <f>学生名单!A4</f>
        <v>12103990107</v>
      </c>
      <c r="B6" s="36" t="str">
        <f>学生名单!B4</f>
        <v>陈浩民</v>
      </c>
      <c r="C6" s="39"/>
      <c r="D6" s="39"/>
      <c r="E6" s="39"/>
      <c r="F6" s="39"/>
      <c r="G6" s="37">
        <f t="shared" si="0"/>
        <v>0</v>
      </c>
      <c r="H6" s="38">
        <f t="shared" si="1"/>
        <v>0</v>
      </c>
      <c r="I6" s="38">
        <f t="shared" si="2"/>
        <v>0</v>
      </c>
      <c r="J6" s="40">
        <f>G6*评分比例!$E$9</f>
        <v>0</v>
      </c>
      <c r="K6" s="41">
        <f>H6*评分比例!$E$9</f>
        <v>0</v>
      </c>
      <c r="L6" s="41">
        <f>I6*评分比例!$E$9</f>
        <v>0</v>
      </c>
    </row>
    <row r="7" spans="1:12" x14ac:dyDescent="0.35">
      <c r="A7" s="35">
        <f>学生名单!A5</f>
        <v>12103990138</v>
      </c>
      <c r="B7" s="36" t="str">
        <f>学生名单!B5</f>
        <v>冯启楠</v>
      </c>
      <c r="C7" s="39"/>
      <c r="D7" s="39"/>
      <c r="E7" s="39"/>
      <c r="F7" s="39"/>
      <c r="G7" s="37">
        <f t="shared" si="0"/>
        <v>0</v>
      </c>
      <c r="H7" s="38">
        <f t="shared" si="1"/>
        <v>0</v>
      </c>
      <c r="I7" s="38">
        <f t="shared" si="2"/>
        <v>0</v>
      </c>
      <c r="J7" s="40">
        <f>G7*评分比例!$E$9</f>
        <v>0</v>
      </c>
      <c r="K7" s="41">
        <f>H7*评分比例!$E$9</f>
        <v>0</v>
      </c>
      <c r="L7" s="41">
        <f>I7*评分比例!$E$9</f>
        <v>0</v>
      </c>
    </row>
    <row r="8" spans="1:12" x14ac:dyDescent="0.35">
      <c r="A8" s="35">
        <f>学生名单!A6</f>
        <v>12103990208</v>
      </c>
      <c r="B8" s="36" t="str">
        <f>学生名单!B6</f>
        <v>万雨辰</v>
      </c>
      <c r="C8" s="39"/>
      <c r="D8" s="39"/>
      <c r="E8" s="39"/>
      <c r="F8" s="39"/>
      <c r="G8" s="37">
        <f t="shared" si="0"/>
        <v>0</v>
      </c>
      <c r="H8" s="38">
        <f t="shared" si="1"/>
        <v>0</v>
      </c>
      <c r="I8" s="38">
        <f t="shared" si="2"/>
        <v>0</v>
      </c>
      <c r="J8" s="40">
        <f>G8*评分比例!$E$9</f>
        <v>0</v>
      </c>
      <c r="K8" s="41">
        <f>H8*评分比例!$E$9</f>
        <v>0</v>
      </c>
      <c r="L8" s="41">
        <f>I8*评分比例!$E$9</f>
        <v>0</v>
      </c>
    </row>
    <row r="9" spans="1:12" x14ac:dyDescent="0.35">
      <c r="A9" s="35">
        <f>学生名单!A7</f>
        <v>12103990212</v>
      </c>
      <c r="B9" s="36" t="str">
        <f>学生名单!B7</f>
        <v>徐罗宁</v>
      </c>
      <c r="C9" s="39"/>
      <c r="D9" s="39"/>
      <c r="E9" s="39"/>
      <c r="F9" s="39"/>
      <c r="G9" s="37">
        <f t="shared" si="0"/>
        <v>0</v>
      </c>
      <c r="H9" s="38">
        <f t="shared" si="1"/>
        <v>0</v>
      </c>
      <c r="I9" s="38">
        <f t="shared" si="2"/>
        <v>0</v>
      </c>
      <c r="J9" s="40">
        <f>G9*评分比例!$E$9</f>
        <v>0</v>
      </c>
      <c r="K9" s="41">
        <f>H9*评分比例!$E$9</f>
        <v>0</v>
      </c>
      <c r="L9" s="41">
        <f>I9*评分比例!$E$9</f>
        <v>0</v>
      </c>
    </row>
    <row r="10" spans="1:12" x14ac:dyDescent="0.35">
      <c r="A10" s="35">
        <f>学生名单!A8</f>
        <v>12103990217</v>
      </c>
      <c r="B10" s="36" t="str">
        <f>学生名单!B8</f>
        <v>杨丰源</v>
      </c>
      <c r="C10" s="39"/>
      <c r="D10" s="39"/>
      <c r="E10" s="39"/>
      <c r="F10" s="39"/>
      <c r="G10" s="37">
        <f t="shared" si="0"/>
        <v>0</v>
      </c>
      <c r="H10" s="38">
        <f t="shared" si="1"/>
        <v>0</v>
      </c>
      <c r="I10" s="38">
        <f t="shared" si="2"/>
        <v>0</v>
      </c>
      <c r="J10" s="40">
        <f>G10*评分比例!$E$9</f>
        <v>0</v>
      </c>
      <c r="K10" s="41">
        <f>H10*评分比例!$E$9</f>
        <v>0</v>
      </c>
      <c r="L10" s="41">
        <f>I10*评分比例!$E$9</f>
        <v>0</v>
      </c>
    </row>
    <row r="11" spans="1:12" x14ac:dyDescent="0.35">
      <c r="A11" s="35">
        <f>学生名单!A9</f>
        <v>12103990230</v>
      </c>
      <c r="B11" s="36" t="str">
        <f>学生名单!B9</f>
        <v>李银波</v>
      </c>
      <c r="C11" s="39"/>
      <c r="D11" s="39"/>
      <c r="E11" s="39"/>
      <c r="F11" s="39"/>
      <c r="G11" s="37">
        <f t="shared" si="0"/>
        <v>0</v>
      </c>
      <c r="H11" s="38">
        <f t="shared" si="1"/>
        <v>0</v>
      </c>
      <c r="I11" s="38">
        <f t="shared" si="2"/>
        <v>0</v>
      </c>
      <c r="J11" s="40">
        <f>G11*评分比例!$E$9</f>
        <v>0</v>
      </c>
      <c r="K11" s="41">
        <f>H11*评分比例!$E$9</f>
        <v>0</v>
      </c>
      <c r="L11" s="41">
        <f>I11*评分比例!$E$9</f>
        <v>0</v>
      </c>
    </row>
    <row r="12" spans="1:12" x14ac:dyDescent="0.35">
      <c r="A12" s="35">
        <f>学生名单!A10</f>
        <v>12103990235</v>
      </c>
      <c r="B12" s="36" t="str">
        <f>学生名单!B10</f>
        <v>张椿昊</v>
      </c>
      <c r="C12" s="39"/>
      <c r="D12" s="39"/>
      <c r="E12" s="39"/>
      <c r="F12" s="39"/>
      <c r="G12" s="37">
        <f t="shared" si="0"/>
        <v>0</v>
      </c>
      <c r="H12" s="38">
        <f t="shared" si="1"/>
        <v>0</v>
      </c>
      <c r="I12" s="38">
        <f t="shared" si="2"/>
        <v>0</v>
      </c>
      <c r="J12" s="40">
        <f>G12*评分比例!$E$9</f>
        <v>0</v>
      </c>
      <c r="K12" s="41">
        <f>H12*评分比例!$E$9</f>
        <v>0</v>
      </c>
      <c r="L12" s="41">
        <f>I12*评分比例!$E$9</f>
        <v>0</v>
      </c>
    </row>
    <row r="13" spans="1:12" x14ac:dyDescent="0.35">
      <c r="A13" s="35">
        <f>学生名单!A11</f>
        <v>12103990323</v>
      </c>
      <c r="B13" s="36" t="str">
        <f>学生名单!B11</f>
        <v>霍思钰</v>
      </c>
      <c r="C13" s="39"/>
      <c r="D13" s="39"/>
      <c r="E13" s="39"/>
      <c r="F13" s="39"/>
      <c r="G13" s="37">
        <f t="shared" si="0"/>
        <v>0</v>
      </c>
      <c r="H13" s="38">
        <f t="shared" si="1"/>
        <v>0</v>
      </c>
      <c r="I13" s="38">
        <f t="shared" si="2"/>
        <v>0</v>
      </c>
      <c r="J13" s="40">
        <f>G13*评分比例!$E$9</f>
        <v>0</v>
      </c>
      <c r="K13" s="41">
        <f>H13*评分比例!$E$9</f>
        <v>0</v>
      </c>
      <c r="L13" s="41">
        <f>I13*评分比例!$E$9</f>
        <v>0</v>
      </c>
    </row>
    <row r="14" spans="1:12" x14ac:dyDescent="0.35">
      <c r="A14" s="35">
        <f>学生名单!A12</f>
        <v>12103990408</v>
      </c>
      <c r="B14" s="36" t="str">
        <f>学生名单!B12</f>
        <v>陆浩宇</v>
      </c>
      <c r="C14" s="39"/>
      <c r="D14" s="39"/>
      <c r="E14" s="39"/>
      <c r="F14" s="39"/>
      <c r="G14" s="37">
        <f t="shared" si="0"/>
        <v>0</v>
      </c>
      <c r="H14" s="38">
        <f t="shared" si="1"/>
        <v>0</v>
      </c>
      <c r="I14" s="38">
        <f t="shared" si="2"/>
        <v>0</v>
      </c>
      <c r="J14" s="40">
        <f>G14*评分比例!$E$9</f>
        <v>0</v>
      </c>
      <c r="K14" s="41">
        <f>H14*评分比例!$E$9</f>
        <v>0</v>
      </c>
      <c r="L14" s="41">
        <f>I14*评分比例!$E$9</f>
        <v>0</v>
      </c>
    </row>
    <row r="15" spans="1:12" x14ac:dyDescent="0.35">
      <c r="A15" s="35">
        <f>学生名单!A13</f>
        <v>12103990412</v>
      </c>
      <c r="B15" s="36" t="str">
        <f>学生名单!B13</f>
        <v>文帅</v>
      </c>
      <c r="C15" s="39"/>
      <c r="D15" s="39"/>
      <c r="E15" s="39"/>
      <c r="F15" s="39"/>
      <c r="G15" s="37">
        <f t="shared" si="0"/>
        <v>0</v>
      </c>
      <c r="H15" s="38">
        <f t="shared" si="1"/>
        <v>0</v>
      </c>
      <c r="I15" s="38">
        <f t="shared" si="2"/>
        <v>0</v>
      </c>
      <c r="J15" s="40">
        <f>G15*评分比例!$E$9</f>
        <v>0</v>
      </c>
      <c r="K15" s="41">
        <f>H15*评分比例!$E$9</f>
        <v>0</v>
      </c>
      <c r="L15" s="41">
        <f>I15*评分比例!$E$9</f>
        <v>0</v>
      </c>
    </row>
    <row r="16" spans="1:12" x14ac:dyDescent="0.35">
      <c r="A16" s="35">
        <f>学生名单!A14</f>
        <v>12103990419</v>
      </c>
      <c r="B16" s="36" t="str">
        <f>学生名单!B14</f>
        <v>梁奕晨</v>
      </c>
      <c r="C16" s="39"/>
      <c r="D16" s="39"/>
      <c r="E16" s="39"/>
      <c r="F16" s="39"/>
      <c r="G16" s="37">
        <f t="shared" si="0"/>
        <v>0</v>
      </c>
      <c r="H16" s="38">
        <f t="shared" si="1"/>
        <v>0</v>
      </c>
      <c r="I16" s="38">
        <f t="shared" si="2"/>
        <v>0</v>
      </c>
      <c r="J16" s="40">
        <f>G16*评分比例!$E$9</f>
        <v>0</v>
      </c>
      <c r="K16" s="41">
        <f>H16*评分比例!$E$9</f>
        <v>0</v>
      </c>
      <c r="L16" s="41">
        <f>I16*评分比例!$E$9</f>
        <v>0</v>
      </c>
    </row>
    <row r="17" spans="1:12" x14ac:dyDescent="0.35">
      <c r="A17" s="35">
        <f>学生名单!A15</f>
        <v>12103990423</v>
      </c>
      <c r="B17" s="36" t="str">
        <f>学生名单!B15</f>
        <v>杨鹏举</v>
      </c>
      <c r="C17" s="39"/>
      <c r="D17" s="39"/>
      <c r="E17" s="39"/>
      <c r="F17" s="39"/>
      <c r="G17" s="37">
        <f t="shared" si="0"/>
        <v>0</v>
      </c>
      <c r="H17" s="38">
        <f t="shared" si="1"/>
        <v>0</v>
      </c>
      <c r="I17" s="38">
        <f t="shared" si="2"/>
        <v>0</v>
      </c>
      <c r="J17" s="40">
        <f>G17*评分比例!$E$9</f>
        <v>0</v>
      </c>
      <c r="K17" s="41">
        <f>H17*评分比例!$E$9</f>
        <v>0</v>
      </c>
      <c r="L17" s="41">
        <f>I17*评分比例!$E$9</f>
        <v>0</v>
      </c>
    </row>
    <row r="18" spans="1:12" x14ac:dyDescent="0.35">
      <c r="A18" s="35">
        <f>学生名单!A16</f>
        <v>12103990503</v>
      </c>
      <c r="B18" s="36" t="str">
        <f>学生名单!B16</f>
        <v>宋甜</v>
      </c>
      <c r="C18" s="39"/>
      <c r="D18" s="39"/>
      <c r="E18" s="39"/>
      <c r="F18" s="39"/>
      <c r="G18" s="37">
        <f t="shared" si="0"/>
        <v>0</v>
      </c>
      <c r="H18" s="38">
        <f t="shared" si="1"/>
        <v>0</v>
      </c>
      <c r="I18" s="38">
        <f t="shared" si="2"/>
        <v>0</v>
      </c>
      <c r="J18" s="40">
        <f>G18*评分比例!$E$9</f>
        <v>0</v>
      </c>
      <c r="K18" s="41">
        <f>H18*评分比例!$E$9</f>
        <v>0</v>
      </c>
      <c r="L18" s="41">
        <f>I18*评分比例!$E$9</f>
        <v>0</v>
      </c>
    </row>
    <row r="19" spans="1:12" x14ac:dyDescent="0.35">
      <c r="A19" s="35">
        <f>学生名单!A17</f>
        <v>12103990504</v>
      </c>
      <c r="B19" s="36" t="str">
        <f>学生名单!B17</f>
        <v>刘张炎</v>
      </c>
      <c r="C19" s="39"/>
      <c r="D19" s="39"/>
      <c r="E19" s="39"/>
      <c r="F19" s="39"/>
      <c r="G19" s="37">
        <f t="shared" si="0"/>
        <v>0</v>
      </c>
      <c r="H19" s="38">
        <f t="shared" si="1"/>
        <v>0</v>
      </c>
      <c r="I19" s="38">
        <f t="shared" si="2"/>
        <v>0</v>
      </c>
      <c r="J19" s="40">
        <f>G19*评分比例!$E$9</f>
        <v>0</v>
      </c>
      <c r="K19" s="41">
        <f>H19*评分比例!$E$9</f>
        <v>0</v>
      </c>
      <c r="L19" s="41">
        <f>I19*评分比例!$E$9</f>
        <v>0</v>
      </c>
    </row>
    <row r="20" spans="1:12" x14ac:dyDescent="0.35">
      <c r="A20" s="35">
        <f>学生名单!A18</f>
        <v>12103990608</v>
      </c>
      <c r="B20" s="36" t="str">
        <f>学生名单!B18</f>
        <v>熊俊熙</v>
      </c>
      <c r="C20" s="39"/>
      <c r="D20" s="39"/>
      <c r="E20" s="39"/>
      <c r="F20" s="39"/>
      <c r="G20" s="37">
        <f t="shared" si="0"/>
        <v>0</v>
      </c>
      <c r="H20" s="38">
        <f t="shared" si="1"/>
        <v>0</v>
      </c>
      <c r="I20" s="38">
        <f t="shared" si="2"/>
        <v>0</v>
      </c>
      <c r="J20" s="40">
        <f>G20*评分比例!$E$9</f>
        <v>0</v>
      </c>
      <c r="K20" s="41">
        <f>H20*评分比例!$E$9</f>
        <v>0</v>
      </c>
      <c r="L20" s="41">
        <f>I20*评分比例!$E$9</f>
        <v>0</v>
      </c>
    </row>
    <row r="21" spans="1:12" x14ac:dyDescent="0.35">
      <c r="A21" s="35">
        <f>学生名单!A19</f>
        <v>12103990627</v>
      </c>
      <c r="B21" s="36" t="str">
        <f>学生名单!B19</f>
        <v>陈恒霖</v>
      </c>
      <c r="C21" s="39"/>
      <c r="D21" s="39"/>
      <c r="E21" s="39"/>
      <c r="F21" s="39"/>
      <c r="G21" s="37">
        <f t="shared" si="0"/>
        <v>0</v>
      </c>
      <c r="H21" s="38">
        <f t="shared" si="1"/>
        <v>0</v>
      </c>
      <c r="I21" s="38">
        <f t="shared" si="2"/>
        <v>0</v>
      </c>
      <c r="J21" s="40">
        <f>G21*评分比例!$E$9</f>
        <v>0</v>
      </c>
      <c r="K21" s="41">
        <f>H21*评分比例!$E$9</f>
        <v>0</v>
      </c>
      <c r="L21" s="41">
        <f>I21*评分比例!$E$9</f>
        <v>0</v>
      </c>
    </row>
    <row r="22" spans="1:12" x14ac:dyDescent="0.35">
      <c r="A22" s="35">
        <f>学生名单!A20</f>
        <v>12103990707</v>
      </c>
      <c r="B22" s="36" t="str">
        <f>学生名单!B20</f>
        <v>陈东升</v>
      </c>
      <c r="C22" s="39"/>
      <c r="D22" s="39"/>
      <c r="E22" s="39"/>
      <c r="F22" s="39"/>
      <c r="G22" s="37">
        <f t="shared" si="0"/>
        <v>0</v>
      </c>
      <c r="H22" s="38">
        <f t="shared" si="1"/>
        <v>0</v>
      </c>
      <c r="I22" s="38">
        <f t="shared" si="2"/>
        <v>0</v>
      </c>
      <c r="J22" s="40">
        <f>G22*评分比例!$E$9</f>
        <v>0</v>
      </c>
      <c r="K22" s="41">
        <f>H22*评分比例!$E$9</f>
        <v>0</v>
      </c>
      <c r="L22" s="41">
        <f>I22*评分比例!$E$9</f>
        <v>0</v>
      </c>
    </row>
    <row r="23" spans="1:12" x14ac:dyDescent="0.35">
      <c r="A23" s="35">
        <f>学生名单!A21</f>
        <v>12103990735</v>
      </c>
      <c r="B23" s="36" t="str">
        <f>学生名单!B21</f>
        <v>任志宇</v>
      </c>
      <c r="C23" s="39"/>
      <c r="D23" s="39"/>
      <c r="E23" s="39"/>
      <c r="F23" s="39"/>
      <c r="G23" s="37">
        <f t="shared" si="0"/>
        <v>0</v>
      </c>
      <c r="H23" s="38">
        <f t="shared" si="1"/>
        <v>0</v>
      </c>
      <c r="I23" s="38">
        <f t="shared" si="2"/>
        <v>0</v>
      </c>
      <c r="J23" s="40">
        <f>G23*评分比例!$E$9</f>
        <v>0</v>
      </c>
      <c r="K23" s="41">
        <f>H23*评分比例!$E$9</f>
        <v>0</v>
      </c>
      <c r="L23" s="41">
        <f>I23*评分比例!$E$9</f>
        <v>0</v>
      </c>
    </row>
    <row r="24" spans="1:12" x14ac:dyDescent="0.35">
      <c r="A24" s="35">
        <f>学生名单!A22</f>
        <v>12103990803</v>
      </c>
      <c r="B24" s="36" t="str">
        <f>学生名单!B22</f>
        <v>徐颖超</v>
      </c>
      <c r="C24" s="39"/>
      <c r="D24" s="39"/>
      <c r="E24" s="39"/>
      <c r="F24" s="39"/>
      <c r="G24" s="37">
        <f t="shared" si="0"/>
        <v>0</v>
      </c>
      <c r="H24" s="38">
        <f t="shared" si="1"/>
        <v>0</v>
      </c>
      <c r="I24" s="38">
        <f t="shared" si="2"/>
        <v>0</v>
      </c>
      <c r="J24" s="40">
        <f>G24*评分比例!$E$9</f>
        <v>0</v>
      </c>
      <c r="K24" s="41">
        <f>H24*评分比例!$E$9</f>
        <v>0</v>
      </c>
      <c r="L24" s="41">
        <f>I24*评分比例!$E$9</f>
        <v>0</v>
      </c>
    </row>
    <row r="25" spans="1:12" x14ac:dyDescent="0.35">
      <c r="A25" s="35">
        <f>学生名单!A23</f>
        <v>12103990810</v>
      </c>
      <c r="B25" s="36" t="str">
        <f>学生名单!B23</f>
        <v>熊诚宇</v>
      </c>
      <c r="C25" s="39"/>
      <c r="D25" s="39"/>
      <c r="E25" s="39"/>
      <c r="F25" s="39"/>
      <c r="G25" s="37">
        <f t="shared" si="0"/>
        <v>0</v>
      </c>
      <c r="H25" s="38">
        <f t="shared" si="1"/>
        <v>0</v>
      </c>
      <c r="I25" s="38">
        <f t="shared" si="2"/>
        <v>0</v>
      </c>
      <c r="J25" s="40">
        <f>G25*评分比例!$E$9</f>
        <v>0</v>
      </c>
      <c r="K25" s="41">
        <f>H25*评分比例!$E$9</f>
        <v>0</v>
      </c>
      <c r="L25" s="41">
        <f>I25*评分比例!$E$9</f>
        <v>0</v>
      </c>
    </row>
    <row r="26" spans="1:12" x14ac:dyDescent="0.35">
      <c r="A26" s="35">
        <f>学生名单!A24</f>
        <v>12103990832</v>
      </c>
      <c r="B26" s="36" t="str">
        <f>学生名单!B24</f>
        <v>涂飞阳</v>
      </c>
      <c r="C26" s="39"/>
      <c r="D26" s="39"/>
      <c r="E26" s="39"/>
      <c r="F26" s="39"/>
      <c r="G26" s="37">
        <f t="shared" si="0"/>
        <v>0</v>
      </c>
      <c r="H26" s="38">
        <f t="shared" si="1"/>
        <v>0</v>
      </c>
      <c r="I26" s="38">
        <f t="shared" si="2"/>
        <v>0</v>
      </c>
      <c r="J26" s="40">
        <f>G26*评分比例!$E$9</f>
        <v>0</v>
      </c>
      <c r="K26" s="41">
        <f>H26*评分比例!$E$9</f>
        <v>0</v>
      </c>
      <c r="L26" s="41">
        <f>I26*评分比例!$E$9</f>
        <v>0</v>
      </c>
    </row>
    <row r="27" spans="1:12" x14ac:dyDescent="0.35">
      <c r="A27" s="35">
        <f>学生名单!A25</f>
        <v>12107040103</v>
      </c>
      <c r="B27" s="36" t="str">
        <f>学生名单!B25</f>
        <v>郭文泽</v>
      </c>
      <c r="C27" s="39"/>
      <c r="D27" s="39"/>
      <c r="E27" s="39"/>
      <c r="F27" s="39"/>
      <c r="G27" s="37">
        <f t="shared" si="0"/>
        <v>0</v>
      </c>
      <c r="H27" s="38">
        <f t="shared" si="1"/>
        <v>0</v>
      </c>
      <c r="I27" s="38">
        <f t="shared" si="2"/>
        <v>0</v>
      </c>
      <c r="J27" s="40">
        <f>G27*评分比例!$E$9</f>
        <v>0</v>
      </c>
      <c r="K27" s="41">
        <f>H27*评分比例!$E$9</f>
        <v>0</v>
      </c>
      <c r="L27" s="41">
        <f>I27*评分比例!$E$9</f>
        <v>0</v>
      </c>
    </row>
    <row r="28" spans="1:12" x14ac:dyDescent="0.35">
      <c r="A28" s="35">
        <f>学生名单!A26</f>
        <v>12107040104</v>
      </c>
      <c r="B28" s="36" t="str">
        <f>学生名单!B26</f>
        <v>杜兆阳</v>
      </c>
      <c r="C28" s="39"/>
      <c r="D28" s="39"/>
      <c r="E28" s="39"/>
      <c r="F28" s="39"/>
      <c r="G28" s="37">
        <f t="shared" si="0"/>
        <v>0</v>
      </c>
      <c r="H28" s="38">
        <f t="shared" si="1"/>
        <v>0</v>
      </c>
      <c r="I28" s="38">
        <f t="shared" si="2"/>
        <v>0</v>
      </c>
      <c r="J28" s="40">
        <f>G28*评分比例!$E$9</f>
        <v>0</v>
      </c>
      <c r="K28" s="41">
        <f>H28*评分比例!$E$9</f>
        <v>0</v>
      </c>
      <c r="L28" s="41">
        <f>I28*评分比例!$E$9</f>
        <v>0</v>
      </c>
    </row>
    <row r="29" spans="1:12" x14ac:dyDescent="0.35">
      <c r="A29" s="35">
        <f>学生名单!A27</f>
        <v>12107980615</v>
      </c>
      <c r="B29" s="36" t="str">
        <f>学生名单!B27</f>
        <v>雷坤璇</v>
      </c>
      <c r="C29" s="39"/>
      <c r="D29" s="39"/>
      <c r="E29" s="39"/>
      <c r="F29" s="39"/>
      <c r="G29" s="37">
        <f t="shared" si="0"/>
        <v>0</v>
      </c>
      <c r="H29" s="38">
        <f t="shared" si="1"/>
        <v>0</v>
      </c>
      <c r="I29" s="38">
        <f t="shared" si="2"/>
        <v>0</v>
      </c>
      <c r="J29" s="40">
        <f>G29*评分比例!$E$9</f>
        <v>0</v>
      </c>
      <c r="K29" s="41">
        <f>H29*评分比例!$E$9</f>
        <v>0</v>
      </c>
      <c r="L29" s="41">
        <f>I29*评分比例!$E$9</f>
        <v>0</v>
      </c>
    </row>
    <row r="30" spans="1:12" x14ac:dyDescent="0.35">
      <c r="A30" s="35">
        <f>学生名单!A28</f>
        <v>12107980635</v>
      </c>
      <c r="B30" s="36" t="str">
        <f>学生名单!B28</f>
        <v>周成泽</v>
      </c>
      <c r="C30" s="39"/>
      <c r="D30" s="39"/>
      <c r="E30" s="39"/>
      <c r="F30" s="39"/>
      <c r="G30" s="37">
        <f t="shared" si="0"/>
        <v>0</v>
      </c>
      <c r="H30" s="38">
        <f t="shared" si="1"/>
        <v>0</v>
      </c>
      <c r="I30" s="38">
        <f t="shared" si="2"/>
        <v>0</v>
      </c>
      <c r="J30" s="40">
        <f>G30*评分比例!$E$9</f>
        <v>0</v>
      </c>
      <c r="K30" s="41">
        <f>H30*评分比例!$E$9</f>
        <v>0</v>
      </c>
      <c r="L30" s="41">
        <f>I30*评分比例!$E$9</f>
        <v>0</v>
      </c>
    </row>
    <row r="31" spans="1:12" x14ac:dyDescent="0.35">
      <c r="A31" s="35">
        <f>学生名单!A29</f>
        <v>12108980434</v>
      </c>
      <c r="B31" s="36" t="str">
        <f>学生名单!B29</f>
        <v>黄若桓</v>
      </c>
      <c r="C31" s="39"/>
      <c r="D31" s="39"/>
      <c r="E31" s="39"/>
      <c r="F31" s="39"/>
      <c r="G31" s="37">
        <f t="shared" si="0"/>
        <v>0</v>
      </c>
      <c r="H31" s="38">
        <f t="shared" si="1"/>
        <v>0</v>
      </c>
      <c r="I31" s="38">
        <f t="shared" si="2"/>
        <v>0</v>
      </c>
      <c r="J31" s="40">
        <f>G31*评分比例!$E$9</f>
        <v>0</v>
      </c>
      <c r="K31" s="41">
        <f>H31*评分比例!$E$9</f>
        <v>0</v>
      </c>
      <c r="L31" s="41">
        <f>I31*评分比例!$E$9</f>
        <v>0</v>
      </c>
    </row>
    <row r="32" spans="1:12" x14ac:dyDescent="0.35">
      <c r="A32" s="35">
        <f>学生名单!A30</f>
        <v>12108990208</v>
      </c>
      <c r="B32" s="36" t="str">
        <f>学生名单!B30</f>
        <v>张梦露</v>
      </c>
      <c r="C32" s="39"/>
      <c r="D32" s="39"/>
      <c r="E32" s="39"/>
      <c r="F32" s="39"/>
      <c r="G32" s="37">
        <f t="shared" si="0"/>
        <v>0</v>
      </c>
      <c r="H32" s="38">
        <f t="shared" si="1"/>
        <v>0</v>
      </c>
      <c r="I32" s="38">
        <f t="shared" si="2"/>
        <v>0</v>
      </c>
      <c r="J32" s="40">
        <f>G32*评分比例!$E$9</f>
        <v>0</v>
      </c>
      <c r="K32" s="41">
        <f>H32*评分比例!$E$9</f>
        <v>0</v>
      </c>
      <c r="L32" s="41">
        <f>I32*评分比例!$E$9</f>
        <v>0</v>
      </c>
    </row>
    <row r="33" spans="1:12" x14ac:dyDescent="0.35">
      <c r="A33" s="35">
        <f>学生名单!A31</f>
        <v>12108990402</v>
      </c>
      <c r="B33" s="36" t="str">
        <f>学生名单!B31</f>
        <v>李洪元</v>
      </c>
      <c r="C33" s="39"/>
      <c r="D33" s="39"/>
      <c r="E33" s="39"/>
      <c r="F33" s="39"/>
      <c r="G33" s="37">
        <f t="shared" si="0"/>
        <v>0</v>
      </c>
      <c r="H33" s="38">
        <f t="shared" si="1"/>
        <v>0</v>
      </c>
      <c r="I33" s="38">
        <f t="shared" si="2"/>
        <v>0</v>
      </c>
      <c r="J33" s="40">
        <f>G33*评分比例!$E$9</f>
        <v>0</v>
      </c>
      <c r="K33" s="41">
        <f>H33*评分比例!$E$9</f>
        <v>0</v>
      </c>
      <c r="L33" s="41">
        <f>I33*评分比例!$E$9</f>
        <v>0</v>
      </c>
    </row>
    <row r="34" spans="1:12" x14ac:dyDescent="0.35">
      <c r="A34" s="35">
        <f>学生名单!A32</f>
        <v>12108990508</v>
      </c>
      <c r="B34" s="36" t="str">
        <f>学生名单!B32</f>
        <v>杨红</v>
      </c>
      <c r="C34" s="39"/>
      <c r="D34" s="39"/>
      <c r="E34" s="39"/>
      <c r="F34" s="39"/>
      <c r="G34" s="37">
        <f t="shared" si="0"/>
        <v>0</v>
      </c>
      <c r="H34" s="38">
        <f t="shared" si="1"/>
        <v>0</v>
      </c>
      <c r="I34" s="38">
        <f t="shared" si="2"/>
        <v>0</v>
      </c>
      <c r="J34" s="40">
        <f>G34*评分比例!$E$9</f>
        <v>0</v>
      </c>
      <c r="K34" s="41">
        <f>H34*评分比例!$E$9</f>
        <v>0</v>
      </c>
      <c r="L34" s="41">
        <f>I34*评分比例!$E$9</f>
        <v>0</v>
      </c>
    </row>
    <row r="35" spans="1:12" x14ac:dyDescent="0.35">
      <c r="A35" s="35">
        <f>学生名单!A33</f>
        <v>12109010233</v>
      </c>
      <c r="B35" s="36" t="str">
        <f>学生名单!B33</f>
        <v>陈思雨</v>
      </c>
      <c r="C35" s="39"/>
      <c r="D35" s="39"/>
      <c r="E35" s="39"/>
      <c r="F35" s="39"/>
      <c r="G35" s="37">
        <f t="shared" si="0"/>
        <v>0</v>
      </c>
      <c r="H35" s="38">
        <f t="shared" si="1"/>
        <v>0</v>
      </c>
      <c r="I35" s="38">
        <f t="shared" si="2"/>
        <v>0</v>
      </c>
      <c r="J35" s="40">
        <f>G35*评分比例!$E$9</f>
        <v>0</v>
      </c>
      <c r="K35" s="41">
        <f>H35*评分比例!$E$9</f>
        <v>0</v>
      </c>
      <c r="L35" s="41">
        <f>I35*评分比例!$E$9</f>
        <v>0</v>
      </c>
    </row>
    <row r="36" spans="1:12" x14ac:dyDescent="0.35">
      <c r="A36" s="35">
        <f>学生名单!A34</f>
        <v>12109990107</v>
      </c>
      <c r="B36" s="36" t="str">
        <f>学生名单!B34</f>
        <v>朱欣豪</v>
      </c>
      <c r="C36" s="39"/>
      <c r="D36" s="39"/>
      <c r="E36" s="39"/>
      <c r="F36" s="39"/>
      <c r="G36" s="37">
        <f t="shared" si="0"/>
        <v>0</v>
      </c>
      <c r="H36" s="38">
        <f t="shared" si="1"/>
        <v>0</v>
      </c>
      <c r="I36" s="38">
        <f t="shared" si="2"/>
        <v>0</v>
      </c>
      <c r="J36" s="40">
        <f>G36*评分比例!$E$9</f>
        <v>0</v>
      </c>
      <c r="K36" s="41">
        <f>H36*评分比例!$E$9</f>
        <v>0</v>
      </c>
      <c r="L36" s="41">
        <f>I36*评分比例!$E$9</f>
        <v>0</v>
      </c>
    </row>
    <row r="37" spans="1:12" x14ac:dyDescent="0.35">
      <c r="A37" s="35">
        <f>学生名单!A35</f>
        <v>12109990124</v>
      </c>
      <c r="B37" s="36" t="str">
        <f>学生名单!B35</f>
        <v>黄星豪</v>
      </c>
      <c r="C37" s="39"/>
      <c r="D37" s="39"/>
      <c r="E37" s="39"/>
      <c r="F37" s="39"/>
      <c r="G37" s="37">
        <f t="shared" si="0"/>
        <v>0</v>
      </c>
      <c r="H37" s="38">
        <f t="shared" si="1"/>
        <v>0</v>
      </c>
      <c r="I37" s="38">
        <f t="shared" si="2"/>
        <v>0</v>
      </c>
      <c r="J37" s="40">
        <f>G37*评分比例!$E$9</f>
        <v>0</v>
      </c>
      <c r="K37" s="41">
        <f>H37*评分比例!$E$9</f>
        <v>0</v>
      </c>
      <c r="L37" s="41">
        <f>I37*评分比例!$E$9</f>
        <v>0</v>
      </c>
    </row>
    <row r="38" spans="1:12" x14ac:dyDescent="0.35">
      <c r="A38" s="35">
        <f>学生名单!A36</f>
        <v>12109990701</v>
      </c>
      <c r="B38" s="36" t="str">
        <f>学生名单!B36</f>
        <v>黄廷威</v>
      </c>
      <c r="C38" s="39"/>
      <c r="D38" s="39"/>
      <c r="E38" s="39"/>
      <c r="F38" s="39"/>
      <c r="G38" s="37">
        <f t="shared" si="0"/>
        <v>0</v>
      </c>
      <c r="H38" s="38">
        <f t="shared" si="1"/>
        <v>0</v>
      </c>
      <c r="I38" s="38">
        <f t="shared" si="2"/>
        <v>0</v>
      </c>
      <c r="J38" s="40">
        <f>G38*评分比例!$E$9</f>
        <v>0</v>
      </c>
      <c r="K38" s="41">
        <f>H38*评分比例!$E$9</f>
        <v>0</v>
      </c>
      <c r="L38" s="41">
        <f>I38*评分比例!$E$9</f>
        <v>0</v>
      </c>
    </row>
    <row r="39" spans="1:12" x14ac:dyDescent="0.35">
      <c r="A39" s="35">
        <f>学生名单!A37</f>
        <v>12112050203</v>
      </c>
      <c r="B39" s="36" t="str">
        <f>学生名单!B37</f>
        <v>陆凯</v>
      </c>
      <c r="C39" s="39"/>
      <c r="D39" s="39"/>
      <c r="E39" s="39"/>
      <c r="F39" s="39"/>
      <c r="G39" s="37">
        <f t="shared" si="0"/>
        <v>0</v>
      </c>
      <c r="H39" s="38">
        <f t="shared" si="1"/>
        <v>0</v>
      </c>
      <c r="I39" s="38">
        <f t="shared" si="2"/>
        <v>0</v>
      </c>
      <c r="J39" s="40">
        <f>G39*评分比例!$E$9</f>
        <v>0</v>
      </c>
      <c r="K39" s="41">
        <f>H39*评分比例!$E$9</f>
        <v>0</v>
      </c>
      <c r="L39" s="41">
        <f>I39*评分比例!$E$9</f>
        <v>0</v>
      </c>
    </row>
    <row r="40" spans="1:12" x14ac:dyDescent="0.35">
      <c r="A40" s="35">
        <f>学生名单!A38</f>
        <v>12112060204</v>
      </c>
      <c r="B40" s="36" t="str">
        <f>学生名单!B38</f>
        <v>孙志瑞</v>
      </c>
      <c r="C40" s="39"/>
      <c r="D40" s="39"/>
      <c r="E40" s="39"/>
      <c r="F40" s="39"/>
      <c r="G40" s="37">
        <f t="shared" si="0"/>
        <v>0</v>
      </c>
      <c r="H40" s="38">
        <f t="shared" si="1"/>
        <v>0</v>
      </c>
      <c r="I40" s="38">
        <f t="shared" si="2"/>
        <v>0</v>
      </c>
      <c r="J40" s="40">
        <f>G40*评分比例!$E$9</f>
        <v>0</v>
      </c>
      <c r="K40" s="41">
        <f>H40*评分比例!$E$9</f>
        <v>0</v>
      </c>
      <c r="L40" s="41">
        <f>I40*评分比例!$E$9</f>
        <v>0</v>
      </c>
    </row>
    <row r="41" spans="1:12" x14ac:dyDescent="0.35">
      <c r="A41" s="35">
        <f>学生名单!A39</f>
        <v>12112990506</v>
      </c>
      <c r="B41" s="36" t="str">
        <f>学生名单!B39</f>
        <v>张道科</v>
      </c>
      <c r="C41" s="39"/>
      <c r="D41" s="39"/>
      <c r="E41" s="39"/>
      <c r="F41" s="39"/>
      <c r="G41" s="37">
        <f t="shared" si="0"/>
        <v>0</v>
      </c>
      <c r="H41" s="38">
        <f t="shared" si="1"/>
        <v>0</v>
      </c>
      <c r="I41" s="38">
        <f t="shared" si="2"/>
        <v>0</v>
      </c>
      <c r="J41" s="40">
        <f>G41*评分比例!$E$9</f>
        <v>0</v>
      </c>
      <c r="K41" s="41">
        <f>H41*评分比例!$E$9</f>
        <v>0</v>
      </c>
      <c r="L41" s="41">
        <f>I41*评分比例!$E$9</f>
        <v>0</v>
      </c>
    </row>
    <row r="42" spans="1:12" x14ac:dyDescent="0.35">
      <c r="A42" s="35">
        <f>学生名单!A40</f>
        <v>12112991111</v>
      </c>
      <c r="B42" s="36" t="str">
        <f>学生名单!B40</f>
        <v>付保罗</v>
      </c>
      <c r="C42" s="39"/>
      <c r="D42" s="39"/>
      <c r="E42" s="39"/>
      <c r="F42" s="39"/>
      <c r="G42" s="37">
        <f t="shared" si="0"/>
        <v>0</v>
      </c>
      <c r="H42" s="38">
        <f t="shared" si="1"/>
        <v>0</v>
      </c>
      <c r="I42" s="38">
        <f t="shared" si="2"/>
        <v>0</v>
      </c>
      <c r="J42" s="40">
        <f>G42*评分比例!$E$9</f>
        <v>0</v>
      </c>
      <c r="K42" s="41">
        <f>H42*评分比例!$E$9</f>
        <v>0</v>
      </c>
      <c r="L42" s="41">
        <f>I42*评分比例!$E$9</f>
        <v>0</v>
      </c>
    </row>
    <row r="43" spans="1:12" x14ac:dyDescent="0.35">
      <c r="A43" s="35">
        <f>学生名单!A41</f>
        <v>12115990335</v>
      </c>
      <c r="B43" s="36" t="str">
        <f>学生名单!B41</f>
        <v>周鹏程</v>
      </c>
      <c r="C43" s="39"/>
      <c r="D43" s="39"/>
      <c r="E43" s="39"/>
      <c r="F43" s="39"/>
      <c r="G43" s="37">
        <f t="shared" si="0"/>
        <v>0</v>
      </c>
      <c r="H43" s="38">
        <f t="shared" si="1"/>
        <v>0</v>
      </c>
      <c r="I43" s="38">
        <f t="shared" si="2"/>
        <v>0</v>
      </c>
      <c r="J43" s="40">
        <f>G43*评分比例!$E$9</f>
        <v>0</v>
      </c>
      <c r="K43" s="41">
        <f>H43*评分比例!$E$9</f>
        <v>0</v>
      </c>
      <c r="L43" s="41">
        <f>I43*评分比例!$E$9</f>
        <v>0</v>
      </c>
    </row>
    <row r="44" spans="1:12" x14ac:dyDescent="0.35">
      <c r="A44" s="35">
        <f>学生名单!A42</f>
        <v>12123010104</v>
      </c>
      <c r="B44" s="36" t="str">
        <f>学生名单!B42</f>
        <v>张敬东</v>
      </c>
      <c r="C44" s="39"/>
      <c r="D44" s="39"/>
      <c r="E44" s="39"/>
      <c r="F44" s="39"/>
      <c r="G44" s="37">
        <f t="shared" si="0"/>
        <v>0</v>
      </c>
      <c r="H44" s="38">
        <f t="shared" si="1"/>
        <v>0</v>
      </c>
      <c r="I44" s="38">
        <f t="shared" si="2"/>
        <v>0</v>
      </c>
      <c r="J44" s="40">
        <f>G44*评分比例!$E$9</f>
        <v>0</v>
      </c>
      <c r="K44" s="41">
        <f>H44*评分比例!$E$9</f>
        <v>0</v>
      </c>
      <c r="L44" s="41">
        <f>I44*评分比例!$E$9</f>
        <v>0</v>
      </c>
    </row>
    <row r="45" spans="1:12" x14ac:dyDescent="0.35">
      <c r="A45" s="35">
        <f>学生名单!A43</f>
        <v>12101010113</v>
      </c>
      <c r="B45" s="36" t="str">
        <f>学生名单!B43</f>
        <v>徐帅</v>
      </c>
      <c r="C45" s="39"/>
      <c r="D45" s="39"/>
      <c r="E45" s="39"/>
      <c r="F45" s="39"/>
      <c r="G45" s="37">
        <f t="shared" si="0"/>
        <v>0</v>
      </c>
      <c r="H45" s="38">
        <f t="shared" si="1"/>
        <v>0</v>
      </c>
      <c r="I45" s="38">
        <f t="shared" si="2"/>
        <v>0</v>
      </c>
      <c r="J45" s="40">
        <f>G45*评分比例!$E$9</f>
        <v>0</v>
      </c>
      <c r="K45" s="41">
        <f>H45*评分比例!$E$9</f>
        <v>0</v>
      </c>
      <c r="L45" s="41">
        <f>I45*评分比例!$E$9</f>
        <v>0</v>
      </c>
    </row>
    <row r="46" spans="1:12" x14ac:dyDescent="0.35">
      <c r="A46" s="35">
        <f>学生名单!A44</f>
        <v>12103990102</v>
      </c>
      <c r="B46" s="36" t="str">
        <f>学生名单!B44</f>
        <v>谭颖</v>
      </c>
      <c r="C46" s="39"/>
      <c r="D46" s="39"/>
      <c r="E46" s="39"/>
      <c r="F46" s="39"/>
      <c r="G46" s="37">
        <f t="shared" si="0"/>
        <v>0</v>
      </c>
      <c r="H46" s="38">
        <f t="shared" si="1"/>
        <v>0</v>
      </c>
      <c r="I46" s="38">
        <f t="shared" si="2"/>
        <v>0</v>
      </c>
      <c r="J46" s="40">
        <f>G46*评分比例!$E$9</f>
        <v>0</v>
      </c>
      <c r="K46" s="41">
        <f>H46*评分比例!$E$9</f>
        <v>0</v>
      </c>
      <c r="L46" s="41">
        <f>I46*评分比例!$E$9</f>
        <v>0</v>
      </c>
    </row>
    <row r="47" spans="1:12" x14ac:dyDescent="0.35">
      <c r="A47" s="35">
        <f>学生名单!A45</f>
        <v>12103990104</v>
      </c>
      <c r="B47" s="36" t="str">
        <f>学生名单!B45</f>
        <v>路如龙</v>
      </c>
      <c r="C47" s="39"/>
      <c r="D47" s="39"/>
      <c r="E47" s="39"/>
      <c r="F47" s="39"/>
      <c r="G47" s="37">
        <f t="shared" si="0"/>
        <v>0</v>
      </c>
      <c r="H47" s="38">
        <f t="shared" si="1"/>
        <v>0</v>
      </c>
      <c r="I47" s="38">
        <f t="shared" si="2"/>
        <v>0</v>
      </c>
      <c r="J47" s="40">
        <f>G47*评分比例!$E$9</f>
        <v>0</v>
      </c>
      <c r="K47" s="41">
        <f>H47*评分比例!$E$9</f>
        <v>0</v>
      </c>
      <c r="L47" s="41">
        <f>I47*评分比例!$E$9</f>
        <v>0</v>
      </c>
    </row>
    <row r="48" spans="1:12" x14ac:dyDescent="0.35">
      <c r="A48" s="35">
        <f>学生名单!A46</f>
        <v>12103990105</v>
      </c>
      <c r="B48" s="36" t="str">
        <f>学生名单!B46</f>
        <v>张牧凡</v>
      </c>
      <c r="C48" s="39"/>
      <c r="D48" s="39"/>
      <c r="E48" s="39"/>
      <c r="F48" s="39"/>
      <c r="G48" s="37">
        <f t="shared" si="0"/>
        <v>0</v>
      </c>
      <c r="H48" s="38">
        <f t="shared" si="1"/>
        <v>0</v>
      </c>
      <c r="I48" s="38">
        <f t="shared" si="2"/>
        <v>0</v>
      </c>
      <c r="J48" s="40">
        <f>G48*评分比例!$E$9</f>
        <v>0</v>
      </c>
      <c r="K48" s="41">
        <f>H48*评分比例!$E$9</f>
        <v>0</v>
      </c>
      <c r="L48" s="41">
        <f>I48*评分比例!$E$9</f>
        <v>0</v>
      </c>
    </row>
    <row r="49" spans="1:12" x14ac:dyDescent="0.35">
      <c r="A49" s="35">
        <f>学生名单!A47</f>
        <v>12103990106</v>
      </c>
      <c r="B49" s="36" t="str">
        <f>学生名单!B47</f>
        <v>邓妮娜</v>
      </c>
      <c r="C49" s="39"/>
      <c r="D49" s="39"/>
      <c r="E49" s="39"/>
      <c r="F49" s="39"/>
      <c r="G49" s="37">
        <f t="shared" si="0"/>
        <v>0</v>
      </c>
      <c r="H49" s="38">
        <f t="shared" si="1"/>
        <v>0</v>
      </c>
      <c r="I49" s="38">
        <f t="shared" si="2"/>
        <v>0</v>
      </c>
      <c r="J49" s="40">
        <f>G49*评分比例!$E$9</f>
        <v>0</v>
      </c>
      <c r="K49" s="41">
        <f>H49*评分比例!$E$9</f>
        <v>0</v>
      </c>
      <c r="L49" s="41">
        <f>I49*评分比例!$E$9</f>
        <v>0</v>
      </c>
    </row>
    <row r="50" spans="1:12" x14ac:dyDescent="0.35">
      <c r="A50" s="35">
        <f>学生名单!A48</f>
        <v>12103990108</v>
      </c>
      <c r="B50" s="36" t="str">
        <f>学生名单!B48</f>
        <v>周世杰</v>
      </c>
      <c r="C50" s="39"/>
      <c r="D50" s="39"/>
      <c r="E50" s="39"/>
      <c r="F50" s="39"/>
      <c r="G50" s="37">
        <f t="shared" si="0"/>
        <v>0</v>
      </c>
      <c r="H50" s="38">
        <f t="shared" si="1"/>
        <v>0</v>
      </c>
      <c r="I50" s="38">
        <f t="shared" si="2"/>
        <v>0</v>
      </c>
      <c r="J50" s="40">
        <f>G50*评分比例!$E$9</f>
        <v>0</v>
      </c>
      <c r="K50" s="41">
        <f>H50*评分比例!$E$9</f>
        <v>0</v>
      </c>
      <c r="L50" s="41">
        <f>I50*评分比例!$E$9</f>
        <v>0</v>
      </c>
    </row>
    <row r="51" spans="1:12" x14ac:dyDescent="0.35">
      <c r="A51" s="35">
        <f>学生名单!A49</f>
        <v>12103990109</v>
      </c>
      <c r="B51" s="36" t="str">
        <f>学生名单!B49</f>
        <v>李天爱</v>
      </c>
      <c r="C51" s="39"/>
      <c r="D51" s="39"/>
      <c r="E51" s="39"/>
      <c r="F51" s="39"/>
      <c r="G51" s="37">
        <f t="shared" si="0"/>
        <v>0</v>
      </c>
      <c r="H51" s="38">
        <f t="shared" si="1"/>
        <v>0</v>
      </c>
      <c r="I51" s="38">
        <f t="shared" si="2"/>
        <v>0</v>
      </c>
      <c r="J51" s="40">
        <f>G51*评分比例!$E$9</f>
        <v>0</v>
      </c>
      <c r="K51" s="41">
        <f>H51*评分比例!$E$9</f>
        <v>0</v>
      </c>
      <c r="L51" s="41">
        <f>I51*评分比例!$E$9</f>
        <v>0</v>
      </c>
    </row>
    <row r="52" spans="1:12" x14ac:dyDescent="0.35">
      <c r="A52" s="35">
        <f>学生名单!A50</f>
        <v>12103990112</v>
      </c>
      <c r="B52" s="36" t="str">
        <f>学生名单!B50</f>
        <v>钟珂羽</v>
      </c>
      <c r="C52" s="39"/>
      <c r="D52" s="39"/>
      <c r="E52" s="39"/>
      <c r="F52" s="39"/>
      <c r="G52" s="37">
        <f t="shared" si="0"/>
        <v>0</v>
      </c>
      <c r="H52" s="38">
        <f t="shared" si="1"/>
        <v>0</v>
      </c>
      <c r="I52" s="38">
        <f t="shared" si="2"/>
        <v>0</v>
      </c>
      <c r="J52" s="40">
        <f>G52*评分比例!$E$9</f>
        <v>0</v>
      </c>
      <c r="K52" s="41">
        <f>H52*评分比例!$E$9</f>
        <v>0</v>
      </c>
      <c r="L52" s="41">
        <f>I52*评分比例!$E$9</f>
        <v>0</v>
      </c>
    </row>
    <row r="53" spans="1:12" x14ac:dyDescent="0.35">
      <c r="A53" s="35">
        <f>学生名单!A51</f>
        <v>12103990113</v>
      </c>
      <c r="B53" s="36" t="str">
        <f>学生名单!B51</f>
        <v>王星语</v>
      </c>
      <c r="C53" s="39"/>
      <c r="D53" s="39"/>
      <c r="E53" s="39"/>
      <c r="F53" s="39"/>
      <c r="G53" s="37">
        <f t="shared" si="0"/>
        <v>0</v>
      </c>
      <c r="H53" s="38">
        <f t="shared" si="1"/>
        <v>0</v>
      </c>
      <c r="I53" s="38">
        <f t="shared" si="2"/>
        <v>0</v>
      </c>
      <c r="J53" s="40">
        <f>G53*评分比例!$E$9</f>
        <v>0</v>
      </c>
      <c r="K53" s="41">
        <f>H53*评分比例!$E$9</f>
        <v>0</v>
      </c>
      <c r="L53" s="41">
        <f>I53*评分比例!$E$9</f>
        <v>0</v>
      </c>
    </row>
    <row r="54" spans="1:12" x14ac:dyDescent="0.35">
      <c r="A54" s="35">
        <f>学生名单!A52</f>
        <v>12103990114</v>
      </c>
      <c r="B54" s="36" t="str">
        <f>学生名单!B52</f>
        <v>董云飞</v>
      </c>
      <c r="C54" s="39"/>
      <c r="D54" s="39"/>
      <c r="E54" s="39"/>
      <c r="F54" s="39"/>
      <c r="G54" s="37">
        <f t="shared" si="0"/>
        <v>0</v>
      </c>
      <c r="H54" s="38">
        <f t="shared" si="1"/>
        <v>0</v>
      </c>
      <c r="I54" s="38">
        <f t="shared" si="2"/>
        <v>0</v>
      </c>
      <c r="J54" s="40">
        <f>G54*评分比例!$E$9</f>
        <v>0</v>
      </c>
      <c r="K54" s="41">
        <f>H54*评分比例!$E$9</f>
        <v>0</v>
      </c>
      <c r="L54" s="41">
        <f>I54*评分比例!$E$9</f>
        <v>0</v>
      </c>
    </row>
    <row r="55" spans="1:12" x14ac:dyDescent="0.35">
      <c r="A55" s="35">
        <f>学生名单!A53</f>
        <v>12103990116</v>
      </c>
      <c r="B55" s="36" t="str">
        <f>学生名单!B53</f>
        <v>郭天阳</v>
      </c>
      <c r="C55" s="39"/>
      <c r="D55" s="39"/>
      <c r="E55" s="39"/>
      <c r="F55" s="39"/>
      <c r="G55" s="37">
        <f t="shared" si="0"/>
        <v>0</v>
      </c>
      <c r="H55" s="38">
        <f t="shared" si="1"/>
        <v>0</v>
      </c>
      <c r="I55" s="38">
        <f t="shared" si="2"/>
        <v>0</v>
      </c>
      <c r="J55" s="40">
        <f>G55*评分比例!$E$9</f>
        <v>0</v>
      </c>
      <c r="K55" s="41">
        <f>H55*评分比例!$E$9</f>
        <v>0</v>
      </c>
      <c r="L55" s="41">
        <f>I55*评分比例!$E$9</f>
        <v>0</v>
      </c>
    </row>
    <row r="56" spans="1:12" x14ac:dyDescent="0.35">
      <c r="A56" s="35">
        <f>学生名单!A54</f>
        <v>12103990121</v>
      </c>
      <c r="B56" s="36" t="str">
        <f>学生名单!B54</f>
        <v>王鹏</v>
      </c>
      <c r="C56" s="39"/>
      <c r="D56" s="39"/>
      <c r="E56" s="39"/>
      <c r="F56" s="39"/>
      <c r="G56" s="37">
        <f t="shared" si="0"/>
        <v>0</v>
      </c>
      <c r="H56" s="38">
        <f t="shared" si="1"/>
        <v>0</v>
      </c>
      <c r="I56" s="38">
        <f t="shared" si="2"/>
        <v>0</v>
      </c>
      <c r="J56" s="40">
        <f>G56*评分比例!$E$9</f>
        <v>0</v>
      </c>
      <c r="K56" s="41">
        <f>H56*评分比例!$E$9</f>
        <v>0</v>
      </c>
      <c r="L56" s="41">
        <f>I56*评分比例!$E$9</f>
        <v>0</v>
      </c>
    </row>
    <row r="57" spans="1:12" x14ac:dyDescent="0.35">
      <c r="A57" s="35">
        <f>学生名单!A55</f>
        <v>12103990122</v>
      </c>
      <c r="B57" s="36" t="str">
        <f>学生名单!B55</f>
        <v>瞿杨</v>
      </c>
      <c r="C57" s="39"/>
      <c r="D57" s="39"/>
      <c r="E57" s="39"/>
      <c r="F57" s="39"/>
      <c r="G57" s="37">
        <f t="shared" si="0"/>
        <v>0</v>
      </c>
      <c r="H57" s="38">
        <f t="shared" si="1"/>
        <v>0</v>
      </c>
      <c r="I57" s="38">
        <f t="shared" si="2"/>
        <v>0</v>
      </c>
      <c r="J57" s="40">
        <f>G57*评分比例!$E$9</f>
        <v>0</v>
      </c>
      <c r="K57" s="41">
        <f>H57*评分比例!$E$9</f>
        <v>0</v>
      </c>
      <c r="L57" s="41">
        <f>I57*评分比例!$E$9</f>
        <v>0</v>
      </c>
    </row>
    <row r="58" spans="1:12" x14ac:dyDescent="0.35">
      <c r="A58" s="35">
        <f>学生名单!A56</f>
        <v>12103990124</v>
      </c>
      <c r="B58" s="36" t="str">
        <f>学生名单!B56</f>
        <v>刘胜</v>
      </c>
      <c r="C58" s="39"/>
      <c r="D58" s="39"/>
      <c r="E58" s="39"/>
      <c r="F58" s="39"/>
      <c r="G58" s="37">
        <f t="shared" si="0"/>
        <v>0</v>
      </c>
      <c r="H58" s="38">
        <f t="shared" si="1"/>
        <v>0</v>
      </c>
      <c r="I58" s="38">
        <f t="shared" si="2"/>
        <v>0</v>
      </c>
      <c r="J58" s="40">
        <f>G58*评分比例!$E$9</f>
        <v>0</v>
      </c>
      <c r="K58" s="41">
        <f>H58*评分比例!$E$9</f>
        <v>0</v>
      </c>
      <c r="L58" s="41">
        <f>I58*评分比例!$E$9</f>
        <v>0</v>
      </c>
    </row>
    <row r="59" spans="1:12" x14ac:dyDescent="0.35">
      <c r="A59" s="35">
        <f>学生名单!A57</f>
        <v>12103990126</v>
      </c>
      <c r="B59" s="36" t="str">
        <f>学生名单!B57</f>
        <v>徐萍英</v>
      </c>
      <c r="C59" s="39"/>
      <c r="D59" s="39"/>
      <c r="E59" s="39"/>
      <c r="F59" s="39"/>
      <c r="G59" s="37">
        <f t="shared" si="0"/>
        <v>0</v>
      </c>
      <c r="H59" s="38">
        <f t="shared" si="1"/>
        <v>0</v>
      </c>
      <c r="I59" s="38">
        <f t="shared" si="2"/>
        <v>0</v>
      </c>
      <c r="J59" s="40">
        <f>G59*评分比例!$E$9</f>
        <v>0</v>
      </c>
      <c r="K59" s="41">
        <f>H59*评分比例!$E$9</f>
        <v>0</v>
      </c>
      <c r="L59" s="41">
        <f>I59*评分比例!$E$9</f>
        <v>0</v>
      </c>
    </row>
    <row r="60" spans="1:12" x14ac:dyDescent="0.35">
      <c r="A60" s="35">
        <f>学生名单!A58</f>
        <v>12103990131</v>
      </c>
      <c r="B60" s="36" t="str">
        <f>学生名单!B58</f>
        <v>田佳禾</v>
      </c>
      <c r="C60" s="39"/>
      <c r="D60" s="39"/>
      <c r="E60" s="39"/>
      <c r="F60" s="39"/>
      <c r="G60" s="37">
        <f t="shared" si="0"/>
        <v>0</v>
      </c>
      <c r="H60" s="38">
        <f t="shared" si="1"/>
        <v>0</v>
      </c>
      <c r="I60" s="38">
        <f t="shared" si="2"/>
        <v>0</v>
      </c>
      <c r="J60" s="40">
        <f>G60*评分比例!$E$9</f>
        <v>0</v>
      </c>
      <c r="K60" s="41">
        <f>H60*评分比例!$E$9</f>
        <v>0</v>
      </c>
      <c r="L60" s="41">
        <f>I60*评分比例!$E$9</f>
        <v>0</v>
      </c>
    </row>
    <row r="61" spans="1:12" x14ac:dyDescent="0.35">
      <c r="A61" s="35">
        <f>学生名单!A59</f>
        <v>12103990133</v>
      </c>
      <c r="B61" s="36" t="str">
        <f>学生名单!B59</f>
        <v>陈政阳</v>
      </c>
      <c r="C61" s="39"/>
      <c r="D61" s="39"/>
      <c r="E61" s="39"/>
      <c r="F61" s="39"/>
      <c r="G61" s="37">
        <f t="shared" si="0"/>
        <v>0</v>
      </c>
      <c r="H61" s="38">
        <f t="shared" si="1"/>
        <v>0</v>
      </c>
      <c r="I61" s="38">
        <f t="shared" si="2"/>
        <v>0</v>
      </c>
      <c r="J61" s="40">
        <f>G61*评分比例!$E$9</f>
        <v>0</v>
      </c>
      <c r="K61" s="41">
        <f>H61*评分比例!$E$9</f>
        <v>0</v>
      </c>
      <c r="L61" s="41">
        <f>I61*评分比例!$E$9</f>
        <v>0</v>
      </c>
    </row>
    <row r="62" spans="1:12" x14ac:dyDescent="0.35">
      <c r="A62" s="35">
        <f>学生名单!A60</f>
        <v>12103990134</v>
      </c>
      <c r="B62" s="36" t="str">
        <f>学生名单!B60</f>
        <v>王培</v>
      </c>
      <c r="C62" s="39"/>
      <c r="D62" s="39"/>
      <c r="E62" s="39"/>
      <c r="F62" s="39"/>
      <c r="G62" s="37">
        <f t="shared" si="0"/>
        <v>0</v>
      </c>
      <c r="H62" s="38">
        <f t="shared" si="1"/>
        <v>0</v>
      </c>
      <c r="I62" s="38">
        <f t="shared" si="2"/>
        <v>0</v>
      </c>
      <c r="J62" s="40">
        <f>G62*评分比例!$E$9</f>
        <v>0</v>
      </c>
      <c r="K62" s="41">
        <f>H62*评分比例!$E$9</f>
        <v>0</v>
      </c>
      <c r="L62" s="41">
        <f>I62*评分比例!$E$9</f>
        <v>0</v>
      </c>
    </row>
    <row r="63" spans="1:12" x14ac:dyDescent="0.35">
      <c r="A63" s="35">
        <f>学生名单!A61</f>
        <v>12103990137</v>
      </c>
      <c r="B63" s="36" t="str">
        <f>学生名单!B61</f>
        <v>黎智敏</v>
      </c>
      <c r="C63" s="39"/>
      <c r="D63" s="39"/>
      <c r="E63" s="39"/>
      <c r="F63" s="39"/>
      <c r="G63" s="37">
        <f t="shared" si="0"/>
        <v>0</v>
      </c>
      <c r="H63" s="38">
        <f t="shared" si="1"/>
        <v>0</v>
      </c>
      <c r="I63" s="38">
        <f t="shared" si="2"/>
        <v>0</v>
      </c>
      <c r="J63" s="40">
        <f>G63*评分比例!$E$9</f>
        <v>0</v>
      </c>
      <c r="K63" s="41">
        <f>H63*评分比例!$E$9</f>
        <v>0</v>
      </c>
      <c r="L63" s="41">
        <f>I63*评分比例!$E$9</f>
        <v>0</v>
      </c>
    </row>
    <row r="64" spans="1:12" x14ac:dyDescent="0.35">
      <c r="A64" s="35">
        <f>学生名单!A62</f>
        <v>12103990204</v>
      </c>
      <c r="B64" s="36" t="str">
        <f>学生名单!B62</f>
        <v>李欣茹</v>
      </c>
      <c r="C64" s="39"/>
      <c r="D64" s="39"/>
      <c r="E64" s="39"/>
      <c r="F64" s="39"/>
      <c r="G64" s="37">
        <f t="shared" si="0"/>
        <v>0</v>
      </c>
      <c r="H64" s="38">
        <f t="shared" si="1"/>
        <v>0</v>
      </c>
      <c r="I64" s="38">
        <f t="shared" si="2"/>
        <v>0</v>
      </c>
      <c r="J64" s="40">
        <f>G64*评分比例!$E$9</f>
        <v>0</v>
      </c>
      <c r="K64" s="41">
        <f>H64*评分比例!$E$9</f>
        <v>0</v>
      </c>
      <c r="L64" s="41">
        <f>I64*评分比例!$E$9</f>
        <v>0</v>
      </c>
    </row>
    <row r="65" spans="1:12" x14ac:dyDescent="0.35">
      <c r="A65" s="35">
        <f>学生名单!A63</f>
        <v>12103990206</v>
      </c>
      <c r="B65" s="36" t="str">
        <f>学生名单!B63</f>
        <v>梅天乐</v>
      </c>
      <c r="C65" s="39"/>
      <c r="D65" s="39"/>
      <c r="E65" s="39"/>
      <c r="F65" s="39"/>
      <c r="G65" s="37">
        <f t="shared" si="0"/>
        <v>0</v>
      </c>
      <c r="H65" s="38">
        <f t="shared" si="1"/>
        <v>0</v>
      </c>
      <c r="I65" s="38">
        <f t="shared" si="2"/>
        <v>0</v>
      </c>
      <c r="J65" s="40">
        <f>G65*评分比例!$E$9</f>
        <v>0</v>
      </c>
      <c r="K65" s="41">
        <f>H65*评分比例!$E$9</f>
        <v>0</v>
      </c>
      <c r="L65" s="41">
        <f>I65*评分比例!$E$9</f>
        <v>0</v>
      </c>
    </row>
    <row r="66" spans="1:12" x14ac:dyDescent="0.35">
      <c r="A66" s="35">
        <f>学生名单!A64</f>
        <v>12103990207</v>
      </c>
      <c r="B66" s="36" t="str">
        <f>学生名单!B64</f>
        <v>肖文婧</v>
      </c>
      <c r="C66" s="39"/>
      <c r="D66" s="39"/>
      <c r="E66" s="39"/>
      <c r="F66" s="39"/>
      <c r="G66" s="37">
        <f t="shared" si="0"/>
        <v>0</v>
      </c>
      <c r="H66" s="38">
        <f t="shared" si="1"/>
        <v>0</v>
      </c>
      <c r="I66" s="38">
        <f t="shared" si="2"/>
        <v>0</v>
      </c>
      <c r="J66" s="40">
        <f>G66*评分比例!$E$9</f>
        <v>0</v>
      </c>
      <c r="K66" s="41">
        <f>H66*评分比例!$E$9</f>
        <v>0</v>
      </c>
      <c r="L66" s="41">
        <f>I66*评分比例!$E$9</f>
        <v>0</v>
      </c>
    </row>
    <row r="67" spans="1:12" x14ac:dyDescent="0.35">
      <c r="A67" s="35">
        <f>学生名单!A65</f>
        <v>12103990211</v>
      </c>
      <c r="B67" s="36" t="str">
        <f>学生名单!B65</f>
        <v>潘永巍</v>
      </c>
      <c r="C67" s="39"/>
      <c r="D67" s="39"/>
      <c r="E67" s="39"/>
      <c r="F67" s="39"/>
      <c r="G67" s="37">
        <f t="shared" si="0"/>
        <v>0</v>
      </c>
      <c r="H67" s="38">
        <f t="shared" si="1"/>
        <v>0</v>
      </c>
      <c r="I67" s="38">
        <f t="shared" si="2"/>
        <v>0</v>
      </c>
      <c r="J67" s="40">
        <f>G67*评分比例!$E$9</f>
        <v>0</v>
      </c>
      <c r="K67" s="41">
        <f>H67*评分比例!$E$9</f>
        <v>0</v>
      </c>
      <c r="L67" s="41">
        <f>I67*评分比例!$E$9</f>
        <v>0</v>
      </c>
    </row>
    <row r="68" spans="1:12" x14ac:dyDescent="0.35">
      <c r="A68" s="35">
        <f>学生名单!A66</f>
        <v>12103990214</v>
      </c>
      <c r="B68" s="36" t="str">
        <f>学生名单!B66</f>
        <v>徐文娜</v>
      </c>
      <c r="C68" s="39"/>
      <c r="D68" s="39"/>
      <c r="E68" s="39"/>
      <c r="F68" s="39"/>
      <c r="G68" s="37">
        <f t="shared" ref="G68:G118" si="3">SUM(C68:F68)</f>
        <v>0</v>
      </c>
      <c r="H68" s="38">
        <f t="shared" ref="H68:H118" si="4">F68</f>
        <v>0</v>
      </c>
      <c r="I68" s="38">
        <f t="shared" ref="I68:I118" si="5">SUM(C68:E68)</f>
        <v>0</v>
      </c>
      <c r="J68" s="40">
        <f>G68*评分比例!$E$9</f>
        <v>0</v>
      </c>
      <c r="K68" s="41">
        <f>H68*评分比例!$E$9</f>
        <v>0</v>
      </c>
      <c r="L68" s="41">
        <f>I68*评分比例!$E$9</f>
        <v>0</v>
      </c>
    </row>
    <row r="69" spans="1:12" x14ac:dyDescent="0.35">
      <c r="A69" s="35">
        <f>学生名单!A67</f>
        <v>12103990215</v>
      </c>
      <c r="B69" s="36" t="str">
        <f>学生名单!B67</f>
        <v>李金钊</v>
      </c>
      <c r="C69" s="39"/>
      <c r="D69" s="39"/>
      <c r="E69" s="39"/>
      <c r="F69" s="39"/>
      <c r="G69" s="37">
        <f t="shared" si="3"/>
        <v>0</v>
      </c>
      <c r="H69" s="38">
        <f t="shared" si="4"/>
        <v>0</v>
      </c>
      <c r="I69" s="38">
        <f t="shared" si="5"/>
        <v>0</v>
      </c>
      <c r="J69" s="40">
        <f>G69*评分比例!$E$9</f>
        <v>0</v>
      </c>
      <c r="K69" s="41">
        <f>H69*评分比例!$E$9</f>
        <v>0</v>
      </c>
      <c r="L69" s="41">
        <f>I69*评分比例!$E$9</f>
        <v>0</v>
      </c>
    </row>
    <row r="70" spans="1:12" x14ac:dyDescent="0.35">
      <c r="A70" s="35">
        <f>学生名单!A68</f>
        <v>12103990218</v>
      </c>
      <c r="B70" s="36" t="str">
        <f>学生名单!B68</f>
        <v>邱钰婷</v>
      </c>
      <c r="C70" s="39"/>
      <c r="D70" s="39"/>
      <c r="E70" s="39"/>
      <c r="F70" s="39"/>
      <c r="G70" s="37">
        <f t="shared" si="3"/>
        <v>0</v>
      </c>
      <c r="H70" s="38">
        <f t="shared" si="4"/>
        <v>0</v>
      </c>
      <c r="I70" s="38">
        <f t="shared" si="5"/>
        <v>0</v>
      </c>
      <c r="J70" s="40">
        <f>G70*评分比例!$E$9</f>
        <v>0</v>
      </c>
      <c r="K70" s="41">
        <f>H70*评分比例!$E$9</f>
        <v>0</v>
      </c>
      <c r="L70" s="41">
        <f>I70*评分比例!$E$9</f>
        <v>0</v>
      </c>
    </row>
    <row r="71" spans="1:12" x14ac:dyDescent="0.35">
      <c r="A71" s="35">
        <f>学生名单!A69</f>
        <v>12103990219</v>
      </c>
      <c r="B71" s="36" t="str">
        <f>学生名单!B69</f>
        <v>罗奕</v>
      </c>
      <c r="C71" s="39"/>
      <c r="D71" s="39"/>
      <c r="E71" s="39"/>
      <c r="F71" s="39"/>
      <c r="G71" s="37">
        <f t="shared" si="3"/>
        <v>0</v>
      </c>
      <c r="H71" s="38">
        <f t="shared" si="4"/>
        <v>0</v>
      </c>
      <c r="I71" s="38">
        <f t="shared" si="5"/>
        <v>0</v>
      </c>
      <c r="J71" s="40">
        <f>G71*评分比例!$E$9</f>
        <v>0</v>
      </c>
      <c r="K71" s="41">
        <f>H71*评分比例!$E$9</f>
        <v>0</v>
      </c>
      <c r="L71" s="41">
        <f>I71*评分比例!$E$9</f>
        <v>0</v>
      </c>
    </row>
    <row r="72" spans="1:12" x14ac:dyDescent="0.35">
      <c r="A72" s="35">
        <f>学生名单!A70</f>
        <v>12103990220</v>
      </c>
      <c r="B72" s="36" t="str">
        <f>学生名单!B70</f>
        <v>李正莹</v>
      </c>
      <c r="C72" s="39"/>
      <c r="D72" s="39"/>
      <c r="E72" s="39"/>
      <c r="F72" s="39"/>
      <c r="G72" s="37">
        <f t="shared" si="3"/>
        <v>0</v>
      </c>
      <c r="H72" s="38">
        <f t="shared" si="4"/>
        <v>0</v>
      </c>
      <c r="I72" s="38">
        <f t="shared" si="5"/>
        <v>0</v>
      </c>
      <c r="J72" s="40">
        <f>G72*评分比例!$E$9</f>
        <v>0</v>
      </c>
      <c r="K72" s="41">
        <f>H72*评分比例!$E$9</f>
        <v>0</v>
      </c>
      <c r="L72" s="41">
        <f>I72*评分比例!$E$9</f>
        <v>0</v>
      </c>
    </row>
    <row r="73" spans="1:12" x14ac:dyDescent="0.35">
      <c r="A73" s="35">
        <f>学生名单!A71</f>
        <v>12103990221</v>
      </c>
      <c r="B73" s="36" t="str">
        <f>学生名单!B71</f>
        <v>石志强</v>
      </c>
      <c r="C73" s="39"/>
      <c r="D73" s="39"/>
      <c r="E73" s="39"/>
      <c r="F73" s="39"/>
      <c r="G73" s="37">
        <f t="shared" si="3"/>
        <v>0</v>
      </c>
      <c r="H73" s="38">
        <f t="shared" si="4"/>
        <v>0</v>
      </c>
      <c r="I73" s="38">
        <f t="shared" si="5"/>
        <v>0</v>
      </c>
      <c r="J73" s="40">
        <f>G73*评分比例!$E$9</f>
        <v>0</v>
      </c>
      <c r="K73" s="41">
        <f>H73*评分比例!$E$9</f>
        <v>0</v>
      </c>
      <c r="L73" s="41">
        <f>I73*评分比例!$E$9</f>
        <v>0</v>
      </c>
    </row>
    <row r="74" spans="1:12" x14ac:dyDescent="0.35">
      <c r="A74" s="35">
        <f>学生名单!A72</f>
        <v>12103990222</v>
      </c>
      <c r="B74" s="36" t="str">
        <f>学生名单!B72</f>
        <v>李程成</v>
      </c>
      <c r="C74" s="39"/>
      <c r="D74" s="39"/>
      <c r="E74" s="39"/>
      <c r="F74" s="39"/>
      <c r="G74" s="37">
        <f t="shared" si="3"/>
        <v>0</v>
      </c>
      <c r="H74" s="38">
        <f t="shared" si="4"/>
        <v>0</v>
      </c>
      <c r="I74" s="38">
        <f t="shared" si="5"/>
        <v>0</v>
      </c>
      <c r="J74" s="40">
        <f>G74*评分比例!$E$9</f>
        <v>0</v>
      </c>
      <c r="K74" s="41">
        <f>H74*评分比例!$E$9</f>
        <v>0</v>
      </c>
      <c r="L74" s="41">
        <f>I74*评分比例!$E$9</f>
        <v>0</v>
      </c>
    </row>
    <row r="75" spans="1:12" x14ac:dyDescent="0.35">
      <c r="A75" s="35">
        <f>学生名单!A73</f>
        <v>12103990224</v>
      </c>
      <c r="B75" s="36" t="str">
        <f>学生名单!B73</f>
        <v>冷松霖</v>
      </c>
      <c r="C75" s="39"/>
      <c r="D75" s="39"/>
      <c r="E75" s="39"/>
      <c r="F75" s="39"/>
      <c r="G75" s="37">
        <f t="shared" si="3"/>
        <v>0</v>
      </c>
      <c r="H75" s="38">
        <f t="shared" si="4"/>
        <v>0</v>
      </c>
      <c r="I75" s="38">
        <f t="shared" si="5"/>
        <v>0</v>
      </c>
      <c r="J75" s="40">
        <f>G75*评分比例!$E$9</f>
        <v>0</v>
      </c>
      <c r="K75" s="41">
        <f>H75*评分比例!$E$9</f>
        <v>0</v>
      </c>
      <c r="L75" s="41">
        <f>I75*评分比例!$E$9</f>
        <v>0</v>
      </c>
    </row>
    <row r="76" spans="1:12" x14ac:dyDescent="0.35">
      <c r="A76" s="35">
        <f>学生名单!A74</f>
        <v>12103990234</v>
      </c>
      <c r="B76" s="36" t="str">
        <f>学生名单!B74</f>
        <v>盛聪</v>
      </c>
      <c r="C76" s="39"/>
      <c r="D76" s="39"/>
      <c r="E76" s="39"/>
      <c r="F76" s="39"/>
      <c r="G76" s="37">
        <f t="shared" si="3"/>
        <v>0</v>
      </c>
      <c r="H76" s="38">
        <f t="shared" si="4"/>
        <v>0</v>
      </c>
      <c r="I76" s="38">
        <f t="shared" si="5"/>
        <v>0</v>
      </c>
      <c r="J76" s="40">
        <f>G76*评分比例!$E$9</f>
        <v>0</v>
      </c>
      <c r="K76" s="41">
        <f>H76*评分比例!$E$9</f>
        <v>0</v>
      </c>
      <c r="L76" s="41">
        <f>I76*评分比例!$E$9</f>
        <v>0</v>
      </c>
    </row>
    <row r="77" spans="1:12" x14ac:dyDescent="0.35">
      <c r="A77" s="35">
        <f>学生名单!A75</f>
        <v>12103990237</v>
      </c>
      <c r="B77" s="36" t="str">
        <f>学生名单!B75</f>
        <v>谭豪杰</v>
      </c>
      <c r="C77" s="39"/>
      <c r="D77" s="39"/>
      <c r="E77" s="39"/>
      <c r="F77" s="39"/>
      <c r="G77" s="37">
        <f t="shared" si="3"/>
        <v>0</v>
      </c>
      <c r="H77" s="38">
        <f t="shared" si="4"/>
        <v>0</v>
      </c>
      <c r="I77" s="38">
        <f t="shared" si="5"/>
        <v>0</v>
      </c>
      <c r="J77" s="40">
        <f>G77*评分比例!$E$9</f>
        <v>0</v>
      </c>
      <c r="K77" s="41">
        <f>H77*评分比例!$E$9</f>
        <v>0</v>
      </c>
      <c r="L77" s="41">
        <f>I77*评分比例!$E$9</f>
        <v>0</v>
      </c>
    </row>
    <row r="78" spans="1:12" x14ac:dyDescent="0.35">
      <c r="A78" s="35">
        <f>学生名单!A76</f>
        <v>12103990238</v>
      </c>
      <c r="B78" s="36" t="str">
        <f>学生名单!B76</f>
        <v>冯馨</v>
      </c>
      <c r="C78" s="39"/>
      <c r="D78" s="39"/>
      <c r="E78" s="39"/>
      <c r="F78" s="39"/>
      <c r="G78" s="37">
        <f t="shared" si="3"/>
        <v>0</v>
      </c>
      <c r="H78" s="38">
        <f t="shared" si="4"/>
        <v>0</v>
      </c>
      <c r="I78" s="38">
        <f t="shared" si="5"/>
        <v>0</v>
      </c>
      <c r="J78" s="40">
        <f>G78*评分比例!$E$9</f>
        <v>0</v>
      </c>
      <c r="K78" s="41">
        <f>H78*评分比例!$E$9</f>
        <v>0</v>
      </c>
      <c r="L78" s="41">
        <f>I78*评分比例!$E$9</f>
        <v>0</v>
      </c>
    </row>
    <row r="79" spans="1:12" x14ac:dyDescent="0.35">
      <c r="A79" s="35">
        <f>学生名单!A77</f>
        <v>12103990301</v>
      </c>
      <c r="B79" s="36" t="str">
        <f>学生名单!B77</f>
        <v>吴宇森</v>
      </c>
      <c r="C79" s="39"/>
      <c r="D79" s="39"/>
      <c r="E79" s="39"/>
      <c r="F79" s="39"/>
      <c r="G79" s="37">
        <f t="shared" si="3"/>
        <v>0</v>
      </c>
      <c r="H79" s="38">
        <f t="shared" si="4"/>
        <v>0</v>
      </c>
      <c r="I79" s="38">
        <f t="shared" si="5"/>
        <v>0</v>
      </c>
      <c r="J79" s="40">
        <f>G79*评分比例!$E$9</f>
        <v>0</v>
      </c>
      <c r="K79" s="41">
        <f>H79*评分比例!$E$9</f>
        <v>0</v>
      </c>
      <c r="L79" s="41">
        <f>I79*评分比例!$E$9</f>
        <v>0</v>
      </c>
    </row>
    <row r="80" spans="1:12" x14ac:dyDescent="0.35">
      <c r="A80" s="35">
        <f>学生名单!A78</f>
        <v>12107010307</v>
      </c>
      <c r="B80" s="36" t="str">
        <f>学生名单!B78</f>
        <v>丁艳红</v>
      </c>
      <c r="C80" s="39"/>
      <c r="D80" s="39"/>
      <c r="E80" s="39"/>
      <c r="F80" s="39"/>
      <c r="G80" s="37">
        <f t="shared" si="3"/>
        <v>0</v>
      </c>
      <c r="H80" s="38">
        <f t="shared" si="4"/>
        <v>0</v>
      </c>
      <c r="I80" s="38">
        <f t="shared" si="5"/>
        <v>0</v>
      </c>
      <c r="J80" s="40">
        <f>G80*评分比例!$E$9</f>
        <v>0</v>
      </c>
      <c r="K80" s="41">
        <f>H80*评分比例!$E$9</f>
        <v>0</v>
      </c>
      <c r="L80" s="41">
        <f>I80*评分比例!$E$9</f>
        <v>0</v>
      </c>
    </row>
    <row r="81" spans="1:12" x14ac:dyDescent="0.35">
      <c r="A81" s="35">
        <f>学生名单!A79</f>
        <v>12109010307</v>
      </c>
      <c r="B81" s="36" t="str">
        <f>学生名单!B79</f>
        <v>许多</v>
      </c>
      <c r="C81" s="39"/>
      <c r="D81" s="39"/>
      <c r="E81" s="39"/>
      <c r="F81" s="39"/>
      <c r="G81" s="37">
        <f t="shared" si="3"/>
        <v>0</v>
      </c>
      <c r="H81" s="38">
        <f t="shared" si="4"/>
        <v>0</v>
      </c>
      <c r="I81" s="38">
        <f t="shared" si="5"/>
        <v>0</v>
      </c>
      <c r="J81" s="40">
        <f>G81*评分比例!$E$9</f>
        <v>0</v>
      </c>
      <c r="K81" s="41">
        <f>H81*评分比例!$E$9</f>
        <v>0</v>
      </c>
      <c r="L81" s="41">
        <f>I81*评分比例!$E$9</f>
        <v>0</v>
      </c>
    </row>
    <row r="82" spans="1:12" x14ac:dyDescent="0.35">
      <c r="A82" s="35">
        <f>学生名单!A80</f>
        <v>12109010317</v>
      </c>
      <c r="B82" s="36" t="str">
        <f>学生名单!B80</f>
        <v>雍啸宣</v>
      </c>
      <c r="C82" s="39"/>
      <c r="D82" s="39"/>
      <c r="E82" s="39"/>
      <c r="F82" s="39"/>
      <c r="G82" s="37">
        <f t="shared" si="3"/>
        <v>0</v>
      </c>
      <c r="H82" s="38">
        <f t="shared" si="4"/>
        <v>0</v>
      </c>
      <c r="I82" s="38">
        <f t="shared" si="5"/>
        <v>0</v>
      </c>
      <c r="J82" s="40">
        <f>G82*评分比例!$E$9</f>
        <v>0</v>
      </c>
      <c r="K82" s="41">
        <f>H82*评分比例!$E$9</f>
        <v>0</v>
      </c>
      <c r="L82" s="41">
        <f>I82*评分比例!$E$9</f>
        <v>0</v>
      </c>
    </row>
    <row r="83" spans="1:12" x14ac:dyDescent="0.35">
      <c r="A83" s="35">
        <f>学生名单!A81</f>
        <v>12112991014</v>
      </c>
      <c r="B83" s="36" t="str">
        <f>学生名单!B81</f>
        <v>龚梓龙</v>
      </c>
      <c r="C83" s="39"/>
      <c r="D83" s="39"/>
      <c r="E83" s="39"/>
      <c r="F83" s="39"/>
      <c r="G83" s="37">
        <f t="shared" si="3"/>
        <v>0</v>
      </c>
      <c r="H83" s="38">
        <f t="shared" si="4"/>
        <v>0</v>
      </c>
      <c r="I83" s="38">
        <f t="shared" si="5"/>
        <v>0</v>
      </c>
      <c r="J83" s="40">
        <f>G83*评分比例!$E$9</f>
        <v>0</v>
      </c>
      <c r="K83" s="41">
        <f>H83*评分比例!$E$9</f>
        <v>0</v>
      </c>
      <c r="L83" s="41">
        <f>I83*评分比例!$E$9</f>
        <v>0</v>
      </c>
    </row>
    <row r="84" spans="1:12" x14ac:dyDescent="0.35">
      <c r="A84" s="35">
        <f>学生名单!A82</f>
        <v>12115990104</v>
      </c>
      <c r="B84" s="36" t="str">
        <f>学生名单!B82</f>
        <v>王晗</v>
      </c>
      <c r="C84" s="39"/>
      <c r="D84" s="39"/>
      <c r="E84" s="39"/>
      <c r="F84" s="39"/>
      <c r="G84" s="37">
        <f t="shared" si="3"/>
        <v>0</v>
      </c>
      <c r="H84" s="38">
        <f t="shared" si="4"/>
        <v>0</v>
      </c>
      <c r="I84" s="38">
        <f t="shared" si="5"/>
        <v>0</v>
      </c>
      <c r="J84" s="40">
        <f>G84*评分比例!$E$9</f>
        <v>0</v>
      </c>
      <c r="K84" s="41">
        <f>H84*评分比例!$E$9</f>
        <v>0</v>
      </c>
      <c r="L84" s="41">
        <f>I84*评分比例!$E$9</f>
        <v>0</v>
      </c>
    </row>
    <row r="85" spans="1:12" x14ac:dyDescent="0.35">
      <c r="A85" s="35">
        <f>学生名单!A83</f>
        <v>12123040206</v>
      </c>
      <c r="B85" s="36" t="str">
        <f>学生名单!B83</f>
        <v>何旻</v>
      </c>
      <c r="C85" s="39"/>
      <c r="D85" s="39"/>
      <c r="E85" s="39"/>
      <c r="F85" s="39"/>
      <c r="G85" s="37">
        <f t="shared" si="3"/>
        <v>0</v>
      </c>
      <c r="H85" s="38">
        <f t="shared" si="4"/>
        <v>0</v>
      </c>
      <c r="I85" s="38">
        <f t="shared" si="5"/>
        <v>0</v>
      </c>
      <c r="J85" s="40">
        <f>G85*评分比例!$E$9</f>
        <v>0</v>
      </c>
      <c r="K85" s="41">
        <f>H85*评分比例!$E$9</f>
        <v>0</v>
      </c>
      <c r="L85" s="41">
        <f>I85*评分比例!$E$9</f>
        <v>0</v>
      </c>
    </row>
    <row r="86" spans="1:12" x14ac:dyDescent="0.35">
      <c r="A86" s="35">
        <f>学生名单!A84</f>
        <v>12003990428</v>
      </c>
      <c r="B86" s="36" t="str">
        <f>学生名单!B84</f>
        <v>王寒</v>
      </c>
      <c r="C86" s="39"/>
      <c r="D86" s="39"/>
      <c r="E86" s="39"/>
      <c r="F86" s="39"/>
      <c r="G86" s="37">
        <f t="shared" si="3"/>
        <v>0</v>
      </c>
      <c r="H86" s="38">
        <f t="shared" si="4"/>
        <v>0</v>
      </c>
      <c r="I86" s="38">
        <f t="shared" si="5"/>
        <v>0</v>
      </c>
      <c r="J86" s="40">
        <f>G86*评分比例!$E$9</f>
        <v>0</v>
      </c>
      <c r="K86" s="41">
        <f>H86*评分比例!$E$9</f>
        <v>0</v>
      </c>
      <c r="L86" s="41">
        <f>I86*评分比例!$E$9</f>
        <v>0</v>
      </c>
    </row>
    <row r="87" spans="1:12" x14ac:dyDescent="0.35">
      <c r="A87" s="35">
        <f>学生名单!A85</f>
        <v>12023030101</v>
      </c>
      <c r="B87" s="36" t="str">
        <f>学生名单!B85</f>
        <v>马鹏程</v>
      </c>
      <c r="C87" s="39"/>
      <c r="D87" s="39"/>
      <c r="E87" s="39"/>
      <c r="F87" s="39"/>
      <c r="G87" s="37">
        <f t="shared" si="3"/>
        <v>0</v>
      </c>
      <c r="H87" s="38">
        <f t="shared" si="4"/>
        <v>0</v>
      </c>
      <c r="I87" s="38">
        <f t="shared" si="5"/>
        <v>0</v>
      </c>
      <c r="J87" s="40">
        <f>G87*评分比例!$E$9</f>
        <v>0</v>
      </c>
      <c r="K87" s="41">
        <f>H87*评分比例!$E$9</f>
        <v>0</v>
      </c>
      <c r="L87" s="41">
        <f>I87*评分比例!$E$9</f>
        <v>0</v>
      </c>
    </row>
    <row r="88" spans="1:12" x14ac:dyDescent="0.35">
      <c r="A88" s="35">
        <f>学生名单!A86</f>
        <v>12101060131</v>
      </c>
      <c r="B88" s="36" t="str">
        <f>学生名单!B86</f>
        <v>王宇航</v>
      </c>
      <c r="C88" s="39"/>
      <c r="D88" s="39"/>
      <c r="E88" s="39"/>
      <c r="F88" s="39"/>
      <c r="G88" s="37">
        <f t="shared" si="3"/>
        <v>0</v>
      </c>
      <c r="H88" s="38">
        <f t="shared" si="4"/>
        <v>0</v>
      </c>
      <c r="I88" s="38">
        <f t="shared" si="5"/>
        <v>0</v>
      </c>
      <c r="J88" s="40">
        <f>G88*评分比例!$E$9</f>
        <v>0</v>
      </c>
      <c r="K88" s="41">
        <f>H88*评分比例!$E$9</f>
        <v>0</v>
      </c>
      <c r="L88" s="41">
        <f>I88*评分比例!$E$9</f>
        <v>0</v>
      </c>
    </row>
    <row r="89" spans="1:12" x14ac:dyDescent="0.35">
      <c r="A89" s="35">
        <f>学生名单!A87</f>
        <v>12103990302</v>
      </c>
      <c r="B89" s="36" t="str">
        <f>学生名单!B87</f>
        <v>田文雪</v>
      </c>
      <c r="C89" s="39"/>
      <c r="D89" s="39"/>
      <c r="E89" s="39"/>
      <c r="F89" s="39"/>
      <c r="G89" s="37">
        <f t="shared" si="3"/>
        <v>0</v>
      </c>
      <c r="H89" s="38">
        <f t="shared" si="4"/>
        <v>0</v>
      </c>
      <c r="I89" s="38">
        <f t="shared" si="5"/>
        <v>0</v>
      </c>
      <c r="J89" s="40">
        <f>G89*评分比例!$E$9</f>
        <v>0</v>
      </c>
      <c r="K89" s="41">
        <f>H89*评分比例!$E$9</f>
        <v>0</v>
      </c>
      <c r="L89" s="41">
        <f>I89*评分比例!$E$9</f>
        <v>0</v>
      </c>
    </row>
    <row r="90" spans="1:12" x14ac:dyDescent="0.35">
      <c r="A90" s="35">
        <f>学生名单!A88</f>
        <v>12103990303</v>
      </c>
      <c r="B90" s="36" t="str">
        <f>学生名单!B88</f>
        <v>张喻杰</v>
      </c>
      <c r="C90" s="39"/>
      <c r="D90" s="39"/>
      <c r="E90" s="39"/>
      <c r="F90" s="39"/>
      <c r="G90" s="37">
        <f t="shared" si="3"/>
        <v>0</v>
      </c>
      <c r="H90" s="38">
        <f t="shared" si="4"/>
        <v>0</v>
      </c>
      <c r="I90" s="38">
        <f t="shared" si="5"/>
        <v>0</v>
      </c>
      <c r="J90" s="40">
        <f>G90*评分比例!$E$9</f>
        <v>0</v>
      </c>
      <c r="K90" s="41">
        <f>H90*评分比例!$E$9</f>
        <v>0</v>
      </c>
      <c r="L90" s="41">
        <f>I90*评分比例!$E$9</f>
        <v>0</v>
      </c>
    </row>
    <row r="91" spans="1:12" x14ac:dyDescent="0.35">
      <c r="A91" s="35">
        <f>学生名单!A89</f>
        <v>12103990304</v>
      </c>
      <c r="B91" s="36" t="str">
        <f>学生名单!B89</f>
        <v>牛聪</v>
      </c>
      <c r="C91" s="39"/>
      <c r="D91" s="39"/>
      <c r="E91" s="39"/>
      <c r="F91" s="39"/>
      <c r="G91" s="37">
        <f t="shared" si="3"/>
        <v>0</v>
      </c>
      <c r="H91" s="38">
        <f t="shared" si="4"/>
        <v>0</v>
      </c>
      <c r="I91" s="38">
        <f t="shared" si="5"/>
        <v>0</v>
      </c>
      <c r="J91" s="40">
        <f>G91*评分比例!$E$9</f>
        <v>0</v>
      </c>
      <c r="K91" s="41">
        <f>H91*评分比例!$E$9</f>
        <v>0</v>
      </c>
      <c r="L91" s="41">
        <f>I91*评分比例!$E$9</f>
        <v>0</v>
      </c>
    </row>
    <row r="92" spans="1:12" x14ac:dyDescent="0.35">
      <c r="A92" s="35">
        <f>学生名单!A90</f>
        <v>12103990306</v>
      </c>
      <c r="B92" s="36" t="str">
        <f>学生名单!B90</f>
        <v>林吉</v>
      </c>
      <c r="C92" s="39"/>
      <c r="D92" s="39"/>
      <c r="E92" s="39"/>
      <c r="F92" s="39"/>
      <c r="G92" s="37">
        <f t="shared" si="3"/>
        <v>0</v>
      </c>
      <c r="H92" s="38">
        <f t="shared" si="4"/>
        <v>0</v>
      </c>
      <c r="I92" s="38">
        <f t="shared" si="5"/>
        <v>0</v>
      </c>
      <c r="J92" s="40">
        <f>G92*评分比例!$E$9</f>
        <v>0</v>
      </c>
      <c r="K92" s="41">
        <f>H92*评分比例!$E$9</f>
        <v>0</v>
      </c>
      <c r="L92" s="41">
        <f>I92*评分比例!$E$9</f>
        <v>0</v>
      </c>
    </row>
    <row r="93" spans="1:12" x14ac:dyDescent="0.35">
      <c r="A93" s="35">
        <f>学生名单!A91</f>
        <v>12103990307</v>
      </c>
      <c r="B93" s="36" t="str">
        <f>学生名单!B91</f>
        <v>李文静</v>
      </c>
      <c r="C93" s="39"/>
      <c r="D93" s="39"/>
      <c r="E93" s="39"/>
      <c r="F93" s="39"/>
      <c r="G93" s="37">
        <f t="shared" si="3"/>
        <v>0</v>
      </c>
      <c r="H93" s="38">
        <f t="shared" si="4"/>
        <v>0</v>
      </c>
      <c r="I93" s="38">
        <f t="shared" si="5"/>
        <v>0</v>
      </c>
      <c r="J93" s="40">
        <f>G93*评分比例!$E$9</f>
        <v>0</v>
      </c>
      <c r="K93" s="41">
        <f>H93*评分比例!$E$9</f>
        <v>0</v>
      </c>
      <c r="L93" s="41">
        <f>I93*评分比例!$E$9</f>
        <v>0</v>
      </c>
    </row>
    <row r="94" spans="1:12" x14ac:dyDescent="0.35">
      <c r="A94" s="35">
        <f>学生名单!A92</f>
        <v>12103990308</v>
      </c>
      <c r="B94" s="36" t="str">
        <f>学生名单!B92</f>
        <v>舒澳林</v>
      </c>
      <c r="C94" s="39"/>
      <c r="D94" s="39"/>
      <c r="E94" s="39"/>
      <c r="F94" s="39"/>
      <c r="G94" s="37">
        <f t="shared" si="3"/>
        <v>0</v>
      </c>
      <c r="H94" s="38">
        <f t="shared" si="4"/>
        <v>0</v>
      </c>
      <c r="I94" s="38">
        <f t="shared" si="5"/>
        <v>0</v>
      </c>
      <c r="J94" s="40">
        <f>G94*评分比例!$E$9</f>
        <v>0</v>
      </c>
      <c r="K94" s="41">
        <f>H94*评分比例!$E$9</f>
        <v>0</v>
      </c>
      <c r="L94" s="41">
        <f>I94*评分比例!$E$9</f>
        <v>0</v>
      </c>
    </row>
    <row r="95" spans="1:12" x14ac:dyDescent="0.35">
      <c r="A95" s="35">
        <f>学生名单!A93</f>
        <v>12103990309</v>
      </c>
      <c r="B95" s="36" t="str">
        <f>学生名单!B93</f>
        <v>刘嘉亮</v>
      </c>
      <c r="C95" s="39"/>
      <c r="D95" s="39"/>
      <c r="E95" s="39"/>
      <c r="F95" s="39"/>
      <c r="G95" s="37">
        <f t="shared" si="3"/>
        <v>0</v>
      </c>
      <c r="H95" s="38">
        <f t="shared" si="4"/>
        <v>0</v>
      </c>
      <c r="I95" s="38">
        <f t="shared" si="5"/>
        <v>0</v>
      </c>
      <c r="J95" s="40">
        <f>G95*评分比例!$E$9</f>
        <v>0</v>
      </c>
      <c r="K95" s="41">
        <f>H95*评分比例!$E$9</f>
        <v>0</v>
      </c>
      <c r="L95" s="41">
        <f>I95*评分比例!$E$9</f>
        <v>0</v>
      </c>
    </row>
    <row r="96" spans="1:12" x14ac:dyDescent="0.35">
      <c r="A96" s="35">
        <f>学生名单!A94</f>
        <v>12103990310</v>
      </c>
      <c r="B96" s="36" t="str">
        <f>学生名单!B94</f>
        <v>马宏涛</v>
      </c>
      <c r="C96" s="39"/>
      <c r="D96" s="39"/>
      <c r="E96" s="39"/>
      <c r="F96" s="39"/>
      <c r="G96" s="37">
        <f t="shared" si="3"/>
        <v>0</v>
      </c>
      <c r="H96" s="38">
        <f t="shared" si="4"/>
        <v>0</v>
      </c>
      <c r="I96" s="38">
        <f t="shared" si="5"/>
        <v>0</v>
      </c>
      <c r="J96" s="40">
        <f>G96*评分比例!$E$9</f>
        <v>0</v>
      </c>
      <c r="K96" s="41">
        <f>H96*评分比例!$E$9</f>
        <v>0</v>
      </c>
      <c r="L96" s="41">
        <f>I96*评分比例!$E$9</f>
        <v>0</v>
      </c>
    </row>
    <row r="97" spans="1:12" x14ac:dyDescent="0.35">
      <c r="A97" s="35">
        <f>学生名单!A95</f>
        <v>12103990312</v>
      </c>
      <c r="B97" s="36" t="str">
        <f>学生名单!B95</f>
        <v>魏利权</v>
      </c>
      <c r="C97" s="39"/>
      <c r="D97" s="39"/>
      <c r="E97" s="39"/>
      <c r="F97" s="39"/>
      <c r="G97" s="37">
        <f t="shared" si="3"/>
        <v>0</v>
      </c>
      <c r="H97" s="38">
        <f t="shared" si="4"/>
        <v>0</v>
      </c>
      <c r="I97" s="38">
        <f t="shared" si="5"/>
        <v>0</v>
      </c>
      <c r="J97" s="40">
        <f>G97*评分比例!$E$9</f>
        <v>0</v>
      </c>
      <c r="K97" s="41">
        <f>H97*评分比例!$E$9</f>
        <v>0</v>
      </c>
      <c r="L97" s="41">
        <f>I97*评分比例!$E$9</f>
        <v>0</v>
      </c>
    </row>
    <row r="98" spans="1:12" x14ac:dyDescent="0.35">
      <c r="A98" s="35">
        <f>学生名单!A96</f>
        <v>12103990313</v>
      </c>
      <c r="B98" s="36" t="str">
        <f>学生名单!B96</f>
        <v>蒲江</v>
      </c>
      <c r="C98" s="39"/>
      <c r="D98" s="39"/>
      <c r="E98" s="39"/>
      <c r="F98" s="39"/>
      <c r="G98" s="37">
        <f t="shared" si="3"/>
        <v>0</v>
      </c>
      <c r="H98" s="38">
        <f t="shared" si="4"/>
        <v>0</v>
      </c>
      <c r="I98" s="38">
        <f t="shared" si="5"/>
        <v>0</v>
      </c>
      <c r="J98" s="40">
        <f>G98*评分比例!$E$9</f>
        <v>0</v>
      </c>
      <c r="K98" s="41">
        <f>H98*评分比例!$E$9</f>
        <v>0</v>
      </c>
      <c r="L98" s="41">
        <f>I98*评分比例!$E$9</f>
        <v>0</v>
      </c>
    </row>
    <row r="99" spans="1:12" x14ac:dyDescent="0.35">
      <c r="A99" s="35">
        <f>学生名单!A97</f>
        <v>12103990316</v>
      </c>
      <c r="B99" s="36" t="str">
        <f>学生名单!B97</f>
        <v>罗海伦</v>
      </c>
      <c r="C99" s="39"/>
      <c r="D99" s="39"/>
      <c r="E99" s="39"/>
      <c r="F99" s="39"/>
      <c r="G99" s="37">
        <f t="shared" si="3"/>
        <v>0</v>
      </c>
      <c r="H99" s="38">
        <f t="shared" si="4"/>
        <v>0</v>
      </c>
      <c r="I99" s="38">
        <f t="shared" si="5"/>
        <v>0</v>
      </c>
      <c r="J99" s="40">
        <f>G99*评分比例!$E$9</f>
        <v>0</v>
      </c>
      <c r="K99" s="41">
        <f>H99*评分比例!$E$9</f>
        <v>0</v>
      </c>
      <c r="L99" s="41">
        <f>I99*评分比例!$E$9</f>
        <v>0</v>
      </c>
    </row>
    <row r="100" spans="1:12" x14ac:dyDescent="0.35">
      <c r="A100" s="35">
        <f>学生名单!A98</f>
        <v>12103990318</v>
      </c>
      <c r="B100" s="36" t="str">
        <f>学生名单!B98</f>
        <v>杨巾铃</v>
      </c>
      <c r="C100" s="39"/>
      <c r="D100" s="39"/>
      <c r="E100" s="39"/>
      <c r="F100" s="39"/>
      <c r="G100" s="37">
        <f t="shared" si="3"/>
        <v>0</v>
      </c>
      <c r="H100" s="38">
        <f t="shared" si="4"/>
        <v>0</v>
      </c>
      <c r="I100" s="38">
        <f t="shared" si="5"/>
        <v>0</v>
      </c>
      <c r="J100" s="40">
        <f>G100*评分比例!$E$9</f>
        <v>0</v>
      </c>
      <c r="K100" s="41">
        <f>H100*评分比例!$E$9</f>
        <v>0</v>
      </c>
      <c r="L100" s="41">
        <f>I100*评分比例!$E$9</f>
        <v>0</v>
      </c>
    </row>
    <row r="101" spans="1:12" x14ac:dyDescent="0.35">
      <c r="A101" s="35">
        <f>学生名单!A99</f>
        <v>12103990321</v>
      </c>
      <c r="B101" s="36" t="str">
        <f>学生名单!B99</f>
        <v>欧育成</v>
      </c>
      <c r="C101" s="39"/>
      <c r="D101" s="39"/>
      <c r="E101" s="39"/>
      <c r="F101" s="39"/>
      <c r="G101" s="37">
        <f t="shared" si="3"/>
        <v>0</v>
      </c>
      <c r="H101" s="38">
        <f t="shared" si="4"/>
        <v>0</v>
      </c>
      <c r="I101" s="38">
        <f t="shared" si="5"/>
        <v>0</v>
      </c>
      <c r="J101" s="40">
        <f>G101*评分比例!$E$9</f>
        <v>0</v>
      </c>
      <c r="K101" s="41">
        <f>H101*评分比例!$E$9</f>
        <v>0</v>
      </c>
      <c r="L101" s="41">
        <f>I101*评分比例!$E$9</f>
        <v>0</v>
      </c>
    </row>
    <row r="102" spans="1:12" x14ac:dyDescent="0.35">
      <c r="A102" s="35">
        <f>学生名单!A100</f>
        <v>12103990325</v>
      </c>
      <c r="B102" s="36" t="str">
        <f>学生名单!B100</f>
        <v>高奉</v>
      </c>
      <c r="C102" s="39"/>
      <c r="D102" s="39"/>
      <c r="E102" s="39"/>
      <c r="F102" s="39"/>
      <c r="G102" s="37">
        <f t="shared" si="3"/>
        <v>0</v>
      </c>
      <c r="H102" s="38">
        <f t="shared" si="4"/>
        <v>0</v>
      </c>
      <c r="I102" s="38">
        <f t="shared" si="5"/>
        <v>0</v>
      </c>
      <c r="J102" s="40">
        <f>G102*评分比例!$E$9</f>
        <v>0</v>
      </c>
      <c r="K102" s="41">
        <f>H102*评分比例!$E$9</f>
        <v>0</v>
      </c>
      <c r="L102" s="41">
        <f>I102*评分比例!$E$9</f>
        <v>0</v>
      </c>
    </row>
    <row r="103" spans="1:12" x14ac:dyDescent="0.35">
      <c r="A103" s="35">
        <f>学生名单!A101</f>
        <v>12103990326</v>
      </c>
      <c r="B103" s="36" t="str">
        <f>学生名单!B101</f>
        <v>王健</v>
      </c>
      <c r="C103" s="39"/>
      <c r="D103" s="39"/>
      <c r="E103" s="39"/>
      <c r="F103" s="39"/>
      <c r="G103" s="37">
        <f t="shared" si="3"/>
        <v>0</v>
      </c>
      <c r="H103" s="38">
        <f t="shared" si="4"/>
        <v>0</v>
      </c>
      <c r="I103" s="38">
        <f t="shared" si="5"/>
        <v>0</v>
      </c>
      <c r="J103" s="40">
        <f>G103*评分比例!$E$9</f>
        <v>0</v>
      </c>
      <c r="K103" s="41">
        <f>H103*评分比例!$E$9</f>
        <v>0</v>
      </c>
      <c r="L103" s="41">
        <f>I103*评分比例!$E$9</f>
        <v>0</v>
      </c>
    </row>
    <row r="104" spans="1:12" x14ac:dyDescent="0.35">
      <c r="A104" s="35">
        <f>学生名单!A102</f>
        <v>12103990332</v>
      </c>
      <c r="B104" s="36" t="str">
        <f>学生名单!B102</f>
        <v>谭秋霞</v>
      </c>
      <c r="C104" s="39"/>
      <c r="D104" s="39"/>
      <c r="E104" s="39"/>
      <c r="F104" s="39"/>
      <c r="G104" s="37">
        <f t="shared" si="3"/>
        <v>0</v>
      </c>
      <c r="H104" s="38">
        <f t="shared" si="4"/>
        <v>0</v>
      </c>
      <c r="I104" s="38">
        <f t="shared" si="5"/>
        <v>0</v>
      </c>
      <c r="J104" s="40">
        <f>G104*评分比例!$E$9</f>
        <v>0</v>
      </c>
      <c r="K104" s="41">
        <f>H104*评分比例!$E$9</f>
        <v>0</v>
      </c>
      <c r="L104" s="41">
        <f>I104*评分比例!$E$9</f>
        <v>0</v>
      </c>
    </row>
    <row r="105" spans="1:12" x14ac:dyDescent="0.35">
      <c r="A105" s="35">
        <f>学生名单!A103</f>
        <v>12103990333</v>
      </c>
      <c r="B105" s="36" t="str">
        <f>学生名单!B103</f>
        <v>李凌娜</v>
      </c>
      <c r="C105" s="39"/>
      <c r="D105" s="39"/>
      <c r="E105" s="39"/>
      <c r="F105" s="39"/>
      <c r="G105" s="37">
        <f t="shared" si="3"/>
        <v>0</v>
      </c>
      <c r="H105" s="38">
        <f t="shared" si="4"/>
        <v>0</v>
      </c>
      <c r="I105" s="38">
        <f t="shared" si="5"/>
        <v>0</v>
      </c>
      <c r="J105" s="40">
        <f>G105*评分比例!$E$9</f>
        <v>0</v>
      </c>
      <c r="K105" s="41">
        <f>H105*评分比例!$E$9</f>
        <v>0</v>
      </c>
      <c r="L105" s="41">
        <f>I105*评分比例!$E$9</f>
        <v>0</v>
      </c>
    </row>
    <row r="106" spans="1:12" x14ac:dyDescent="0.35">
      <c r="A106" s="35">
        <f>学生名单!A104</f>
        <v>12103990335</v>
      </c>
      <c r="B106" s="36" t="str">
        <f>学生名单!B104</f>
        <v>张贵飞</v>
      </c>
      <c r="C106" s="39"/>
      <c r="D106" s="39"/>
      <c r="E106" s="39"/>
      <c r="F106" s="39"/>
      <c r="G106" s="37">
        <f t="shared" si="3"/>
        <v>0</v>
      </c>
      <c r="H106" s="38">
        <f t="shared" si="4"/>
        <v>0</v>
      </c>
      <c r="I106" s="38">
        <f t="shared" si="5"/>
        <v>0</v>
      </c>
      <c r="J106" s="40">
        <f>G106*评分比例!$E$9</f>
        <v>0</v>
      </c>
      <c r="K106" s="41">
        <f>H106*评分比例!$E$9</f>
        <v>0</v>
      </c>
      <c r="L106" s="41">
        <f>I106*评分比例!$E$9</f>
        <v>0</v>
      </c>
    </row>
    <row r="107" spans="1:12" x14ac:dyDescent="0.35">
      <c r="A107" s="35">
        <f>学生名单!A105</f>
        <v>12103990336</v>
      </c>
      <c r="B107" s="36" t="str">
        <f>学生名单!B105</f>
        <v>谢文瑞</v>
      </c>
      <c r="C107" s="39"/>
      <c r="D107" s="39"/>
      <c r="E107" s="39"/>
      <c r="F107" s="39"/>
      <c r="G107" s="37">
        <f t="shared" si="3"/>
        <v>0</v>
      </c>
      <c r="H107" s="38">
        <f t="shared" si="4"/>
        <v>0</v>
      </c>
      <c r="I107" s="38">
        <f t="shared" si="5"/>
        <v>0</v>
      </c>
      <c r="J107" s="40">
        <f>G107*评分比例!$E$9</f>
        <v>0</v>
      </c>
      <c r="K107" s="41">
        <f>H107*评分比例!$E$9</f>
        <v>0</v>
      </c>
      <c r="L107" s="41">
        <f>I107*评分比例!$E$9</f>
        <v>0</v>
      </c>
    </row>
    <row r="108" spans="1:12" x14ac:dyDescent="0.35">
      <c r="A108" s="35">
        <f>学生名单!A106</f>
        <v>12103990338</v>
      </c>
      <c r="B108" s="36" t="str">
        <f>学生名单!B106</f>
        <v>王雨洁</v>
      </c>
      <c r="C108" s="39"/>
      <c r="D108" s="39"/>
      <c r="E108" s="39"/>
      <c r="F108" s="39"/>
      <c r="G108" s="37">
        <f t="shared" si="3"/>
        <v>0</v>
      </c>
      <c r="H108" s="38">
        <f t="shared" si="4"/>
        <v>0</v>
      </c>
      <c r="I108" s="38">
        <f t="shared" si="5"/>
        <v>0</v>
      </c>
      <c r="J108" s="40">
        <f>G108*评分比例!$E$9</f>
        <v>0</v>
      </c>
      <c r="K108" s="41">
        <f>H108*评分比例!$E$9</f>
        <v>0</v>
      </c>
      <c r="L108" s="41">
        <f>I108*评分比例!$E$9</f>
        <v>0</v>
      </c>
    </row>
    <row r="109" spans="1:12" x14ac:dyDescent="0.35">
      <c r="A109" s="35">
        <f>学生名单!A107</f>
        <v>12103990402</v>
      </c>
      <c r="B109" s="36" t="str">
        <f>学生名单!B107</f>
        <v>王璐</v>
      </c>
      <c r="C109" s="39"/>
      <c r="D109" s="39"/>
      <c r="E109" s="39"/>
      <c r="F109" s="39"/>
      <c r="G109" s="37">
        <f t="shared" si="3"/>
        <v>0</v>
      </c>
      <c r="H109" s="38">
        <f t="shared" si="4"/>
        <v>0</v>
      </c>
      <c r="I109" s="38">
        <f t="shared" si="5"/>
        <v>0</v>
      </c>
      <c r="J109" s="40">
        <f>G109*评分比例!$E$9</f>
        <v>0</v>
      </c>
      <c r="K109" s="41">
        <f>H109*评分比例!$E$9</f>
        <v>0</v>
      </c>
      <c r="L109" s="41">
        <f>I109*评分比例!$E$9</f>
        <v>0</v>
      </c>
    </row>
    <row r="110" spans="1:12" x14ac:dyDescent="0.35">
      <c r="A110" s="35">
        <f>学生名单!A108</f>
        <v>12103990406</v>
      </c>
      <c r="B110" s="36" t="str">
        <f>学生名单!B108</f>
        <v>胡羽康</v>
      </c>
      <c r="C110" s="39"/>
      <c r="D110" s="39"/>
      <c r="E110" s="39"/>
      <c r="F110" s="39"/>
      <c r="G110" s="37">
        <f t="shared" si="3"/>
        <v>0</v>
      </c>
      <c r="H110" s="38">
        <f t="shared" si="4"/>
        <v>0</v>
      </c>
      <c r="I110" s="38">
        <f t="shared" si="5"/>
        <v>0</v>
      </c>
      <c r="J110" s="40">
        <f>G110*评分比例!$E$9</f>
        <v>0</v>
      </c>
      <c r="K110" s="41">
        <f>H110*评分比例!$E$9</f>
        <v>0</v>
      </c>
      <c r="L110" s="41">
        <f>I110*评分比例!$E$9</f>
        <v>0</v>
      </c>
    </row>
    <row r="111" spans="1:12" x14ac:dyDescent="0.35">
      <c r="A111" s="35">
        <f>学生名单!A109</f>
        <v>12103990407</v>
      </c>
      <c r="B111" s="36" t="str">
        <f>学生名单!B109</f>
        <v>李心成</v>
      </c>
      <c r="C111" s="39"/>
      <c r="D111" s="39"/>
      <c r="E111" s="39"/>
      <c r="F111" s="39"/>
      <c r="G111" s="37">
        <f t="shared" si="3"/>
        <v>0</v>
      </c>
      <c r="H111" s="38">
        <f t="shared" si="4"/>
        <v>0</v>
      </c>
      <c r="I111" s="38">
        <f t="shared" si="5"/>
        <v>0</v>
      </c>
      <c r="J111" s="40">
        <f>G111*评分比例!$E$9</f>
        <v>0</v>
      </c>
      <c r="K111" s="41">
        <f>H111*评分比例!$E$9</f>
        <v>0</v>
      </c>
      <c r="L111" s="41">
        <f>I111*评分比例!$E$9</f>
        <v>0</v>
      </c>
    </row>
    <row r="112" spans="1:12" x14ac:dyDescent="0.35">
      <c r="A112" s="35">
        <f>学生名单!A110</f>
        <v>12103990409</v>
      </c>
      <c r="B112" s="36" t="str">
        <f>学生名单!B110</f>
        <v>彭礼彬</v>
      </c>
      <c r="C112" s="39"/>
      <c r="D112" s="39"/>
      <c r="E112" s="39"/>
      <c r="F112" s="39"/>
      <c r="G112" s="37">
        <f t="shared" si="3"/>
        <v>0</v>
      </c>
      <c r="H112" s="38">
        <f t="shared" si="4"/>
        <v>0</v>
      </c>
      <c r="I112" s="38">
        <f t="shared" si="5"/>
        <v>0</v>
      </c>
      <c r="J112" s="40">
        <f>G112*评分比例!$E$9</f>
        <v>0</v>
      </c>
      <c r="K112" s="41">
        <f>H112*评分比例!$E$9</f>
        <v>0</v>
      </c>
      <c r="L112" s="41">
        <f>I112*评分比例!$E$9</f>
        <v>0</v>
      </c>
    </row>
    <row r="113" spans="1:12" x14ac:dyDescent="0.35">
      <c r="A113" s="35">
        <f>学生名单!A111</f>
        <v>12103990410</v>
      </c>
      <c r="B113" s="36" t="str">
        <f>学生名单!B111</f>
        <v>郑嘉烨</v>
      </c>
      <c r="C113" s="39"/>
      <c r="D113" s="39"/>
      <c r="E113" s="39"/>
      <c r="F113" s="39"/>
      <c r="G113" s="37">
        <f t="shared" si="3"/>
        <v>0</v>
      </c>
      <c r="H113" s="38">
        <f t="shared" si="4"/>
        <v>0</v>
      </c>
      <c r="I113" s="38">
        <f t="shared" si="5"/>
        <v>0</v>
      </c>
      <c r="J113" s="40">
        <f>G113*评分比例!$E$9</f>
        <v>0</v>
      </c>
      <c r="K113" s="41">
        <f>H113*评分比例!$E$9</f>
        <v>0</v>
      </c>
      <c r="L113" s="41">
        <f>I113*评分比例!$E$9</f>
        <v>0</v>
      </c>
    </row>
    <row r="114" spans="1:12" x14ac:dyDescent="0.35">
      <c r="A114" s="35">
        <f>学生名单!A112</f>
        <v>12103990411</v>
      </c>
      <c r="B114" s="36" t="str">
        <f>学生名单!B112</f>
        <v>罗显明</v>
      </c>
      <c r="C114" s="39"/>
      <c r="D114" s="39"/>
      <c r="E114" s="39"/>
      <c r="F114" s="39"/>
      <c r="G114" s="37">
        <f t="shared" si="3"/>
        <v>0</v>
      </c>
      <c r="H114" s="38">
        <f t="shared" si="4"/>
        <v>0</v>
      </c>
      <c r="I114" s="38">
        <f t="shared" si="5"/>
        <v>0</v>
      </c>
      <c r="J114" s="40">
        <f>G114*评分比例!$E$9</f>
        <v>0</v>
      </c>
      <c r="K114" s="41">
        <f>H114*评分比例!$E$9</f>
        <v>0</v>
      </c>
      <c r="L114" s="41">
        <f>I114*评分比例!$E$9</f>
        <v>0</v>
      </c>
    </row>
    <row r="115" spans="1:12" x14ac:dyDescent="0.35">
      <c r="A115" s="35">
        <f>学生名单!A113</f>
        <v>12103990413</v>
      </c>
      <c r="B115" s="36" t="str">
        <f>学生名单!B113</f>
        <v>魏东</v>
      </c>
      <c r="C115" s="39"/>
      <c r="D115" s="39"/>
      <c r="E115" s="39"/>
      <c r="F115" s="39"/>
      <c r="G115" s="37">
        <f t="shared" si="3"/>
        <v>0</v>
      </c>
      <c r="H115" s="38">
        <f t="shared" si="4"/>
        <v>0</v>
      </c>
      <c r="I115" s="38">
        <f t="shared" si="5"/>
        <v>0</v>
      </c>
      <c r="J115" s="40">
        <f>G115*评分比例!$E$9</f>
        <v>0</v>
      </c>
      <c r="K115" s="41">
        <f>H115*评分比例!$E$9</f>
        <v>0</v>
      </c>
      <c r="L115" s="41">
        <f>I115*评分比例!$E$9</f>
        <v>0</v>
      </c>
    </row>
    <row r="116" spans="1:12" x14ac:dyDescent="0.35">
      <c r="A116" s="35">
        <f>学生名单!A114</f>
        <v>12103990417</v>
      </c>
      <c r="B116" s="36" t="str">
        <f>学生名单!B114</f>
        <v>孙汉文</v>
      </c>
      <c r="C116" s="39"/>
      <c r="D116" s="39"/>
      <c r="E116" s="39"/>
      <c r="F116" s="39"/>
      <c r="G116" s="37">
        <f t="shared" si="3"/>
        <v>0</v>
      </c>
      <c r="H116" s="38">
        <f t="shared" si="4"/>
        <v>0</v>
      </c>
      <c r="I116" s="38">
        <f t="shared" si="5"/>
        <v>0</v>
      </c>
      <c r="J116" s="40">
        <f>G116*评分比例!$E$9</f>
        <v>0</v>
      </c>
      <c r="K116" s="41">
        <f>H116*评分比例!$E$9</f>
        <v>0</v>
      </c>
      <c r="L116" s="41">
        <f>I116*评分比例!$E$9</f>
        <v>0</v>
      </c>
    </row>
    <row r="117" spans="1:12" x14ac:dyDescent="0.35">
      <c r="A117" s="35">
        <f>学生名单!A115</f>
        <v>12103990422</v>
      </c>
      <c r="B117" s="36" t="str">
        <f>学生名单!B115</f>
        <v>赵鑫</v>
      </c>
      <c r="C117" s="39"/>
      <c r="D117" s="39"/>
      <c r="E117" s="39"/>
      <c r="F117" s="39"/>
      <c r="G117" s="37">
        <f t="shared" si="3"/>
        <v>0</v>
      </c>
      <c r="H117" s="38">
        <f t="shared" si="4"/>
        <v>0</v>
      </c>
      <c r="I117" s="38">
        <f t="shared" si="5"/>
        <v>0</v>
      </c>
      <c r="J117" s="40">
        <f>G117*评分比例!$E$9</f>
        <v>0</v>
      </c>
      <c r="K117" s="41">
        <f>H117*评分比例!$E$9</f>
        <v>0</v>
      </c>
      <c r="L117" s="41">
        <f>I117*评分比例!$E$9</f>
        <v>0</v>
      </c>
    </row>
    <row r="118" spans="1:12" x14ac:dyDescent="0.35">
      <c r="A118" s="35">
        <f>学生名单!A116</f>
        <v>12103990429</v>
      </c>
      <c r="B118" s="36" t="str">
        <f>学生名单!B116</f>
        <v>何奇航</v>
      </c>
      <c r="C118" s="39"/>
      <c r="D118" s="39"/>
      <c r="E118" s="39"/>
      <c r="F118" s="39"/>
      <c r="G118" s="37">
        <f t="shared" si="3"/>
        <v>0</v>
      </c>
      <c r="H118" s="38">
        <f t="shared" si="4"/>
        <v>0</v>
      </c>
      <c r="I118" s="38">
        <f t="shared" si="5"/>
        <v>0</v>
      </c>
      <c r="J118" s="40">
        <f>G118*评分比例!$E$9</f>
        <v>0</v>
      </c>
      <c r="K118" s="41">
        <f>H118*评分比例!$E$9</f>
        <v>0</v>
      </c>
      <c r="L118" s="41">
        <f>I118*评分比例!$E$9</f>
        <v>0</v>
      </c>
    </row>
    <row r="119" spans="1:12" x14ac:dyDescent="0.35">
      <c r="A119" s="35">
        <f>学生名单!A117</f>
        <v>12103990434</v>
      </c>
      <c r="B119" s="36" t="str">
        <f>学生名单!B117</f>
        <v>熊涛</v>
      </c>
      <c r="C119" s="39"/>
      <c r="D119" s="39"/>
      <c r="E119" s="39"/>
      <c r="F119" s="39"/>
      <c r="G119" s="37">
        <f t="shared" ref="G119:G124" si="6">SUM(C119:F119)</f>
        <v>0</v>
      </c>
      <c r="H119" s="38">
        <f t="shared" ref="H119:H124" si="7">F119</f>
        <v>0</v>
      </c>
      <c r="I119" s="38">
        <f t="shared" ref="I119:I124" si="8">SUM(C119:E119)</f>
        <v>0</v>
      </c>
      <c r="J119" s="40">
        <f>G119*评分比例!$E$9</f>
        <v>0</v>
      </c>
      <c r="K119" s="41">
        <f>H119*评分比例!$E$9</f>
        <v>0</v>
      </c>
      <c r="L119" s="41">
        <f>I119*评分比例!$E$9</f>
        <v>0</v>
      </c>
    </row>
    <row r="120" spans="1:12" x14ac:dyDescent="0.35">
      <c r="A120" s="35">
        <f>学生名单!A118</f>
        <v>12103990436</v>
      </c>
      <c r="B120" s="36" t="str">
        <f>学生名单!B118</f>
        <v>马靖</v>
      </c>
      <c r="C120" s="39"/>
      <c r="D120" s="39"/>
      <c r="E120" s="39"/>
      <c r="F120" s="39"/>
      <c r="G120" s="37">
        <f t="shared" si="6"/>
        <v>0</v>
      </c>
      <c r="H120" s="38">
        <f t="shared" si="7"/>
        <v>0</v>
      </c>
      <c r="I120" s="38">
        <f t="shared" si="8"/>
        <v>0</v>
      </c>
      <c r="J120" s="40">
        <f>G120*评分比例!$E$9</f>
        <v>0</v>
      </c>
      <c r="K120" s="41">
        <f>H120*评分比例!$E$9</f>
        <v>0</v>
      </c>
      <c r="L120" s="41">
        <f>I120*评分比例!$E$9</f>
        <v>0</v>
      </c>
    </row>
    <row r="121" spans="1:12" x14ac:dyDescent="0.35">
      <c r="A121" s="35">
        <f>学生名单!A119</f>
        <v>12103990437</v>
      </c>
      <c r="B121" s="36" t="str">
        <f>学生名单!B119</f>
        <v>向波</v>
      </c>
      <c r="C121" s="39"/>
      <c r="D121" s="39"/>
      <c r="E121" s="39"/>
      <c r="F121" s="39"/>
      <c r="G121" s="37">
        <f t="shared" si="6"/>
        <v>0</v>
      </c>
      <c r="H121" s="38">
        <f t="shared" si="7"/>
        <v>0</v>
      </c>
      <c r="I121" s="38">
        <f t="shared" si="8"/>
        <v>0</v>
      </c>
      <c r="J121" s="40">
        <f>G121*评分比例!$E$9</f>
        <v>0</v>
      </c>
      <c r="K121" s="41">
        <f>H121*评分比例!$E$9</f>
        <v>0</v>
      </c>
      <c r="L121" s="41">
        <f>I121*评分比例!$E$9</f>
        <v>0</v>
      </c>
    </row>
    <row r="122" spans="1:12" x14ac:dyDescent="0.35">
      <c r="A122" s="35">
        <f>学生名单!A120</f>
        <v>12103990438</v>
      </c>
      <c r="B122" s="36" t="str">
        <f>学生名单!B120</f>
        <v>孙东</v>
      </c>
      <c r="C122" s="39"/>
      <c r="D122" s="39"/>
      <c r="E122" s="39"/>
      <c r="F122" s="39"/>
      <c r="G122" s="37">
        <f t="shared" si="6"/>
        <v>0</v>
      </c>
      <c r="H122" s="38">
        <f t="shared" si="7"/>
        <v>0</v>
      </c>
      <c r="I122" s="38">
        <f t="shared" si="8"/>
        <v>0</v>
      </c>
      <c r="J122" s="40">
        <f>G122*评分比例!$E$9</f>
        <v>0</v>
      </c>
      <c r="K122" s="41">
        <f>H122*评分比例!$E$9</f>
        <v>0</v>
      </c>
      <c r="L122" s="41">
        <f>I122*评分比例!$E$9</f>
        <v>0</v>
      </c>
    </row>
    <row r="123" spans="1:12" x14ac:dyDescent="0.35">
      <c r="A123" s="35">
        <f>学生名单!A121</f>
        <v>12104050304</v>
      </c>
      <c r="B123" s="36" t="str">
        <f>学生名单!B121</f>
        <v>田英旭</v>
      </c>
      <c r="C123" s="39"/>
      <c r="D123" s="39"/>
      <c r="E123" s="39"/>
      <c r="F123" s="39"/>
      <c r="G123" s="37">
        <f t="shared" si="6"/>
        <v>0</v>
      </c>
      <c r="H123" s="38">
        <f t="shared" si="7"/>
        <v>0</v>
      </c>
      <c r="I123" s="38">
        <f t="shared" si="8"/>
        <v>0</v>
      </c>
      <c r="J123" s="40">
        <f>G123*评分比例!$E$9</f>
        <v>0</v>
      </c>
      <c r="K123" s="41">
        <f>H123*评分比例!$E$9</f>
        <v>0</v>
      </c>
      <c r="L123" s="41">
        <f>I123*评分比例!$E$9</f>
        <v>0</v>
      </c>
    </row>
    <row r="124" spans="1:12" x14ac:dyDescent="0.35">
      <c r="A124" s="35">
        <f>学生名单!A122</f>
        <v>12104050322</v>
      </c>
      <c r="B124" s="36" t="str">
        <f>学生名单!B122</f>
        <v>李川</v>
      </c>
      <c r="C124" s="39"/>
      <c r="D124" s="39"/>
      <c r="E124" s="39"/>
      <c r="F124" s="39"/>
      <c r="G124" s="37">
        <f t="shared" si="6"/>
        <v>0</v>
      </c>
      <c r="H124" s="38">
        <f t="shared" si="7"/>
        <v>0</v>
      </c>
      <c r="I124" s="38">
        <f t="shared" si="8"/>
        <v>0</v>
      </c>
      <c r="J124" s="40">
        <f>G124*评分比例!$E$9</f>
        <v>0</v>
      </c>
      <c r="K124" s="41">
        <f>H124*评分比例!$E$9</f>
        <v>0</v>
      </c>
      <c r="L124" s="41">
        <f>I124*评分比例!$E$9</f>
        <v>0</v>
      </c>
    </row>
    <row r="125" spans="1:12" x14ac:dyDescent="0.35">
      <c r="A125" s="35">
        <f>学生名单!A123</f>
        <v>12106010451</v>
      </c>
      <c r="B125" s="36" t="str">
        <f>学生名单!B123</f>
        <v>张晓雪</v>
      </c>
      <c r="C125" s="39"/>
      <c r="D125" s="39"/>
      <c r="E125" s="39"/>
      <c r="F125" s="39"/>
      <c r="G125" s="37">
        <f t="shared" ref="G125:G126" si="9">SUM(C125:F125)</f>
        <v>0</v>
      </c>
      <c r="H125" s="38">
        <f t="shared" ref="H125:H126" si="10">F125</f>
        <v>0</v>
      </c>
      <c r="I125" s="38">
        <f t="shared" ref="I125:I126" si="11">SUM(C125:E125)</f>
        <v>0</v>
      </c>
      <c r="J125" s="40">
        <f>G125*评分比例!$E$9</f>
        <v>0</v>
      </c>
      <c r="K125" s="41">
        <f>H125*评分比例!$E$9</f>
        <v>0</v>
      </c>
      <c r="L125" s="41">
        <f>I125*评分比例!$E$9</f>
        <v>0</v>
      </c>
    </row>
    <row r="126" spans="1:12" x14ac:dyDescent="0.35">
      <c r="A126" s="35">
        <f>学生名单!A124</f>
        <v>12123010237</v>
      </c>
      <c r="B126" s="36" t="str">
        <f>学生名单!B124</f>
        <v>段宇娇</v>
      </c>
      <c r="C126" s="39"/>
      <c r="D126" s="39"/>
      <c r="E126" s="39"/>
      <c r="F126" s="39"/>
      <c r="G126" s="37">
        <f t="shared" si="9"/>
        <v>0</v>
      </c>
      <c r="H126" s="38">
        <f t="shared" si="10"/>
        <v>0</v>
      </c>
      <c r="I126" s="38">
        <f t="shared" si="11"/>
        <v>0</v>
      </c>
      <c r="J126" s="40">
        <f>G126*评分比例!$E$9</f>
        <v>0</v>
      </c>
      <c r="K126" s="41">
        <f>H126*评分比例!$E$9</f>
        <v>0</v>
      </c>
      <c r="L126" s="41">
        <f>I126*评分比例!$E$9</f>
        <v>0</v>
      </c>
    </row>
  </sheetData>
  <autoFilter ref="B2:B126" xr:uid="{00000000-0009-0000-0000-000006000000}"/>
  <mergeCells count="6">
    <mergeCell ref="L2:L3"/>
    <mergeCell ref="G2:G3"/>
    <mergeCell ref="H2:H3"/>
    <mergeCell ref="I2:I3"/>
    <mergeCell ref="J2:J3"/>
    <mergeCell ref="K2:K3"/>
  </mergeCells>
  <phoneticPr fontId="13"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24"/>
  <sheetViews>
    <sheetView zoomScale="105" zoomScaleNormal="105" workbookViewId="0">
      <selection activeCell="H149" sqref="H149"/>
    </sheetView>
  </sheetViews>
  <sheetFormatPr defaultColWidth="8.7109375" defaultRowHeight="12.9" x14ac:dyDescent="0.35"/>
  <cols>
    <col min="1" max="1" width="16" style="21" customWidth="1"/>
    <col min="2" max="2" width="8.7109375" style="22"/>
    <col min="3" max="4" width="9" style="22" customWidth="1"/>
    <col min="5" max="5" width="10.35546875" style="22" customWidth="1"/>
    <col min="6" max="6" width="9.7109375" style="22" customWidth="1"/>
    <col min="7" max="7" width="9" style="21" customWidth="1"/>
    <col min="8" max="8" width="8.7109375" style="22"/>
    <col min="9" max="9" width="14.5703125" style="22" customWidth="1"/>
    <col min="10" max="10" width="13.5703125" style="22" customWidth="1"/>
    <col min="11" max="11" width="13" style="22" customWidth="1"/>
    <col min="12" max="12" width="16.2109375" style="22" customWidth="1"/>
    <col min="13" max="16384" width="8.7109375" style="22"/>
  </cols>
  <sheetData>
    <row r="1" spans="1:7" x14ac:dyDescent="0.35">
      <c r="A1" s="23" t="s">
        <v>28</v>
      </c>
      <c r="B1" s="24" t="s">
        <v>29</v>
      </c>
      <c r="C1" s="24" t="s">
        <v>6</v>
      </c>
      <c r="D1" s="25" t="s">
        <v>7</v>
      </c>
      <c r="E1" s="24" t="s">
        <v>8</v>
      </c>
      <c r="F1" s="24" t="s">
        <v>9</v>
      </c>
      <c r="G1" s="23" t="s">
        <v>70</v>
      </c>
    </row>
    <row r="2" spans="1:7" x14ac:dyDescent="0.35">
      <c r="A2" s="23">
        <f>学生名单!A2</f>
        <v>11901070118</v>
      </c>
      <c r="B2" s="24" t="str">
        <f>学生名单!B2</f>
        <v>何睿祺</v>
      </c>
      <c r="C2" s="24">
        <f>平时作业!K4</f>
        <v>0</v>
      </c>
      <c r="D2" s="24">
        <f>实验报告!K5</f>
        <v>0</v>
      </c>
      <c r="E2" s="24">
        <f>课程报告!G5</f>
        <v>0</v>
      </c>
      <c r="F2" s="24">
        <f>期末考试!J4</f>
        <v>0</v>
      </c>
      <c r="G2" s="23">
        <f t="shared" ref="G2:G65" si="0">SUM(C2:F2)</f>
        <v>0</v>
      </c>
    </row>
    <row r="3" spans="1:7" x14ac:dyDescent="0.35">
      <c r="A3" s="23">
        <f>学生名单!A3</f>
        <v>12003030131</v>
      </c>
      <c r="B3" s="24" t="str">
        <f>学生名单!B3</f>
        <v>崔家博</v>
      </c>
      <c r="C3" s="24">
        <f>平时作业!K5</f>
        <v>0</v>
      </c>
      <c r="D3" s="24">
        <f>实验报告!K6</f>
        <v>0</v>
      </c>
      <c r="E3" s="24">
        <f>课程报告!G6</f>
        <v>0</v>
      </c>
      <c r="F3" s="24">
        <f>期末考试!J5</f>
        <v>0</v>
      </c>
      <c r="G3" s="23">
        <f t="shared" si="0"/>
        <v>0</v>
      </c>
    </row>
    <row r="4" spans="1:7" x14ac:dyDescent="0.35">
      <c r="A4" s="23">
        <f>学生名单!A4</f>
        <v>12103990107</v>
      </c>
      <c r="B4" s="24" t="str">
        <f>学生名单!B4</f>
        <v>陈浩民</v>
      </c>
      <c r="C4" s="24">
        <f>平时作业!K6</f>
        <v>1.6</v>
      </c>
      <c r="D4" s="24">
        <f>实验报告!K7</f>
        <v>0</v>
      </c>
      <c r="E4" s="24">
        <f>课程报告!G7</f>
        <v>0</v>
      </c>
      <c r="F4" s="24">
        <f>期末考试!J6</f>
        <v>0</v>
      </c>
      <c r="G4" s="23">
        <f t="shared" si="0"/>
        <v>1.6</v>
      </c>
    </row>
    <row r="5" spans="1:7" x14ac:dyDescent="0.35">
      <c r="A5" s="23">
        <f>学生名单!A5</f>
        <v>12103990138</v>
      </c>
      <c r="B5" s="24" t="str">
        <f>学生名单!B5</f>
        <v>冯启楠</v>
      </c>
      <c r="C5" s="24">
        <f>平时作业!K7</f>
        <v>1.8</v>
      </c>
      <c r="D5" s="24">
        <f>实验报告!K8</f>
        <v>8</v>
      </c>
      <c r="E5" s="24">
        <f>课程报告!G8</f>
        <v>0</v>
      </c>
      <c r="F5" s="24">
        <f>期末考试!J7</f>
        <v>0</v>
      </c>
      <c r="G5" s="23">
        <f t="shared" si="0"/>
        <v>9.8000000000000007</v>
      </c>
    </row>
    <row r="6" spans="1:7" x14ac:dyDescent="0.35">
      <c r="A6" s="23">
        <f>学生名单!A6</f>
        <v>12103990208</v>
      </c>
      <c r="B6" s="24" t="str">
        <f>学生名单!B6</f>
        <v>万雨辰</v>
      </c>
      <c r="C6" s="24">
        <f>平时作业!K8</f>
        <v>0.8</v>
      </c>
      <c r="D6" s="24">
        <f>实验报告!K9</f>
        <v>4</v>
      </c>
      <c r="E6" s="24">
        <f>课程报告!G9</f>
        <v>0</v>
      </c>
      <c r="F6" s="24">
        <f>期末考试!J8</f>
        <v>0</v>
      </c>
      <c r="G6" s="23">
        <f t="shared" si="0"/>
        <v>4.8</v>
      </c>
    </row>
    <row r="7" spans="1:7" x14ac:dyDescent="0.35">
      <c r="A7" s="23">
        <f>学生名单!A7</f>
        <v>12103990212</v>
      </c>
      <c r="B7" s="24" t="str">
        <f>学生名单!B7</f>
        <v>徐罗宁</v>
      </c>
      <c r="C7" s="24">
        <f>平时作业!K9</f>
        <v>2</v>
      </c>
      <c r="D7" s="24">
        <f>实验报告!K10</f>
        <v>16</v>
      </c>
      <c r="E7" s="24">
        <f>课程报告!G10</f>
        <v>0</v>
      </c>
      <c r="F7" s="24">
        <f>期末考试!J9</f>
        <v>0</v>
      </c>
      <c r="G7" s="23">
        <f t="shared" si="0"/>
        <v>18</v>
      </c>
    </row>
    <row r="8" spans="1:7" x14ac:dyDescent="0.35">
      <c r="A8" s="23">
        <f>学生名单!A8</f>
        <v>12103990217</v>
      </c>
      <c r="B8" s="24" t="str">
        <f>学生名单!B8</f>
        <v>杨丰源</v>
      </c>
      <c r="C8" s="24">
        <f>平时作业!K10</f>
        <v>1.6</v>
      </c>
      <c r="D8" s="24">
        <f>实验报告!K11</f>
        <v>0</v>
      </c>
      <c r="E8" s="24">
        <f>课程报告!G11</f>
        <v>0</v>
      </c>
      <c r="F8" s="24">
        <f>期末考试!J10</f>
        <v>0</v>
      </c>
      <c r="G8" s="23">
        <f t="shared" si="0"/>
        <v>1.6</v>
      </c>
    </row>
    <row r="9" spans="1:7" x14ac:dyDescent="0.35">
      <c r="A9" s="23">
        <f>学生名单!A9</f>
        <v>12103990230</v>
      </c>
      <c r="B9" s="24" t="str">
        <f>学生名单!B9</f>
        <v>李银波</v>
      </c>
      <c r="C9" s="24">
        <f>平时作业!K11</f>
        <v>1.8</v>
      </c>
      <c r="D9" s="24">
        <f>实验报告!K12</f>
        <v>0</v>
      </c>
      <c r="E9" s="24">
        <f>课程报告!G12</f>
        <v>0</v>
      </c>
      <c r="F9" s="24">
        <f>期末考试!J11</f>
        <v>0</v>
      </c>
      <c r="G9" s="23">
        <f t="shared" si="0"/>
        <v>1.8</v>
      </c>
    </row>
    <row r="10" spans="1:7" x14ac:dyDescent="0.35">
      <c r="A10" s="23">
        <f>学生名单!A10</f>
        <v>12103990235</v>
      </c>
      <c r="B10" s="24" t="str">
        <f>学生名单!B10</f>
        <v>张椿昊</v>
      </c>
      <c r="C10" s="24">
        <f>平时作业!K12</f>
        <v>2</v>
      </c>
      <c r="D10" s="24">
        <f>实验报告!K13</f>
        <v>0</v>
      </c>
      <c r="E10" s="24">
        <f>课程报告!G13</f>
        <v>0</v>
      </c>
      <c r="F10" s="24">
        <f>期末考试!J12</f>
        <v>0</v>
      </c>
      <c r="G10" s="23">
        <f t="shared" si="0"/>
        <v>2</v>
      </c>
    </row>
    <row r="11" spans="1:7" x14ac:dyDescent="0.35">
      <c r="A11" s="23">
        <f>学生名单!A11</f>
        <v>12103990323</v>
      </c>
      <c r="B11" s="24" t="str">
        <f>学生名单!B11</f>
        <v>霍思钰</v>
      </c>
      <c r="C11" s="24">
        <f>平时作业!K13</f>
        <v>1.8</v>
      </c>
      <c r="D11" s="24">
        <f>实验报告!K14</f>
        <v>0</v>
      </c>
      <c r="E11" s="24">
        <f>课程报告!G14</f>
        <v>0</v>
      </c>
      <c r="F11" s="24">
        <f>期末考试!J13</f>
        <v>0</v>
      </c>
      <c r="G11" s="23">
        <f t="shared" si="0"/>
        <v>1.8</v>
      </c>
    </row>
    <row r="12" spans="1:7" x14ac:dyDescent="0.35">
      <c r="A12" s="23">
        <f>学生名单!A12</f>
        <v>12103990408</v>
      </c>
      <c r="B12" s="24" t="str">
        <f>学生名单!B12</f>
        <v>陆浩宇</v>
      </c>
      <c r="C12" s="24">
        <f>平时作业!K14</f>
        <v>1.8</v>
      </c>
      <c r="D12" s="24">
        <f>实验报告!K15</f>
        <v>16</v>
      </c>
      <c r="E12" s="24">
        <f>课程报告!G15</f>
        <v>0</v>
      </c>
      <c r="F12" s="24">
        <f>期末考试!J14</f>
        <v>0</v>
      </c>
      <c r="G12" s="23">
        <f t="shared" si="0"/>
        <v>17.8</v>
      </c>
    </row>
    <row r="13" spans="1:7" x14ac:dyDescent="0.35">
      <c r="A13" s="23">
        <f>学生名单!A13</f>
        <v>12103990412</v>
      </c>
      <c r="B13" s="24" t="str">
        <f>学生名单!B13</f>
        <v>文帅</v>
      </c>
      <c r="C13" s="24">
        <f>平时作业!K15</f>
        <v>1.6</v>
      </c>
      <c r="D13" s="24">
        <f>实验报告!K16</f>
        <v>4</v>
      </c>
      <c r="E13" s="24">
        <f>课程报告!G16</f>
        <v>0</v>
      </c>
      <c r="F13" s="24">
        <f>期末考试!J15</f>
        <v>0</v>
      </c>
      <c r="G13" s="23">
        <f t="shared" si="0"/>
        <v>5.6</v>
      </c>
    </row>
    <row r="14" spans="1:7" x14ac:dyDescent="0.35">
      <c r="A14" s="23">
        <f>学生名单!A14</f>
        <v>12103990419</v>
      </c>
      <c r="B14" s="24" t="str">
        <f>学生名单!B14</f>
        <v>梁奕晨</v>
      </c>
      <c r="C14" s="24">
        <f>平时作业!K16</f>
        <v>1.6</v>
      </c>
      <c r="D14" s="24">
        <f>实验报告!K17</f>
        <v>0</v>
      </c>
      <c r="E14" s="24">
        <f>课程报告!G17</f>
        <v>0</v>
      </c>
      <c r="F14" s="24">
        <f>期末考试!J16</f>
        <v>0</v>
      </c>
      <c r="G14" s="23">
        <f t="shared" si="0"/>
        <v>1.6</v>
      </c>
    </row>
    <row r="15" spans="1:7" x14ac:dyDescent="0.35">
      <c r="A15" s="23">
        <f>学生名单!A15</f>
        <v>12103990423</v>
      </c>
      <c r="B15" s="24" t="str">
        <f>学生名单!B15</f>
        <v>杨鹏举</v>
      </c>
      <c r="C15" s="24">
        <f>平时作业!K17</f>
        <v>1.8</v>
      </c>
      <c r="D15" s="24">
        <f>实验报告!K18</f>
        <v>16</v>
      </c>
      <c r="E15" s="24">
        <f>课程报告!G18</f>
        <v>0</v>
      </c>
      <c r="F15" s="24">
        <f>期末考试!J17</f>
        <v>0</v>
      </c>
      <c r="G15" s="23">
        <f t="shared" si="0"/>
        <v>17.8</v>
      </c>
    </row>
    <row r="16" spans="1:7" x14ac:dyDescent="0.35">
      <c r="A16" s="23">
        <f>学生名单!A16</f>
        <v>12103990503</v>
      </c>
      <c r="B16" s="24" t="str">
        <f>学生名单!B16</f>
        <v>宋甜</v>
      </c>
      <c r="C16" s="24">
        <f>平时作业!K18</f>
        <v>1.6</v>
      </c>
      <c r="D16" s="24">
        <f>实验报告!K19</f>
        <v>13.8</v>
      </c>
      <c r="E16" s="24">
        <f>课程报告!G19</f>
        <v>0</v>
      </c>
      <c r="F16" s="24">
        <f>期末考试!J18</f>
        <v>0</v>
      </c>
      <c r="G16" s="23">
        <f t="shared" si="0"/>
        <v>15.4</v>
      </c>
    </row>
    <row r="17" spans="1:14" x14ac:dyDescent="0.35">
      <c r="A17" s="23">
        <f>学生名单!A17</f>
        <v>12103990504</v>
      </c>
      <c r="B17" s="24" t="str">
        <f>学生名单!B17</f>
        <v>刘张炎</v>
      </c>
      <c r="C17" s="24">
        <f>平时作业!K19</f>
        <v>1.8</v>
      </c>
      <c r="D17" s="24">
        <f>实验报告!K20</f>
        <v>8</v>
      </c>
      <c r="E17" s="24">
        <f>课程报告!G20</f>
        <v>0</v>
      </c>
      <c r="F17" s="24">
        <f>期末考试!J19</f>
        <v>0</v>
      </c>
      <c r="G17" s="23">
        <f t="shared" si="0"/>
        <v>9.8000000000000007</v>
      </c>
    </row>
    <row r="18" spans="1:14" x14ac:dyDescent="0.35">
      <c r="A18" s="23">
        <f>学生名单!A18</f>
        <v>12103990608</v>
      </c>
      <c r="B18" s="24" t="str">
        <f>学生名单!B18</f>
        <v>熊俊熙</v>
      </c>
      <c r="C18" s="24">
        <f>平时作业!K20</f>
        <v>1.8</v>
      </c>
      <c r="D18" s="24">
        <f>实验报告!K21</f>
        <v>4</v>
      </c>
      <c r="E18" s="24">
        <f>课程报告!G21</f>
        <v>0</v>
      </c>
      <c r="F18" s="24">
        <f>期末考试!J20</f>
        <v>0</v>
      </c>
      <c r="G18" s="23">
        <f t="shared" si="0"/>
        <v>5.8</v>
      </c>
    </row>
    <row r="19" spans="1:14" x14ac:dyDescent="0.35">
      <c r="A19" s="23">
        <f>学生名单!A19</f>
        <v>12103990627</v>
      </c>
      <c r="B19" s="24" t="str">
        <f>学生名单!B19</f>
        <v>陈恒霖</v>
      </c>
      <c r="C19" s="24">
        <f>平时作业!K21</f>
        <v>1.8</v>
      </c>
      <c r="D19" s="24">
        <f>实验报告!K22</f>
        <v>0</v>
      </c>
      <c r="E19" s="24">
        <f>课程报告!G22</f>
        <v>0</v>
      </c>
      <c r="F19" s="24">
        <f>期末考试!J21</f>
        <v>0</v>
      </c>
      <c r="G19" s="23">
        <f t="shared" si="0"/>
        <v>1.8</v>
      </c>
      <c r="H19" s="69"/>
    </row>
    <row r="20" spans="1:14" x14ac:dyDescent="0.35">
      <c r="A20" s="23">
        <f>学生名单!A20</f>
        <v>12103990707</v>
      </c>
      <c r="B20" s="24" t="str">
        <f>学生名单!B20</f>
        <v>陈东升</v>
      </c>
      <c r="C20" s="24">
        <f>平时作业!K22</f>
        <v>1.8</v>
      </c>
      <c r="D20" s="24">
        <f>实验报告!K23</f>
        <v>15.4</v>
      </c>
      <c r="E20" s="24">
        <f>课程报告!G23</f>
        <v>0</v>
      </c>
      <c r="F20" s="24">
        <f>期末考试!J22</f>
        <v>0</v>
      </c>
      <c r="G20" s="23">
        <f t="shared" si="0"/>
        <v>17.2</v>
      </c>
    </row>
    <row r="21" spans="1:14" x14ac:dyDescent="0.35">
      <c r="A21" s="23">
        <f>学生名单!A21</f>
        <v>12103990735</v>
      </c>
      <c r="B21" s="24" t="str">
        <f>学生名单!B21</f>
        <v>任志宇</v>
      </c>
      <c r="C21" s="24">
        <f>平时作业!K23</f>
        <v>0</v>
      </c>
      <c r="D21" s="24">
        <f>实验报告!K24</f>
        <v>0</v>
      </c>
      <c r="E21" s="24">
        <f>课程报告!G24</f>
        <v>0</v>
      </c>
      <c r="F21" s="24">
        <f>期末考试!J23</f>
        <v>0</v>
      </c>
      <c r="G21" s="23">
        <f t="shared" si="0"/>
        <v>0</v>
      </c>
    </row>
    <row r="22" spans="1:14" x14ac:dyDescent="0.35">
      <c r="A22" s="23">
        <f>学生名单!A22</f>
        <v>12103990803</v>
      </c>
      <c r="B22" s="24" t="str">
        <f>学生名单!B22</f>
        <v>徐颖超</v>
      </c>
      <c r="C22" s="24">
        <f>平时作业!K24</f>
        <v>2</v>
      </c>
      <c r="D22" s="24">
        <f>实验报告!K25</f>
        <v>4</v>
      </c>
      <c r="E22" s="24">
        <f>课程报告!G25</f>
        <v>0</v>
      </c>
      <c r="F22" s="24">
        <f>期末考试!J24</f>
        <v>0</v>
      </c>
      <c r="G22" s="23">
        <f t="shared" si="0"/>
        <v>6</v>
      </c>
    </row>
    <row r="23" spans="1:14" x14ac:dyDescent="0.35">
      <c r="A23" s="23">
        <f>学生名单!A23</f>
        <v>12103990810</v>
      </c>
      <c r="B23" s="24" t="str">
        <f>学生名单!B23</f>
        <v>熊诚宇</v>
      </c>
      <c r="C23" s="24">
        <f>平时作业!K25</f>
        <v>2</v>
      </c>
      <c r="D23" s="24">
        <f>实验报告!K26</f>
        <v>0</v>
      </c>
      <c r="E23" s="24">
        <f>课程报告!G26</f>
        <v>0</v>
      </c>
      <c r="F23" s="24">
        <f>期末考试!J25</f>
        <v>0</v>
      </c>
      <c r="G23" s="23">
        <f t="shared" si="0"/>
        <v>2</v>
      </c>
    </row>
    <row r="24" spans="1:14" x14ac:dyDescent="0.35">
      <c r="A24" s="23">
        <f>学生名单!A24</f>
        <v>12103990832</v>
      </c>
      <c r="B24" s="24" t="str">
        <f>学生名单!B24</f>
        <v>涂飞阳</v>
      </c>
      <c r="C24" s="24">
        <f>平时作业!K26</f>
        <v>2</v>
      </c>
      <c r="D24" s="24">
        <f>实验报告!K27</f>
        <v>0</v>
      </c>
      <c r="E24" s="24">
        <f>课程报告!G27</f>
        <v>0</v>
      </c>
      <c r="F24" s="24">
        <f>期末考试!J26</f>
        <v>0</v>
      </c>
      <c r="G24" s="23">
        <f t="shared" si="0"/>
        <v>2</v>
      </c>
    </row>
    <row r="25" spans="1:14" x14ac:dyDescent="0.35">
      <c r="A25" s="23">
        <f>学生名单!A25</f>
        <v>12107040103</v>
      </c>
      <c r="B25" s="24" t="str">
        <f>学生名单!B25</f>
        <v>郭文泽</v>
      </c>
      <c r="C25" s="24">
        <f>平时作业!K27</f>
        <v>1.8</v>
      </c>
      <c r="D25" s="24">
        <f>实验报告!K28</f>
        <v>0</v>
      </c>
      <c r="E25" s="24">
        <f>课程报告!G28</f>
        <v>0</v>
      </c>
      <c r="F25" s="24">
        <f>期末考试!J27</f>
        <v>0</v>
      </c>
      <c r="G25" s="23">
        <f t="shared" si="0"/>
        <v>1.8</v>
      </c>
    </row>
    <row r="26" spans="1:14" x14ac:dyDescent="0.35">
      <c r="A26" s="23">
        <f>学生名单!A26</f>
        <v>12107040104</v>
      </c>
      <c r="B26" s="24" t="str">
        <f>学生名单!B26</f>
        <v>杜兆阳</v>
      </c>
      <c r="C26" s="24">
        <f>平时作业!K28</f>
        <v>1.6</v>
      </c>
      <c r="D26" s="24">
        <f>实验报告!K29</f>
        <v>0</v>
      </c>
      <c r="E26" s="24">
        <f>课程报告!G29</f>
        <v>0</v>
      </c>
      <c r="F26" s="24">
        <f>期末考试!J28</f>
        <v>0</v>
      </c>
      <c r="G26" s="23">
        <f t="shared" si="0"/>
        <v>1.6</v>
      </c>
    </row>
    <row r="27" spans="1:14" x14ac:dyDescent="0.35">
      <c r="A27" s="23">
        <f>学生名单!A27</f>
        <v>12107980615</v>
      </c>
      <c r="B27" s="24" t="str">
        <f>学生名单!B27</f>
        <v>雷坤璇</v>
      </c>
      <c r="C27" s="24">
        <f>平时作业!K29</f>
        <v>1.6</v>
      </c>
      <c r="D27" s="24">
        <f>实验报告!K30</f>
        <v>11.1</v>
      </c>
      <c r="E27" s="24">
        <f>课程报告!G30</f>
        <v>0</v>
      </c>
      <c r="F27" s="24">
        <f>期末考试!J29</f>
        <v>0</v>
      </c>
      <c r="G27" s="23">
        <f t="shared" si="0"/>
        <v>12.7</v>
      </c>
    </row>
    <row r="28" spans="1:14" x14ac:dyDescent="0.35">
      <c r="A28" s="23">
        <f>学生名单!A28</f>
        <v>12107980635</v>
      </c>
      <c r="B28" s="24" t="str">
        <f>学生名单!B28</f>
        <v>周成泽</v>
      </c>
      <c r="C28" s="24">
        <f>平时作业!K30</f>
        <v>1.4000000000000001</v>
      </c>
      <c r="D28" s="24">
        <f>实验报告!K31</f>
        <v>0</v>
      </c>
      <c r="E28" s="24">
        <f>课程报告!G31</f>
        <v>0</v>
      </c>
      <c r="F28" s="24">
        <f>期末考试!J30</f>
        <v>0</v>
      </c>
      <c r="G28" s="23">
        <f t="shared" si="0"/>
        <v>1.4000000000000001</v>
      </c>
      <c r="I28" s="109" t="s">
        <v>71</v>
      </c>
      <c r="J28" s="110"/>
      <c r="K28" s="110"/>
      <c r="L28" s="110"/>
      <c r="M28" s="111"/>
    </row>
    <row r="29" spans="1:14" ht="14.15" x14ac:dyDescent="0.35">
      <c r="A29" s="23">
        <f>学生名单!A29</f>
        <v>12108980434</v>
      </c>
      <c r="B29" s="24" t="str">
        <f>学生名单!B29</f>
        <v>黄若桓</v>
      </c>
      <c r="C29" s="24">
        <f>平时作业!K31</f>
        <v>2</v>
      </c>
      <c r="D29" s="24">
        <f>实验报告!K32</f>
        <v>0</v>
      </c>
      <c r="E29" s="24">
        <f>课程报告!G32</f>
        <v>0</v>
      </c>
      <c r="F29" s="24">
        <f>期末考试!J31</f>
        <v>0</v>
      </c>
      <c r="G29" s="23">
        <f t="shared" si="0"/>
        <v>2</v>
      </c>
      <c r="I29" s="9" t="s">
        <v>72</v>
      </c>
      <c r="J29" s="9" t="s">
        <v>73</v>
      </c>
      <c r="K29" s="9" t="s">
        <v>74</v>
      </c>
      <c r="L29" s="9" t="s">
        <v>75</v>
      </c>
      <c r="M29" s="9" t="s">
        <v>76</v>
      </c>
    </row>
    <row r="30" spans="1:14" x14ac:dyDescent="0.35">
      <c r="A30" s="23">
        <f>学生名单!A30</f>
        <v>12108990208</v>
      </c>
      <c r="B30" s="24" t="str">
        <f>学生名单!B30</f>
        <v>张梦露</v>
      </c>
      <c r="C30" s="24">
        <f>平时作业!K32</f>
        <v>1.8</v>
      </c>
      <c r="D30" s="24">
        <f>实验报告!K33</f>
        <v>0</v>
      </c>
      <c r="E30" s="24">
        <f>课程报告!G33</f>
        <v>0</v>
      </c>
      <c r="F30" s="24">
        <f>期末考试!J32</f>
        <v>0</v>
      </c>
      <c r="G30" s="23">
        <f t="shared" si="0"/>
        <v>1.8</v>
      </c>
      <c r="I30" s="27">
        <f>COUNTIF($G$2:$G$41,"&gt;=89.5")</f>
        <v>0</v>
      </c>
      <c r="J30" s="27">
        <f>COUNTIFS($G$2:$G$41,"&gt;=79.5",$G$2:$G$41,"&lt;89.5")</f>
        <v>0</v>
      </c>
      <c r="K30" s="27">
        <f>COUNTIFS($G$2:$G$41,"&gt;=69.5",$G$2:$G$41,"&lt;79.5")</f>
        <v>0</v>
      </c>
      <c r="L30" s="27">
        <f>COUNTIFS($G$2:$G$41,"&gt;=59.5",$G$2:$G$41,"&lt;69.5")</f>
        <v>0</v>
      </c>
      <c r="M30" s="27">
        <f>COUNTIF($G$2:$G$41,"&lt;59.5")</f>
        <v>40</v>
      </c>
      <c r="N30" s="22">
        <f>SUM(I30:M30)</f>
        <v>40</v>
      </c>
    </row>
    <row r="31" spans="1:14" x14ac:dyDescent="0.35">
      <c r="A31" s="23">
        <f>学生名单!A31</f>
        <v>12108990402</v>
      </c>
      <c r="B31" s="24" t="str">
        <f>学生名单!B31</f>
        <v>李洪元</v>
      </c>
      <c r="C31" s="24">
        <f>平时作业!K33</f>
        <v>0.8</v>
      </c>
      <c r="D31" s="24">
        <f>实验报告!K34</f>
        <v>0</v>
      </c>
      <c r="E31" s="24">
        <f>课程报告!G34</f>
        <v>0</v>
      </c>
      <c r="F31" s="24">
        <f>期末考试!J33</f>
        <v>0</v>
      </c>
      <c r="G31" s="23">
        <f t="shared" si="0"/>
        <v>0.8</v>
      </c>
      <c r="I31" s="28">
        <f>SUM(I30)/$N$30</f>
        <v>0</v>
      </c>
      <c r="J31" s="28">
        <f t="shared" ref="J31:M31" si="1">SUM(J30)/$N$30</f>
        <v>0</v>
      </c>
      <c r="K31" s="28">
        <f t="shared" si="1"/>
        <v>0</v>
      </c>
      <c r="L31" s="28">
        <f t="shared" si="1"/>
        <v>0</v>
      </c>
      <c r="M31" s="28">
        <f t="shared" si="1"/>
        <v>1</v>
      </c>
      <c r="N31" s="22">
        <f t="shared" ref="N31:N39" si="2">SUM(I31:M31)</f>
        <v>1</v>
      </c>
    </row>
    <row r="32" spans="1:14" x14ac:dyDescent="0.35">
      <c r="A32" s="23">
        <f>学生名单!A32</f>
        <v>12108990508</v>
      </c>
      <c r="B32" s="24" t="str">
        <f>学生名单!B32</f>
        <v>杨红</v>
      </c>
      <c r="C32" s="24">
        <f>平时作业!K34</f>
        <v>1.6</v>
      </c>
      <c r="D32" s="24">
        <f>实验报告!K35</f>
        <v>16</v>
      </c>
      <c r="E32" s="24">
        <f>课程报告!G35</f>
        <v>0</v>
      </c>
      <c r="F32" s="24">
        <f>期末考试!J34</f>
        <v>0</v>
      </c>
      <c r="G32" s="23">
        <f t="shared" si="0"/>
        <v>17.600000000000001</v>
      </c>
      <c r="I32" s="109" t="s">
        <v>77</v>
      </c>
      <c r="J32" s="110"/>
      <c r="K32" s="110"/>
      <c r="L32" s="110"/>
      <c r="M32" s="111"/>
    </row>
    <row r="33" spans="1:14" ht="14.15" x14ac:dyDescent="0.35">
      <c r="A33" s="23">
        <f>学生名单!A33</f>
        <v>12109010233</v>
      </c>
      <c r="B33" s="24" t="str">
        <f>学生名单!B33</f>
        <v>陈思雨</v>
      </c>
      <c r="C33" s="24">
        <f>平时作业!K35</f>
        <v>1.6</v>
      </c>
      <c r="D33" s="24">
        <f>实验报告!K36</f>
        <v>0</v>
      </c>
      <c r="E33" s="24">
        <f>课程报告!G36</f>
        <v>0</v>
      </c>
      <c r="F33" s="24">
        <f>期末考试!J35</f>
        <v>0</v>
      </c>
      <c r="G33" s="23">
        <f t="shared" si="0"/>
        <v>1.6</v>
      </c>
      <c r="I33" s="9" t="s">
        <v>72</v>
      </c>
      <c r="J33" s="9" t="s">
        <v>73</v>
      </c>
      <c r="K33" s="9" t="s">
        <v>74</v>
      </c>
      <c r="L33" s="9" t="s">
        <v>75</v>
      </c>
      <c r="M33" s="9" t="s">
        <v>76</v>
      </c>
    </row>
    <row r="34" spans="1:14" x14ac:dyDescent="0.35">
      <c r="A34" s="23">
        <f>学生名单!A34</f>
        <v>12109990107</v>
      </c>
      <c r="B34" s="24" t="str">
        <f>学生名单!B34</f>
        <v>朱欣豪</v>
      </c>
      <c r="C34" s="24">
        <f>平时作业!K36</f>
        <v>2</v>
      </c>
      <c r="D34" s="24">
        <f>实验报告!K37</f>
        <v>16</v>
      </c>
      <c r="E34" s="24">
        <f>课程报告!G37</f>
        <v>0</v>
      </c>
      <c r="F34" s="24">
        <f>期末考试!J36</f>
        <v>0</v>
      </c>
      <c r="G34" s="23">
        <f t="shared" si="0"/>
        <v>18</v>
      </c>
      <c r="I34" s="27">
        <f>COUNTIF($G$43:$G$78,"&gt;=89.5")</f>
        <v>0</v>
      </c>
      <c r="J34" s="27">
        <f>COUNTIFS($G$43:$G$78,"&gt;=79.5",$G$43:$G$78,"&lt;89.5")</f>
        <v>0</v>
      </c>
      <c r="K34" s="27">
        <f>COUNTIFS($G$43:$G$78,"&gt;=69.5",$G$43:$G$78,"&lt;79.5")</f>
        <v>0</v>
      </c>
      <c r="L34" s="27">
        <f>COUNTIFS($G$43:$G$78,"&gt;=59.5",$G$43:$G$78,"&lt;69.5")</f>
        <v>0</v>
      </c>
      <c r="M34" s="27">
        <f>COUNTIF($G$43:$G$78,"&lt;59.5")</f>
        <v>36</v>
      </c>
      <c r="N34" s="22">
        <f t="shared" si="2"/>
        <v>36</v>
      </c>
    </row>
    <row r="35" spans="1:14" x14ac:dyDescent="0.35">
      <c r="A35" s="23">
        <f>学生名单!A35</f>
        <v>12109990124</v>
      </c>
      <c r="B35" s="24" t="str">
        <f>学生名单!B35</f>
        <v>黄星豪</v>
      </c>
      <c r="C35" s="24">
        <f>平时作业!K37</f>
        <v>1.4000000000000001</v>
      </c>
      <c r="D35" s="24">
        <f>实验报告!K38</f>
        <v>3.5</v>
      </c>
      <c r="E35" s="24">
        <f>课程报告!G38</f>
        <v>0</v>
      </c>
      <c r="F35" s="24">
        <f>期末考试!J37</f>
        <v>0</v>
      </c>
      <c r="G35" s="23">
        <f t="shared" si="0"/>
        <v>4.9000000000000004</v>
      </c>
      <c r="I35" s="28">
        <f>SUM(I34)/$N$34</f>
        <v>0</v>
      </c>
      <c r="J35" s="28">
        <f t="shared" ref="J35:M35" si="3">SUM(J34)/$N$34</f>
        <v>0</v>
      </c>
      <c r="K35" s="28">
        <f t="shared" si="3"/>
        <v>0</v>
      </c>
      <c r="L35" s="28">
        <f t="shared" si="3"/>
        <v>0</v>
      </c>
      <c r="M35" s="28">
        <f t="shared" si="3"/>
        <v>1</v>
      </c>
      <c r="N35" s="22">
        <f t="shared" si="2"/>
        <v>1</v>
      </c>
    </row>
    <row r="36" spans="1:14" x14ac:dyDescent="0.35">
      <c r="A36" s="23">
        <f>学生名单!A36</f>
        <v>12109990701</v>
      </c>
      <c r="B36" s="24" t="str">
        <f>学生名单!B36</f>
        <v>黄廷威</v>
      </c>
      <c r="C36" s="24">
        <f>平时作业!K38</f>
        <v>2</v>
      </c>
      <c r="D36" s="24">
        <f>实验报告!K39</f>
        <v>0</v>
      </c>
      <c r="E36" s="24">
        <f>课程报告!G39</f>
        <v>0</v>
      </c>
      <c r="F36" s="24">
        <f>期末考试!J38</f>
        <v>0</v>
      </c>
      <c r="G36" s="23">
        <f t="shared" si="0"/>
        <v>2</v>
      </c>
      <c r="I36" s="109" t="s">
        <v>78</v>
      </c>
      <c r="J36" s="110"/>
      <c r="K36" s="110"/>
      <c r="L36" s="110"/>
      <c r="M36" s="111"/>
    </row>
    <row r="37" spans="1:14" ht="14.15" x14ac:dyDescent="0.35">
      <c r="A37" s="23">
        <f>学生名单!A37</f>
        <v>12112050203</v>
      </c>
      <c r="B37" s="24" t="str">
        <f>学生名单!B37</f>
        <v>陆凯</v>
      </c>
      <c r="C37" s="24">
        <f>平时作业!K39</f>
        <v>2</v>
      </c>
      <c r="D37" s="24">
        <f>实验报告!K40</f>
        <v>0</v>
      </c>
      <c r="E37" s="24">
        <f>课程报告!G40</f>
        <v>0</v>
      </c>
      <c r="F37" s="24">
        <f>期末考试!J39</f>
        <v>0</v>
      </c>
      <c r="G37" s="23">
        <f t="shared" si="0"/>
        <v>2</v>
      </c>
      <c r="I37" s="9" t="s">
        <v>72</v>
      </c>
      <c r="J37" s="9" t="s">
        <v>73</v>
      </c>
      <c r="K37" s="9" t="s">
        <v>74</v>
      </c>
      <c r="L37" s="9" t="s">
        <v>75</v>
      </c>
      <c r="M37" s="9" t="s">
        <v>76</v>
      </c>
    </row>
    <row r="38" spans="1:14" x14ac:dyDescent="0.35">
      <c r="A38" s="23">
        <f>学生名单!A38</f>
        <v>12112060204</v>
      </c>
      <c r="B38" s="24" t="str">
        <f>学生名单!B38</f>
        <v>孙志瑞</v>
      </c>
      <c r="C38" s="24">
        <f>平时作业!K40</f>
        <v>1.2</v>
      </c>
      <c r="D38" s="24">
        <f>实验报告!K41</f>
        <v>0</v>
      </c>
      <c r="E38" s="24">
        <f>课程报告!G41</f>
        <v>0</v>
      </c>
      <c r="F38" s="24">
        <f>期末考试!J40</f>
        <v>0</v>
      </c>
      <c r="G38" s="23">
        <f t="shared" si="0"/>
        <v>1.2</v>
      </c>
      <c r="I38" s="27">
        <f>COUNTIF($G$79:$G$115,"&gt;=89.5")</f>
        <v>0</v>
      </c>
      <c r="J38" s="27">
        <f>COUNTIFS($G$79:$G$115,"&gt;=79.5",$G$79:$G$115,"&lt;89.5")</f>
        <v>0</v>
      </c>
      <c r="K38" s="27">
        <f>COUNTIFS($G$79:$G$115,"&gt;=69.5",$G$79:$G$115,"&lt;79.5")</f>
        <v>0</v>
      </c>
      <c r="L38" s="27">
        <f>COUNTIFS($G$79:$G$115,"&gt;=59.5",$G$79:$G$115,"&lt;69.5")</f>
        <v>0</v>
      </c>
      <c r="M38" s="27">
        <f>COUNTIF($G$79:$G$115,"&lt;59.5")</f>
        <v>37</v>
      </c>
      <c r="N38" s="22">
        <f t="shared" si="2"/>
        <v>37</v>
      </c>
    </row>
    <row r="39" spans="1:14" x14ac:dyDescent="0.35">
      <c r="A39" s="23">
        <f>学生名单!A39</f>
        <v>12112990506</v>
      </c>
      <c r="B39" s="24" t="str">
        <f>学生名单!B39</f>
        <v>张道科</v>
      </c>
      <c r="C39" s="24">
        <f>平时作业!K41</f>
        <v>2</v>
      </c>
      <c r="D39" s="24">
        <f>实验报告!K42</f>
        <v>3.8</v>
      </c>
      <c r="E39" s="24">
        <f>课程报告!G42</f>
        <v>0</v>
      </c>
      <c r="F39" s="24">
        <f>期末考试!J41</f>
        <v>0</v>
      </c>
      <c r="G39" s="23">
        <f t="shared" si="0"/>
        <v>5.8</v>
      </c>
      <c r="I39" s="28">
        <f>SUM(I38)/$N$38</f>
        <v>0</v>
      </c>
      <c r="J39" s="28">
        <f t="shared" ref="J39:M39" si="4">SUM(J38)/$N$38</f>
        <v>0</v>
      </c>
      <c r="K39" s="28">
        <f t="shared" si="4"/>
        <v>0</v>
      </c>
      <c r="L39" s="28">
        <f t="shared" si="4"/>
        <v>0</v>
      </c>
      <c r="M39" s="28">
        <f t="shared" si="4"/>
        <v>1</v>
      </c>
      <c r="N39" s="22">
        <f t="shared" si="2"/>
        <v>1</v>
      </c>
    </row>
    <row r="40" spans="1:14" x14ac:dyDescent="0.35">
      <c r="A40" s="23">
        <f>学生名单!A40</f>
        <v>12112991111</v>
      </c>
      <c r="B40" s="24" t="str">
        <f>学生名单!B40</f>
        <v>付保罗</v>
      </c>
      <c r="C40" s="24">
        <f>平时作业!K42</f>
        <v>1.2</v>
      </c>
      <c r="D40" s="24">
        <f>实验报告!K43</f>
        <v>14.299999999999999</v>
      </c>
      <c r="E40" s="24">
        <f>课程报告!G43</f>
        <v>0</v>
      </c>
      <c r="F40" s="24">
        <f>期末考试!J42</f>
        <v>0</v>
      </c>
      <c r="G40" s="26">
        <f t="shared" si="0"/>
        <v>15.499999999999998</v>
      </c>
    </row>
    <row r="41" spans="1:14" ht="13.75" x14ac:dyDescent="0.35">
      <c r="A41" s="23">
        <f>学生名单!A41</f>
        <v>12115990335</v>
      </c>
      <c r="B41" s="24" t="str">
        <f>学生名单!B41</f>
        <v>周鹏程</v>
      </c>
      <c r="C41" s="24">
        <f>平时作业!K43</f>
        <v>1.4000000000000001</v>
      </c>
      <c r="D41" s="24">
        <f>实验报告!K44</f>
        <v>0</v>
      </c>
      <c r="E41" s="24">
        <f>课程报告!G44</f>
        <v>0</v>
      </c>
      <c r="F41" s="24">
        <f>期末考试!J43</f>
        <v>0</v>
      </c>
      <c r="G41" s="26">
        <f t="shared" si="0"/>
        <v>1.4000000000000001</v>
      </c>
      <c r="I41" s="29"/>
      <c r="J41" s="29"/>
      <c r="K41" s="29"/>
      <c r="L41" s="29"/>
      <c r="M41" s="29"/>
    </row>
    <row r="42" spans="1:14" x14ac:dyDescent="0.35">
      <c r="A42" s="23">
        <f>学生名单!A42</f>
        <v>12123010104</v>
      </c>
      <c r="B42" s="24" t="str">
        <f>学生名单!B42</f>
        <v>张敬东</v>
      </c>
      <c r="C42" s="24">
        <f>平时作业!K44</f>
        <v>1.8</v>
      </c>
      <c r="D42" s="24">
        <f>实验报告!K45</f>
        <v>0</v>
      </c>
      <c r="E42" s="24">
        <f>课程报告!G45</f>
        <v>0</v>
      </c>
      <c r="F42" s="24">
        <f>期末考试!J44</f>
        <v>0</v>
      </c>
      <c r="G42" s="26">
        <f t="shared" si="0"/>
        <v>1.8</v>
      </c>
      <c r="H42" s="70"/>
    </row>
    <row r="43" spans="1:14" x14ac:dyDescent="0.35">
      <c r="A43" s="23">
        <f>学生名单!A43</f>
        <v>12101010113</v>
      </c>
      <c r="B43" s="24" t="str">
        <f>学生名单!B43</f>
        <v>徐帅</v>
      </c>
      <c r="C43" s="24">
        <f>平时作业!K45</f>
        <v>1.4000000000000001</v>
      </c>
      <c r="D43" s="24">
        <f>实验报告!K46</f>
        <v>0</v>
      </c>
      <c r="E43" s="24">
        <f>课程报告!G46</f>
        <v>0</v>
      </c>
      <c r="F43" s="24">
        <f>期末考试!J45</f>
        <v>0</v>
      </c>
      <c r="G43" s="26">
        <f t="shared" si="0"/>
        <v>1.4000000000000001</v>
      </c>
      <c r="I43" s="30"/>
      <c r="J43" s="30"/>
      <c r="K43" s="30"/>
      <c r="L43" s="30"/>
      <c r="M43" s="30"/>
    </row>
    <row r="44" spans="1:14" x14ac:dyDescent="0.35">
      <c r="A44" s="23">
        <f>学生名单!A44</f>
        <v>12103990102</v>
      </c>
      <c r="B44" s="24" t="str">
        <f>学生名单!B44</f>
        <v>谭颖</v>
      </c>
      <c r="C44" s="24">
        <f>平时作业!K46</f>
        <v>1.2</v>
      </c>
      <c r="D44" s="24">
        <f>实验报告!K47</f>
        <v>0</v>
      </c>
      <c r="E44" s="24">
        <f>课程报告!G47</f>
        <v>0</v>
      </c>
      <c r="F44" s="24">
        <f>期末考试!J46</f>
        <v>0</v>
      </c>
      <c r="G44" s="26">
        <f t="shared" si="0"/>
        <v>1.2</v>
      </c>
    </row>
    <row r="45" spans="1:14" x14ac:dyDescent="0.35">
      <c r="A45" s="23">
        <f>学生名单!A45</f>
        <v>12103990104</v>
      </c>
      <c r="B45" s="24" t="str">
        <f>学生名单!B45</f>
        <v>路如龙</v>
      </c>
      <c r="C45" s="24">
        <f>平时作业!K47</f>
        <v>1.4000000000000001</v>
      </c>
      <c r="D45" s="24">
        <f>实验报告!K48</f>
        <v>14.799999999999999</v>
      </c>
      <c r="E45" s="24">
        <f>课程报告!G48</f>
        <v>0</v>
      </c>
      <c r="F45" s="24">
        <f>期末考试!J47</f>
        <v>0</v>
      </c>
      <c r="G45" s="23">
        <f t="shared" si="0"/>
        <v>16.2</v>
      </c>
    </row>
    <row r="46" spans="1:14" x14ac:dyDescent="0.35">
      <c r="A46" s="23">
        <f>学生名单!A46</f>
        <v>12103990105</v>
      </c>
      <c r="B46" s="24" t="str">
        <f>学生名单!B46</f>
        <v>张牧凡</v>
      </c>
      <c r="C46" s="24">
        <f>平时作业!K48</f>
        <v>2</v>
      </c>
      <c r="D46" s="24">
        <f>实验报告!K49</f>
        <v>3.8</v>
      </c>
      <c r="E46" s="24">
        <f>课程报告!G49</f>
        <v>0</v>
      </c>
      <c r="F46" s="24">
        <f>期末考试!J48</f>
        <v>0</v>
      </c>
      <c r="G46" s="23">
        <f t="shared" si="0"/>
        <v>5.8</v>
      </c>
    </row>
    <row r="47" spans="1:14" x14ac:dyDescent="0.35">
      <c r="A47" s="23">
        <f>学生名单!A47</f>
        <v>12103990106</v>
      </c>
      <c r="B47" s="24" t="str">
        <f>学生名单!B47</f>
        <v>邓妮娜</v>
      </c>
      <c r="C47" s="24">
        <f>平时作业!K49</f>
        <v>2</v>
      </c>
      <c r="D47" s="24">
        <f>实验报告!K50</f>
        <v>4</v>
      </c>
      <c r="E47" s="24">
        <f>课程报告!G50</f>
        <v>0</v>
      </c>
      <c r="F47" s="24">
        <f>期末考试!J49</f>
        <v>0</v>
      </c>
      <c r="G47" s="23">
        <f t="shared" si="0"/>
        <v>6</v>
      </c>
    </row>
    <row r="48" spans="1:14" x14ac:dyDescent="0.35">
      <c r="A48" s="23">
        <f>学生名单!A48</f>
        <v>12103990108</v>
      </c>
      <c r="B48" s="24" t="str">
        <f>学生名单!B48</f>
        <v>周世杰</v>
      </c>
      <c r="C48" s="24">
        <f>平时作业!K50</f>
        <v>1.6</v>
      </c>
      <c r="D48" s="24">
        <f>实验报告!K51</f>
        <v>7.3</v>
      </c>
      <c r="E48" s="24">
        <f>课程报告!G51</f>
        <v>0</v>
      </c>
      <c r="F48" s="24">
        <f>期末考试!J50</f>
        <v>0</v>
      </c>
      <c r="G48" s="23">
        <f t="shared" si="0"/>
        <v>8.9</v>
      </c>
    </row>
    <row r="49" spans="1:14" x14ac:dyDescent="0.35">
      <c r="A49" s="23">
        <f>学生名单!A49</f>
        <v>12103990109</v>
      </c>
      <c r="B49" s="24" t="str">
        <f>学生名单!B49</f>
        <v>李天爱</v>
      </c>
      <c r="C49" s="24">
        <f>平时作业!K51</f>
        <v>1.8</v>
      </c>
      <c r="D49" s="24">
        <f>实验报告!K52</f>
        <v>3</v>
      </c>
      <c r="E49" s="24">
        <f>课程报告!G52</f>
        <v>0</v>
      </c>
      <c r="F49" s="24">
        <f>期末考试!J51</f>
        <v>0</v>
      </c>
      <c r="G49" s="23">
        <f t="shared" si="0"/>
        <v>4.8</v>
      </c>
    </row>
    <row r="50" spans="1:14" x14ac:dyDescent="0.35">
      <c r="A50" s="23">
        <f>学生名单!A50</f>
        <v>12103990112</v>
      </c>
      <c r="B50" s="24" t="str">
        <f>学生名单!B50</f>
        <v>钟珂羽</v>
      </c>
      <c r="C50" s="24">
        <f>平时作业!K52</f>
        <v>1.4000000000000001</v>
      </c>
      <c r="D50" s="24">
        <f>实验报告!K53</f>
        <v>0</v>
      </c>
      <c r="E50" s="24">
        <f>课程报告!G53</f>
        <v>0</v>
      </c>
      <c r="F50" s="24">
        <f>期末考试!J52</f>
        <v>0</v>
      </c>
      <c r="G50" s="23">
        <f t="shared" si="0"/>
        <v>1.4000000000000001</v>
      </c>
    </row>
    <row r="51" spans="1:14" x14ac:dyDescent="0.35">
      <c r="A51" s="23">
        <f>学生名单!A51</f>
        <v>12103990113</v>
      </c>
      <c r="B51" s="24" t="str">
        <f>学生名单!B51</f>
        <v>王星语</v>
      </c>
      <c r="C51" s="24">
        <f>平时作业!K53</f>
        <v>1.8</v>
      </c>
      <c r="D51" s="24">
        <f>实验报告!K54</f>
        <v>0</v>
      </c>
      <c r="E51" s="24">
        <f>课程报告!G54</f>
        <v>0</v>
      </c>
      <c r="F51" s="24">
        <f>期末考试!J53</f>
        <v>0</v>
      </c>
      <c r="G51" s="23">
        <f t="shared" si="0"/>
        <v>1.8</v>
      </c>
    </row>
    <row r="52" spans="1:14" x14ac:dyDescent="0.35">
      <c r="A52" s="23">
        <f>学生名单!A52</f>
        <v>12103990114</v>
      </c>
      <c r="B52" s="24" t="str">
        <f>学生名单!B52</f>
        <v>董云飞</v>
      </c>
      <c r="C52" s="24">
        <f>平时作业!K54</f>
        <v>1.4000000000000001</v>
      </c>
      <c r="D52" s="24">
        <f>实验报告!K55</f>
        <v>0</v>
      </c>
      <c r="E52" s="24">
        <f>课程报告!G55</f>
        <v>0</v>
      </c>
      <c r="F52" s="24">
        <f>期末考试!J54</f>
        <v>0</v>
      </c>
      <c r="G52" s="23">
        <f t="shared" si="0"/>
        <v>1.4000000000000001</v>
      </c>
    </row>
    <row r="53" spans="1:14" x14ac:dyDescent="0.35">
      <c r="A53" s="23">
        <f>学生名单!A53</f>
        <v>12103990116</v>
      </c>
      <c r="B53" s="24" t="str">
        <f>学生名单!B53</f>
        <v>郭天阳</v>
      </c>
      <c r="C53" s="24">
        <f>平时作业!K55</f>
        <v>1.6</v>
      </c>
      <c r="D53" s="24">
        <f>实验报告!K56</f>
        <v>12</v>
      </c>
      <c r="E53" s="24">
        <f>课程报告!G56</f>
        <v>0</v>
      </c>
      <c r="F53" s="24">
        <f>期末考试!J55</f>
        <v>0</v>
      </c>
      <c r="G53" s="23">
        <f t="shared" si="0"/>
        <v>13.6</v>
      </c>
    </row>
    <row r="54" spans="1:14" x14ac:dyDescent="0.35">
      <c r="A54" s="23">
        <f>学生名单!A54</f>
        <v>12103990121</v>
      </c>
      <c r="B54" s="24" t="str">
        <f>学生名单!B54</f>
        <v>王鹏</v>
      </c>
      <c r="C54" s="24">
        <f>平时作业!K56</f>
        <v>1.6</v>
      </c>
      <c r="D54" s="24">
        <f>实验报告!K57</f>
        <v>0</v>
      </c>
      <c r="E54" s="24">
        <f>课程报告!G57</f>
        <v>0</v>
      </c>
      <c r="F54" s="24">
        <f>期末考试!J56</f>
        <v>0</v>
      </c>
      <c r="G54" s="23">
        <f t="shared" si="0"/>
        <v>1.6</v>
      </c>
    </row>
    <row r="55" spans="1:14" x14ac:dyDescent="0.35">
      <c r="A55" s="23">
        <f>学生名单!A55</f>
        <v>12103990122</v>
      </c>
      <c r="B55" s="24" t="str">
        <f>学生名单!B55</f>
        <v>瞿杨</v>
      </c>
      <c r="C55" s="24">
        <f>平时作业!K57</f>
        <v>1.6</v>
      </c>
      <c r="D55" s="24">
        <f>实验报告!K58</f>
        <v>16</v>
      </c>
      <c r="E55" s="24">
        <f>课程报告!G58</f>
        <v>0</v>
      </c>
      <c r="F55" s="24">
        <f>期末考试!J57</f>
        <v>0</v>
      </c>
      <c r="G55" s="23">
        <f t="shared" si="0"/>
        <v>17.600000000000001</v>
      </c>
    </row>
    <row r="56" spans="1:14" x14ac:dyDescent="0.35">
      <c r="A56" s="23">
        <f>学生名单!A56</f>
        <v>12103990124</v>
      </c>
      <c r="B56" s="24" t="str">
        <f>学生名单!B56</f>
        <v>刘胜</v>
      </c>
      <c r="C56" s="24">
        <f>平时作业!K58</f>
        <v>1.2</v>
      </c>
      <c r="D56" s="24">
        <f>实验报告!K59</f>
        <v>0</v>
      </c>
      <c r="E56" s="24">
        <f>课程报告!G59</f>
        <v>0</v>
      </c>
      <c r="F56" s="24">
        <f>期末考试!J58</f>
        <v>0</v>
      </c>
      <c r="G56" s="23">
        <f t="shared" si="0"/>
        <v>1.2</v>
      </c>
    </row>
    <row r="57" spans="1:14" ht="14.15" x14ac:dyDescent="0.35">
      <c r="A57" s="23">
        <f>学生名单!A57</f>
        <v>12103990126</v>
      </c>
      <c r="B57" s="24" t="str">
        <f>学生名单!B57</f>
        <v>徐萍英</v>
      </c>
      <c r="C57" s="24">
        <f>平时作业!K59</f>
        <v>1.2</v>
      </c>
      <c r="D57" s="24">
        <f>实验报告!K60</f>
        <v>4</v>
      </c>
      <c r="E57" s="24">
        <f>课程报告!G60</f>
        <v>0</v>
      </c>
      <c r="F57" s="24">
        <f>期末考试!J59</f>
        <v>0</v>
      </c>
      <c r="G57" s="23">
        <f t="shared" si="0"/>
        <v>5.2</v>
      </c>
      <c r="I57" s="9" t="s">
        <v>72</v>
      </c>
      <c r="J57" s="9" t="s">
        <v>73</v>
      </c>
      <c r="K57" s="9" t="s">
        <v>74</v>
      </c>
      <c r="L57" s="9" t="s">
        <v>75</v>
      </c>
      <c r="M57" s="9" t="s">
        <v>76</v>
      </c>
    </row>
    <row r="58" spans="1:14" x14ac:dyDescent="0.35">
      <c r="A58" s="23">
        <f>学生名单!A58</f>
        <v>12103990131</v>
      </c>
      <c r="B58" s="24" t="str">
        <f>学生名单!B58</f>
        <v>田佳禾</v>
      </c>
      <c r="C58" s="24">
        <f>平时作业!K60</f>
        <v>1.6</v>
      </c>
      <c r="D58" s="24">
        <f>实验报告!K61</f>
        <v>0</v>
      </c>
      <c r="E58" s="24">
        <f>课程报告!G61</f>
        <v>0</v>
      </c>
      <c r="F58" s="24">
        <f>期末考试!J60</f>
        <v>0</v>
      </c>
      <c r="G58" s="23">
        <f t="shared" si="0"/>
        <v>1.6</v>
      </c>
      <c r="I58" s="22">
        <f>COUNTIF(G2:G124,"&gt;=89.5")</f>
        <v>0</v>
      </c>
      <c r="J58" s="22">
        <f>COUNTIFS(G2:G124,"&gt;=79.5",G2:G124,"&lt;89.5")</f>
        <v>0</v>
      </c>
      <c r="K58" s="22">
        <f>COUNTIFS(G2:G124,"&gt;=69.5",G2:G124,"&lt;79.5")</f>
        <v>0</v>
      </c>
      <c r="L58" s="22">
        <f>COUNTIFS(G2:G124,"&gt;=59.5",G2:G124,"&lt;69.5")</f>
        <v>0</v>
      </c>
      <c r="M58" s="22">
        <v>10</v>
      </c>
      <c r="N58" s="22">
        <f>SUM(I58:M58)</f>
        <v>10</v>
      </c>
    </row>
    <row r="59" spans="1:14" x14ac:dyDescent="0.35">
      <c r="A59" s="23">
        <f>学生名单!A59</f>
        <v>12103990133</v>
      </c>
      <c r="B59" s="24" t="str">
        <f>学生名单!B59</f>
        <v>陈政阳</v>
      </c>
      <c r="C59" s="24">
        <f>平时作业!K61</f>
        <v>1.6</v>
      </c>
      <c r="D59" s="24">
        <f>实验报告!K62</f>
        <v>0</v>
      </c>
      <c r="E59" s="24">
        <f>课程报告!G62</f>
        <v>0</v>
      </c>
      <c r="F59" s="24">
        <f>期末考试!J61</f>
        <v>0</v>
      </c>
      <c r="G59" s="23">
        <f t="shared" si="0"/>
        <v>1.6</v>
      </c>
      <c r="I59" s="30">
        <f>SUM(I58)/$N$58</f>
        <v>0</v>
      </c>
      <c r="J59" s="30">
        <f t="shared" ref="J59:M59" si="5">SUM(J58)/$N$58</f>
        <v>0</v>
      </c>
      <c r="K59" s="30">
        <f t="shared" si="5"/>
        <v>0</v>
      </c>
      <c r="L59" s="30">
        <f t="shared" si="5"/>
        <v>0</v>
      </c>
      <c r="M59" s="30">
        <f t="shared" si="5"/>
        <v>1</v>
      </c>
      <c r="N59" s="22">
        <f>SUM(I59:M59)</f>
        <v>1</v>
      </c>
    </row>
    <row r="60" spans="1:14" x14ac:dyDescent="0.35">
      <c r="A60" s="23">
        <f>学生名单!A60</f>
        <v>12103990134</v>
      </c>
      <c r="B60" s="24" t="str">
        <f>学生名单!B60</f>
        <v>王培</v>
      </c>
      <c r="C60" s="24">
        <f>平时作业!K62</f>
        <v>2</v>
      </c>
      <c r="D60" s="24">
        <f>实验报告!K63</f>
        <v>3.5</v>
      </c>
      <c r="E60" s="24">
        <f>课程报告!G63</f>
        <v>0</v>
      </c>
      <c r="F60" s="24">
        <f>期末考试!J62</f>
        <v>0</v>
      </c>
      <c r="G60" s="23">
        <f t="shared" si="0"/>
        <v>5.5</v>
      </c>
    </row>
    <row r="61" spans="1:14" x14ac:dyDescent="0.35">
      <c r="A61" s="23">
        <f>学生名单!A61</f>
        <v>12103990137</v>
      </c>
      <c r="B61" s="24" t="str">
        <f>学生名单!B61</f>
        <v>黎智敏</v>
      </c>
      <c r="C61" s="24">
        <f>平时作业!K63</f>
        <v>1.8</v>
      </c>
      <c r="D61" s="24">
        <f>实验报告!K64</f>
        <v>0</v>
      </c>
      <c r="E61" s="24">
        <f>课程报告!G64</f>
        <v>0</v>
      </c>
      <c r="F61" s="24">
        <f>期末考试!J63</f>
        <v>0</v>
      </c>
      <c r="G61" s="23">
        <f t="shared" si="0"/>
        <v>1.8</v>
      </c>
    </row>
    <row r="62" spans="1:14" x14ac:dyDescent="0.35">
      <c r="A62" s="23">
        <f>学生名单!A62</f>
        <v>12103990204</v>
      </c>
      <c r="B62" s="24" t="str">
        <f>学生名单!B62</f>
        <v>李欣茹</v>
      </c>
      <c r="C62" s="24">
        <f>平时作业!K64</f>
        <v>1.6</v>
      </c>
      <c r="D62" s="24">
        <f>实验报告!K65</f>
        <v>15.2</v>
      </c>
      <c r="E62" s="24">
        <f>课程报告!G65</f>
        <v>0</v>
      </c>
      <c r="F62" s="24">
        <f>期末考试!J64</f>
        <v>0</v>
      </c>
      <c r="G62" s="23">
        <f t="shared" si="0"/>
        <v>16.8</v>
      </c>
    </row>
    <row r="63" spans="1:14" x14ac:dyDescent="0.35">
      <c r="A63" s="23">
        <f>学生名单!A63</f>
        <v>12103990206</v>
      </c>
      <c r="B63" s="24" t="str">
        <f>学生名单!B63</f>
        <v>梅天乐</v>
      </c>
      <c r="C63" s="24">
        <f>平时作业!K65</f>
        <v>1.8</v>
      </c>
      <c r="D63" s="24">
        <f>实验报告!K66</f>
        <v>3.3</v>
      </c>
      <c r="E63" s="24">
        <f>课程报告!G66</f>
        <v>0</v>
      </c>
      <c r="F63" s="24">
        <f>期末考试!J65</f>
        <v>0</v>
      </c>
      <c r="G63" s="23">
        <f t="shared" si="0"/>
        <v>5.0999999999999996</v>
      </c>
    </row>
    <row r="64" spans="1:14" x14ac:dyDescent="0.35">
      <c r="A64" s="23">
        <f>学生名单!A64</f>
        <v>12103990207</v>
      </c>
      <c r="B64" s="24" t="str">
        <f>学生名单!B64</f>
        <v>肖文婧</v>
      </c>
      <c r="C64" s="24">
        <f>平时作业!K66</f>
        <v>1.8</v>
      </c>
      <c r="D64" s="24">
        <f>实验报告!K67</f>
        <v>16</v>
      </c>
      <c r="E64" s="24">
        <f>课程报告!G67</f>
        <v>0</v>
      </c>
      <c r="F64" s="24">
        <f>期末考试!J66</f>
        <v>0</v>
      </c>
      <c r="G64" s="23">
        <f t="shared" si="0"/>
        <v>17.8</v>
      </c>
    </row>
    <row r="65" spans="1:7" x14ac:dyDescent="0.35">
      <c r="A65" s="23">
        <f>学生名单!A65</f>
        <v>12103990211</v>
      </c>
      <c r="B65" s="24" t="str">
        <f>学生名单!B65</f>
        <v>潘永巍</v>
      </c>
      <c r="C65" s="24">
        <f>平时作业!K67</f>
        <v>1.4000000000000001</v>
      </c>
      <c r="D65" s="24">
        <f>实验报告!K68</f>
        <v>0</v>
      </c>
      <c r="E65" s="24">
        <f>课程报告!G68</f>
        <v>0</v>
      </c>
      <c r="F65" s="24">
        <f>期末考试!J67</f>
        <v>0</v>
      </c>
      <c r="G65" s="23">
        <f t="shared" si="0"/>
        <v>1.4000000000000001</v>
      </c>
    </row>
    <row r="66" spans="1:7" x14ac:dyDescent="0.35">
      <c r="A66" s="23">
        <f>学生名单!A66</f>
        <v>12103990214</v>
      </c>
      <c r="B66" s="24" t="str">
        <f>学生名单!B66</f>
        <v>徐文娜</v>
      </c>
      <c r="C66" s="24">
        <f>平时作业!K68</f>
        <v>1.8</v>
      </c>
      <c r="D66" s="24">
        <f>实验报告!K69</f>
        <v>15.1</v>
      </c>
      <c r="E66" s="24">
        <f>课程报告!G69</f>
        <v>0</v>
      </c>
      <c r="F66" s="24">
        <f>期末考试!J68</f>
        <v>0</v>
      </c>
      <c r="G66" s="23">
        <f t="shared" ref="G66:G116" si="6">SUM(C66:F66)</f>
        <v>16.899999999999999</v>
      </c>
    </row>
    <row r="67" spans="1:7" x14ac:dyDescent="0.35">
      <c r="A67" s="23">
        <f>学生名单!A67</f>
        <v>12103990215</v>
      </c>
      <c r="B67" s="24" t="str">
        <f>学生名单!B67</f>
        <v>李金钊</v>
      </c>
      <c r="C67" s="24">
        <f>平时作业!K69</f>
        <v>0</v>
      </c>
      <c r="D67" s="24">
        <f>实验报告!K70</f>
        <v>7.3000000000000007</v>
      </c>
      <c r="E67" s="24">
        <f>课程报告!G70</f>
        <v>0</v>
      </c>
      <c r="F67" s="24">
        <f>期末考试!J69</f>
        <v>0</v>
      </c>
      <c r="G67" s="23">
        <f t="shared" si="6"/>
        <v>7.3000000000000007</v>
      </c>
    </row>
    <row r="68" spans="1:7" x14ac:dyDescent="0.35">
      <c r="A68" s="23">
        <f>学生名单!A68</f>
        <v>12103990218</v>
      </c>
      <c r="B68" s="24" t="str">
        <f>学生名单!B68</f>
        <v>邱钰婷</v>
      </c>
      <c r="C68" s="24">
        <f>平时作业!K70</f>
        <v>1.8</v>
      </c>
      <c r="D68" s="24">
        <f>实验报告!K71</f>
        <v>0</v>
      </c>
      <c r="E68" s="24">
        <f>课程报告!G71</f>
        <v>0</v>
      </c>
      <c r="F68" s="24">
        <f>期末考试!J70</f>
        <v>0</v>
      </c>
      <c r="G68" s="23">
        <f t="shared" si="6"/>
        <v>1.8</v>
      </c>
    </row>
    <row r="69" spans="1:7" x14ac:dyDescent="0.35">
      <c r="A69" s="23">
        <f>学生名单!A69</f>
        <v>12103990219</v>
      </c>
      <c r="B69" s="24" t="str">
        <f>学生名单!B69</f>
        <v>罗奕</v>
      </c>
      <c r="C69" s="24">
        <f>平时作业!K71</f>
        <v>2</v>
      </c>
      <c r="D69" s="24">
        <f>实验报告!K72</f>
        <v>0</v>
      </c>
      <c r="E69" s="24">
        <f>课程报告!G72</f>
        <v>0</v>
      </c>
      <c r="F69" s="24">
        <f>期末考试!J71</f>
        <v>0</v>
      </c>
      <c r="G69" s="23">
        <f t="shared" si="6"/>
        <v>2</v>
      </c>
    </row>
    <row r="70" spans="1:7" x14ac:dyDescent="0.35">
      <c r="A70" s="23">
        <f>学生名单!A70</f>
        <v>12103990220</v>
      </c>
      <c r="B70" s="24" t="str">
        <f>学生名单!B70</f>
        <v>李正莹</v>
      </c>
      <c r="C70" s="24">
        <f>平时作业!K72</f>
        <v>1.6</v>
      </c>
      <c r="D70" s="24">
        <f>实验报告!K73</f>
        <v>7.9</v>
      </c>
      <c r="E70" s="24">
        <f>课程报告!G73</f>
        <v>0</v>
      </c>
      <c r="F70" s="24">
        <f>期末考试!J72</f>
        <v>0</v>
      </c>
      <c r="G70" s="23">
        <f t="shared" si="6"/>
        <v>9.5</v>
      </c>
    </row>
    <row r="71" spans="1:7" x14ac:dyDescent="0.35">
      <c r="A71" s="23">
        <f>学生名单!A71</f>
        <v>12103990221</v>
      </c>
      <c r="B71" s="24" t="str">
        <f>学生名单!B71</f>
        <v>石志强</v>
      </c>
      <c r="C71" s="24">
        <f>平时作业!K73</f>
        <v>1.6</v>
      </c>
      <c r="D71" s="24">
        <f>实验报告!K74</f>
        <v>0</v>
      </c>
      <c r="E71" s="24">
        <f>课程报告!G74</f>
        <v>0</v>
      </c>
      <c r="F71" s="24">
        <f>期末考试!J73</f>
        <v>0</v>
      </c>
      <c r="G71" s="23">
        <f t="shared" si="6"/>
        <v>1.6</v>
      </c>
    </row>
    <row r="72" spans="1:7" x14ac:dyDescent="0.35">
      <c r="A72" s="23">
        <f>学生名单!A72</f>
        <v>12103990222</v>
      </c>
      <c r="B72" s="24" t="str">
        <f>学生名单!B72</f>
        <v>李程成</v>
      </c>
      <c r="C72" s="24">
        <f>平时作业!K74</f>
        <v>2</v>
      </c>
      <c r="D72" s="24">
        <f>实验报告!K75</f>
        <v>0</v>
      </c>
      <c r="E72" s="24">
        <f>课程报告!G75</f>
        <v>0</v>
      </c>
      <c r="F72" s="24">
        <f>期末考试!J74</f>
        <v>0</v>
      </c>
      <c r="G72" s="23">
        <f t="shared" si="6"/>
        <v>2</v>
      </c>
    </row>
    <row r="73" spans="1:7" x14ac:dyDescent="0.35">
      <c r="A73" s="23">
        <f>学生名单!A73</f>
        <v>12103990224</v>
      </c>
      <c r="B73" s="24" t="str">
        <f>学生名单!B73</f>
        <v>冷松霖</v>
      </c>
      <c r="C73" s="24">
        <f>平时作业!K75</f>
        <v>1.6</v>
      </c>
      <c r="D73" s="24">
        <f>实验报告!K76</f>
        <v>0</v>
      </c>
      <c r="E73" s="24">
        <f>课程报告!G76</f>
        <v>0</v>
      </c>
      <c r="F73" s="24">
        <f>期末考试!J75</f>
        <v>0</v>
      </c>
      <c r="G73" s="23">
        <f t="shared" si="6"/>
        <v>1.6</v>
      </c>
    </row>
    <row r="74" spans="1:7" x14ac:dyDescent="0.35">
      <c r="A74" s="23">
        <f>学生名单!A74</f>
        <v>12103990234</v>
      </c>
      <c r="B74" s="24" t="str">
        <f>学生名单!B74</f>
        <v>盛聪</v>
      </c>
      <c r="C74" s="24">
        <f>平时作业!K76</f>
        <v>2</v>
      </c>
      <c r="D74" s="24">
        <f>实验报告!K77</f>
        <v>0</v>
      </c>
      <c r="E74" s="24">
        <f>课程报告!G77</f>
        <v>0</v>
      </c>
      <c r="F74" s="24">
        <f>期末考试!J76</f>
        <v>0</v>
      </c>
      <c r="G74" s="23">
        <f t="shared" si="6"/>
        <v>2</v>
      </c>
    </row>
    <row r="75" spans="1:7" x14ac:dyDescent="0.35">
      <c r="A75" s="23">
        <f>学生名单!A75</f>
        <v>12103990237</v>
      </c>
      <c r="B75" s="24" t="str">
        <f>学生名单!B75</f>
        <v>谭豪杰</v>
      </c>
      <c r="C75" s="24">
        <f>平时作业!K77</f>
        <v>2</v>
      </c>
      <c r="D75" s="24">
        <f>实验报告!K78</f>
        <v>0</v>
      </c>
      <c r="E75" s="24">
        <f>课程报告!G78</f>
        <v>0</v>
      </c>
      <c r="F75" s="24">
        <f>期末考试!J77</f>
        <v>0</v>
      </c>
      <c r="G75" s="23">
        <f t="shared" si="6"/>
        <v>2</v>
      </c>
    </row>
    <row r="76" spans="1:7" x14ac:dyDescent="0.35">
      <c r="A76" s="23">
        <f>学生名单!A76</f>
        <v>12103990238</v>
      </c>
      <c r="B76" s="24" t="str">
        <f>学生名单!B76</f>
        <v>冯馨</v>
      </c>
      <c r="C76" s="24">
        <f>平时作业!K78</f>
        <v>1.8</v>
      </c>
      <c r="D76" s="24">
        <f>实验报告!K79</f>
        <v>0</v>
      </c>
      <c r="E76" s="24">
        <f>课程报告!G79</f>
        <v>0</v>
      </c>
      <c r="F76" s="24">
        <f>期末考试!J78</f>
        <v>0</v>
      </c>
      <c r="G76" s="23">
        <f t="shared" si="6"/>
        <v>1.8</v>
      </c>
    </row>
    <row r="77" spans="1:7" x14ac:dyDescent="0.35">
      <c r="A77" s="23">
        <f>学生名单!A77</f>
        <v>12103990301</v>
      </c>
      <c r="B77" s="24" t="str">
        <f>学生名单!B77</f>
        <v>吴宇森</v>
      </c>
      <c r="C77" s="24">
        <f>平时作业!K79</f>
        <v>1.8</v>
      </c>
      <c r="D77" s="24">
        <f>实验报告!K80</f>
        <v>4</v>
      </c>
      <c r="E77" s="24">
        <f>课程报告!G80</f>
        <v>0</v>
      </c>
      <c r="F77" s="24">
        <f>期末考试!J79</f>
        <v>0</v>
      </c>
      <c r="G77" s="23">
        <f t="shared" si="6"/>
        <v>5.8</v>
      </c>
    </row>
    <row r="78" spans="1:7" x14ac:dyDescent="0.35">
      <c r="A78" s="23">
        <f>学生名单!A78</f>
        <v>12107010307</v>
      </c>
      <c r="B78" s="24" t="str">
        <f>学生名单!B78</f>
        <v>丁艳红</v>
      </c>
      <c r="C78" s="24">
        <f>平时作业!K80</f>
        <v>2</v>
      </c>
      <c r="D78" s="24">
        <f>实验报告!K81</f>
        <v>4</v>
      </c>
      <c r="E78" s="24">
        <f>课程报告!G81</f>
        <v>0</v>
      </c>
      <c r="F78" s="24">
        <f>期末考试!J80</f>
        <v>0</v>
      </c>
      <c r="G78" s="23">
        <f t="shared" si="6"/>
        <v>6</v>
      </c>
    </row>
    <row r="79" spans="1:7" x14ac:dyDescent="0.35">
      <c r="A79" s="23">
        <f>学生名单!A79</f>
        <v>12109010307</v>
      </c>
      <c r="B79" s="24" t="str">
        <f>学生名单!B79</f>
        <v>许多</v>
      </c>
      <c r="C79" s="24">
        <f>平时作业!K81</f>
        <v>1.8</v>
      </c>
      <c r="D79" s="24">
        <f>实验报告!K82</f>
        <v>4</v>
      </c>
      <c r="E79" s="24">
        <f>课程报告!G82</f>
        <v>0</v>
      </c>
      <c r="F79" s="24">
        <f>期末考试!J81</f>
        <v>0</v>
      </c>
      <c r="G79" s="23">
        <f t="shared" si="6"/>
        <v>5.8</v>
      </c>
    </row>
    <row r="80" spans="1:7" x14ac:dyDescent="0.35">
      <c r="A80" s="23">
        <f>学生名单!A80</f>
        <v>12109010317</v>
      </c>
      <c r="B80" s="24" t="str">
        <f>学生名单!B80</f>
        <v>雍啸宣</v>
      </c>
      <c r="C80" s="24">
        <f>平时作业!K82</f>
        <v>1.6</v>
      </c>
      <c r="D80" s="24">
        <f>实验报告!K83</f>
        <v>0</v>
      </c>
      <c r="E80" s="24">
        <f>课程报告!G83</f>
        <v>0</v>
      </c>
      <c r="F80" s="24">
        <f>期末考试!J82</f>
        <v>0</v>
      </c>
      <c r="G80" s="23">
        <f t="shared" si="6"/>
        <v>1.6</v>
      </c>
    </row>
    <row r="81" spans="1:7" x14ac:dyDescent="0.35">
      <c r="A81" s="23">
        <f>学生名单!A81</f>
        <v>12112991014</v>
      </c>
      <c r="B81" s="24" t="str">
        <f>学生名单!B81</f>
        <v>龚梓龙</v>
      </c>
      <c r="C81" s="24">
        <f>平时作业!K83</f>
        <v>1.8</v>
      </c>
      <c r="D81" s="24">
        <f>实验报告!K84</f>
        <v>0</v>
      </c>
      <c r="E81" s="24">
        <f>课程报告!G84</f>
        <v>0</v>
      </c>
      <c r="F81" s="24">
        <f>期末考试!J83</f>
        <v>0</v>
      </c>
      <c r="G81" s="23">
        <f t="shared" si="6"/>
        <v>1.8</v>
      </c>
    </row>
    <row r="82" spans="1:7" x14ac:dyDescent="0.35">
      <c r="A82" s="23">
        <f>学生名单!A82</f>
        <v>12115990104</v>
      </c>
      <c r="B82" s="24" t="str">
        <f>学生名单!B82</f>
        <v>王晗</v>
      </c>
      <c r="C82" s="24">
        <f>平时作业!K84</f>
        <v>0</v>
      </c>
      <c r="D82" s="24">
        <f>实验报告!K85</f>
        <v>0</v>
      </c>
      <c r="E82" s="24">
        <f>课程报告!G85</f>
        <v>0</v>
      </c>
      <c r="F82" s="24">
        <f>期末考试!J84</f>
        <v>0</v>
      </c>
      <c r="G82" s="23">
        <f t="shared" si="6"/>
        <v>0</v>
      </c>
    </row>
    <row r="83" spans="1:7" x14ac:dyDescent="0.35">
      <c r="A83" s="23">
        <f>学生名单!A83</f>
        <v>12123040206</v>
      </c>
      <c r="B83" s="24" t="str">
        <f>学生名单!B83</f>
        <v>何旻</v>
      </c>
      <c r="C83" s="24">
        <f>平时作业!K85</f>
        <v>2</v>
      </c>
      <c r="D83" s="24">
        <f>实验报告!K86</f>
        <v>7.8000000000000007</v>
      </c>
      <c r="E83" s="24">
        <f>课程报告!G86</f>
        <v>0</v>
      </c>
      <c r="F83" s="24">
        <f>期末考试!J85</f>
        <v>0</v>
      </c>
      <c r="G83" s="23">
        <f t="shared" si="6"/>
        <v>9.8000000000000007</v>
      </c>
    </row>
    <row r="84" spans="1:7" x14ac:dyDescent="0.35">
      <c r="A84" s="23">
        <f>学生名单!A84</f>
        <v>12003990428</v>
      </c>
      <c r="B84" s="24" t="str">
        <f>学生名单!B84</f>
        <v>王寒</v>
      </c>
      <c r="C84" s="24">
        <f>平时作业!K86</f>
        <v>1.6</v>
      </c>
      <c r="D84" s="24">
        <f>实验报告!K87</f>
        <v>13.1</v>
      </c>
      <c r="E84" s="24">
        <f>课程报告!G87</f>
        <v>0</v>
      </c>
      <c r="F84" s="24">
        <f>期末考试!J86</f>
        <v>0</v>
      </c>
      <c r="G84" s="23">
        <f t="shared" si="6"/>
        <v>14.7</v>
      </c>
    </row>
    <row r="85" spans="1:7" x14ac:dyDescent="0.35">
      <c r="A85" s="23">
        <f>学生名单!A85</f>
        <v>12023030101</v>
      </c>
      <c r="B85" s="24" t="str">
        <f>学生名单!B85</f>
        <v>马鹏程</v>
      </c>
      <c r="C85" s="24">
        <f>平时作业!K87</f>
        <v>1.2</v>
      </c>
      <c r="D85" s="24">
        <f>实验报告!K88</f>
        <v>0</v>
      </c>
      <c r="E85" s="24">
        <f>课程报告!G88</f>
        <v>0</v>
      </c>
      <c r="F85" s="24">
        <f>期末考试!J87</f>
        <v>0</v>
      </c>
      <c r="G85" s="23">
        <f t="shared" si="6"/>
        <v>1.2</v>
      </c>
    </row>
    <row r="86" spans="1:7" x14ac:dyDescent="0.35">
      <c r="A86" s="23">
        <f>学生名单!A86</f>
        <v>12101060131</v>
      </c>
      <c r="B86" s="24" t="str">
        <f>学生名单!B86</f>
        <v>王宇航</v>
      </c>
      <c r="C86" s="24">
        <f>平时作业!K88</f>
        <v>1.4000000000000001</v>
      </c>
      <c r="D86" s="24">
        <f>实验报告!K89</f>
        <v>2</v>
      </c>
      <c r="E86" s="24">
        <f>课程报告!G89</f>
        <v>0</v>
      </c>
      <c r="F86" s="24">
        <f>期末考试!J88</f>
        <v>0</v>
      </c>
      <c r="G86" s="23">
        <f t="shared" si="6"/>
        <v>3.4000000000000004</v>
      </c>
    </row>
    <row r="87" spans="1:7" x14ac:dyDescent="0.35">
      <c r="A87" s="23">
        <f>学生名单!A87</f>
        <v>12103990302</v>
      </c>
      <c r="B87" s="24" t="str">
        <f>学生名单!B87</f>
        <v>田文雪</v>
      </c>
      <c r="C87" s="24">
        <f>平时作业!K89</f>
        <v>1.6</v>
      </c>
      <c r="D87" s="24">
        <f>实验报告!K90</f>
        <v>3</v>
      </c>
      <c r="E87" s="24">
        <f>课程报告!G90</f>
        <v>0</v>
      </c>
      <c r="F87" s="24">
        <f>期末考试!J89</f>
        <v>0</v>
      </c>
      <c r="G87" s="23">
        <f t="shared" si="6"/>
        <v>4.5999999999999996</v>
      </c>
    </row>
    <row r="88" spans="1:7" x14ac:dyDescent="0.35">
      <c r="A88" s="23">
        <f>学生名单!A88</f>
        <v>12103990303</v>
      </c>
      <c r="B88" s="24" t="str">
        <f>学生名单!B88</f>
        <v>张喻杰</v>
      </c>
      <c r="C88" s="24">
        <f>平时作业!K90</f>
        <v>1.8</v>
      </c>
      <c r="D88" s="24">
        <f>实验报告!K91</f>
        <v>15.4</v>
      </c>
      <c r="E88" s="24">
        <f>课程报告!G91</f>
        <v>0</v>
      </c>
      <c r="F88" s="24">
        <f>期末考试!J90</f>
        <v>0</v>
      </c>
      <c r="G88" s="23">
        <f t="shared" si="6"/>
        <v>17.2</v>
      </c>
    </row>
    <row r="89" spans="1:7" x14ac:dyDescent="0.35">
      <c r="A89" s="23">
        <f>学生名单!A89</f>
        <v>12103990304</v>
      </c>
      <c r="B89" s="24" t="str">
        <f>学生名单!B89</f>
        <v>牛聪</v>
      </c>
      <c r="C89" s="24">
        <f>平时作业!K91</f>
        <v>1.4000000000000001</v>
      </c>
      <c r="D89" s="24">
        <f>实验报告!K92</f>
        <v>0</v>
      </c>
      <c r="E89" s="24">
        <f>课程报告!G92</f>
        <v>0</v>
      </c>
      <c r="F89" s="24">
        <f>期末考试!J91</f>
        <v>0</v>
      </c>
      <c r="G89" s="23">
        <f t="shared" si="6"/>
        <v>1.4000000000000001</v>
      </c>
    </row>
    <row r="90" spans="1:7" x14ac:dyDescent="0.35">
      <c r="A90" s="23">
        <f>学生名单!A90</f>
        <v>12103990306</v>
      </c>
      <c r="B90" s="24" t="str">
        <f>学生名单!B90</f>
        <v>林吉</v>
      </c>
      <c r="C90" s="24">
        <f>平时作业!K92</f>
        <v>1.8</v>
      </c>
      <c r="D90" s="24">
        <f>实验报告!K93</f>
        <v>0</v>
      </c>
      <c r="E90" s="24">
        <f>课程报告!G93</f>
        <v>0</v>
      </c>
      <c r="F90" s="24">
        <f>期末考试!J92</f>
        <v>0</v>
      </c>
      <c r="G90" s="23">
        <f t="shared" si="6"/>
        <v>1.8</v>
      </c>
    </row>
    <row r="91" spans="1:7" x14ac:dyDescent="0.35">
      <c r="A91" s="23">
        <f>学生名单!A91</f>
        <v>12103990307</v>
      </c>
      <c r="B91" s="24" t="str">
        <f>学生名单!B91</f>
        <v>李文静</v>
      </c>
      <c r="C91" s="24">
        <f>平时作业!K93</f>
        <v>1.6</v>
      </c>
      <c r="D91" s="24">
        <f>实验报告!K94</f>
        <v>0</v>
      </c>
      <c r="E91" s="24">
        <f>课程报告!G94</f>
        <v>0</v>
      </c>
      <c r="F91" s="24">
        <f>期末考试!J93</f>
        <v>0</v>
      </c>
      <c r="G91" s="23">
        <f t="shared" si="6"/>
        <v>1.6</v>
      </c>
    </row>
    <row r="92" spans="1:7" x14ac:dyDescent="0.35">
      <c r="A92" s="23">
        <f>学生名单!A92</f>
        <v>12103990308</v>
      </c>
      <c r="B92" s="24" t="str">
        <f>学生名单!B92</f>
        <v>舒澳林</v>
      </c>
      <c r="C92" s="24">
        <f>平时作业!K94</f>
        <v>2</v>
      </c>
      <c r="D92" s="24">
        <f>实验报告!K95</f>
        <v>0</v>
      </c>
      <c r="E92" s="24">
        <f>课程报告!G95</f>
        <v>0</v>
      </c>
      <c r="F92" s="24">
        <f>期末考试!J94</f>
        <v>0</v>
      </c>
      <c r="G92" s="23">
        <f t="shared" si="6"/>
        <v>2</v>
      </c>
    </row>
    <row r="93" spans="1:7" x14ac:dyDescent="0.35">
      <c r="A93" s="23">
        <f>学生名单!A93</f>
        <v>12103990309</v>
      </c>
      <c r="B93" s="24" t="str">
        <f>学生名单!B93</f>
        <v>刘嘉亮</v>
      </c>
      <c r="C93" s="24">
        <f>平时作业!K95</f>
        <v>2</v>
      </c>
      <c r="D93" s="24">
        <f>实验报告!K96</f>
        <v>0</v>
      </c>
      <c r="E93" s="24">
        <f>课程报告!G96</f>
        <v>0</v>
      </c>
      <c r="F93" s="24">
        <f>期末考试!J95</f>
        <v>0</v>
      </c>
      <c r="G93" s="23">
        <f t="shared" si="6"/>
        <v>2</v>
      </c>
    </row>
    <row r="94" spans="1:7" x14ac:dyDescent="0.35">
      <c r="A94" s="23">
        <f>学生名单!A94</f>
        <v>12103990310</v>
      </c>
      <c r="B94" s="24" t="str">
        <f>学生名单!B94</f>
        <v>马宏涛</v>
      </c>
      <c r="C94" s="24">
        <f>平时作业!K96</f>
        <v>2</v>
      </c>
      <c r="D94" s="24">
        <f>实验报告!K97</f>
        <v>0</v>
      </c>
      <c r="E94" s="24">
        <f>课程报告!G97</f>
        <v>0</v>
      </c>
      <c r="F94" s="24">
        <f>期末考试!J96</f>
        <v>0</v>
      </c>
      <c r="G94" s="23">
        <f t="shared" si="6"/>
        <v>2</v>
      </c>
    </row>
    <row r="95" spans="1:7" x14ac:dyDescent="0.35">
      <c r="A95" s="23">
        <f>学生名单!A95</f>
        <v>12103990312</v>
      </c>
      <c r="B95" s="24" t="str">
        <f>学生名单!B95</f>
        <v>魏利权</v>
      </c>
      <c r="C95" s="24">
        <f>平时作业!K97</f>
        <v>1.8</v>
      </c>
      <c r="D95" s="24">
        <f>实验报告!K98</f>
        <v>11.300000000000002</v>
      </c>
      <c r="E95" s="24">
        <f>课程报告!G98</f>
        <v>0</v>
      </c>
      <c r="F95" s="24">
        <f>期末考试!J97</f>
        <v>0</v>
      </c>
      <c r="G95" s="23">
        <f t="shared" si="6"/>
        <v>13.100000000000003</v>
      </c>
    </row>
    <row r="96" spans="1:7" x14ac:dyDescent="0.35">
      <c r="A96" s="23">
        <f>学生名单!A96</f>
        <v>12103990313</v>
      </c>
      <c r="B96" s="24" t="str">
        <f>学生名单!B96</f>
        <v>蒲江</v>
      </c>
      <c r="C96" s="24">
        <f>平时作业!K98</f>
        <v>1.2</v>
      </c>
      <c r="D96" s="24">
        <f>实验报告!K99</f>
        <v>3.4000000000000004</v>
      </c>
      <c r="E96" s="24">
        <f>课程报告!G99</f>
        <v>0</v>
      </c>
      <c r="F96" s="24">
        <f>期末考试!J98</f>
        <v>0</v>
      </c>
      <c r="G96" s="23">
        <f t="shared" si="6"/>
        <v>4.6000000000000005</v>
      </c>
    </row>
    <row r="97" spans="1:12" x14ac:dyDescent="0.35">
      <c r="A97" s="23">
        <f>学生名单!A97</f>
        <v>12103990316</v>
      </c>
      <c r="B97" s="24" t="str">
        <f>学生名单!B97</f>
        <v>罗海伦</v>
      </c>
      <c r="C97" s="24">
        <f>平时作业!K99</f>
        <v>2</v>
      </c>
      <c r="D97" s="24">
        <f>实验报告!K100</f>
        <v>14.6</v>
      </c>
      <c r="E97" s="24">
        <f>课程报告!G100</f>
        <v>0</v>
      </c>
      <c r="F97" s="24">
        <f>期末考试!J99</f>
        <v>0</v>
      </c>
      <c r="G97" s="23">
        <f t="shared" si="6"/>
        <v>16.600000000000001</v>
      </c>
    </row>
    <row r="98" spans="1:12" x14ac:dyDescent="0.35">
      <c r="A98" s="23">
        <f>学生名单!A98</f>
        <v>12103990318</v>
      </c>
      <c r="B98" s="24" t="str">
        <f>学生名单!B98</f>
        <v>杨巾铃</v>
      </c>
      <c r="C98" s="24">
        <f>平时作业!K100</f>
        <v>2</v>
      </c>
      <c r="D98" s="24">
        <f>实验报告!K101</f>
        <v>0</v>
      </c>
      <c r="E98" s="24">
        <f>课程报告!G101</f>
        <v>0</v>
      </c>
      <c r="F98" s="24">
        <f>期末考试!J100</f>
        <v>0</v>
      </c>
      <c r="G98" s="23">
        <f t="shared" si="6"/>
        <v>2</v>
      </c>
    </row>
    <row r="99" spans="1:12" x14ac:dyDescent="0.35">
      <c r="A99" s="23">
        <f>学生名单!A99</f>
        <v>12103990321</v>
      </c>
      <c r="B99" s="24" t="str">
        <f>学生名单!B99</f>
        <v>欧育成</v>
      </c>
      <c r="C99" s="24">
        <f>平时作业!K101</f>
        <v>1.8</v>
      </c>
      <c r="D99" s="24">
        <f>实验报告!K102</f>
        <v>0</v>
      </c>
      <c r="E99" s="24">
        <f>课程报告!G102</f>
        <v>0</v>
      </c>
      <c r="F99" s="24">
        <f>期末考试!J101</f>
        <v>0</v>
      </c>
      <c r="G99" s="23">
        <f t="shared" si="6"/>
        <v>1.8</v>
      </c>
    </row>
    <row r="100" spans="1:12" x14ac:dyDescent="0.35">
      <c r="A100" s="23">
        <f>学生名单!A100</f>
        <v>12103990325</v>
      </c>
      <c r="B100" s="24" t="str">
        <f>学生名单!B100</f>
        <v>高奉</v>
      </c>
      <c r="C100" s="24">
        <f>平时作业!K102</f>
        <v>1.2</v>
      </c>
      <c r="D100" s="24">
        <f>实验报告!K103</f>
        <v>0</v>
      </c>
      <c r="E100" s="24">
        <f>课程报告!G103</f>
        <v>0</v>
      </c>
      <c r="F100" s="24">
        <f>期末考试!J102</f>
        <v>0</v>
      </c>
      <c r="G100" s="23">
        <f t="shared" si="6"/>
        <v>1.2</v>
      </c>
    </row>
    <row r="101" spans="1:12" x14ac:dyDescent="0.35">
      <c r="A101" s="23">
        <f>学生名单!A101</f>
        <v>12103990326</v>
      </c>
      <c r="B101" s="24" t="str">
        <f>学生名单!B101</f>
        <v>王健</v>
      </c>
      <c r="C101" s="24">
        <f>平时作业!K103</f>
        <v>2</v>
      </c>
      <c r="D101" s="24">
        <f>实验报告!K104</f>
        <v>0</v>
      </c>
      <c r="E101" s="24">
        <f>课程报告!G104</f>
        <v>0</v>
      </c>
      <c r="F101" s="24">
        <f>期末考试!J103</f>
        <v>0</v>
      </c>
      <c r="G101" s="23">
        <f t="shared" si="6"/>
        <v>2</v>
      </c>
    </row>
    <row r="102" spans="1:12" x14ac:dyDescent="0.35">
      <c r="A102" s="23">
        <f>学生名单!A102</f>
        <v>12103990332</v>
      </c>
      <c r="B102" s="24" t="str">
        <f>学生名单!B102</f>
        <v>谭秋霞</v>
      </c>
      <c r="C102" s="24">
        <f>平时作业!K104</f>
        <v>1.4000000000000001</v>
      </c>
      <c r="D102" s="24">
        <f>实验报告!K105</f>
        <v>0</v>
      </c>
      <c r="E102" s="24">
        <f>课程报告!G105</f>
        <v>0</v>
      </c>
      <c r="F102" s="24">
        <f>期末考试!J104</f>
        <v>0</v>
      </c>
      <c r="G102" s="23">
        <f t="shared" si="6"/>
        <v>1.4000000000000001</v>
      </c>
    </row>
    <row r="103" spans="1:12" x14ac:dyDescent="0.35">
      <c r="A103" s="23">
        <f>学生名单!A103</f>
        <v>12103990333</v>
      </c>
      <c r="B103" s="24" t="str">
        <f>学生名单!B103</f>
        <v>李凌娜</v>
      </c>
      <c r="C103" s="24">
        <f>平时作业!K105</f>
        <v>1.8</v>
      </c>
      <c r="D103" s="24">
        <f>实验报告!K106</f>
        <v>0</v>
      </c>
      <c r="E103" s="24">
        <f>课程报告!G106</f>
        <v>0</v>
      </c>
      <c r="F103" s="24">
        <f>期末考试!J105</f>
        <v>0</v>
      </c>
      <c r="G103" s="23">
        <f t="shared" si="6"/>
        <v>1.8</v>
      </c>
    </row>
    <row r="104" spans="1:12" x14ac:dyDescent="0.35">
      <c r="A104" s="23">
        <f>学生名单!A104</f>
        <v>12103990335</v>
      </c>
      <c r="B104" s="24" t="str">
        <f>学生名单!B104</f>
        <v>张贵飞</v>
      </c>
      <c r="C104" s="24">
        <f>平时作业!K106</f>
        <v>2</v>
      </c>
      <c r="D104" s="24">
        <f>实验报告!K107</f>
        <v>0</v>
      </c>
      <c r="E104" s="24">
        <f>课程报告!G107</f>
        <v>0</v>
      </c>
      <c r="F104" s="24">
        <f>期末考试!J106</f>
        <v>0</v>
      </c>
      <c r="G104" s="23">
        <f t="shared" si="6"/>
        <v>2</v>
      </c>
    </row>
    <row r="105" spans="1:12" x14ac:dyDescent="0.35">
      <c r="A105" s="23">
        <f>学生名单!A105</f>
        <v>12103990336</v>
      </c>
      <c r="B105" s="24" t="str">
        <f>学生名单!B105</f>
        <v>谢文瑞</v>
      </c>
      <c r="C105" s="24">
        <f>平时作业!K107</f>
        <v>1.6</v>
      </c>
      <c r="D105" s="24">
        <f>实验报告!K108</f>
        <v>7.6999999999999993</v>
      </c>
      <c r="E105" s="24">
        <f>课程报告!G108</f>
        <v>0</v>
      </c>
      <c r="F105" s="24">
        <f>期末考试!J107</f>
        <v>0</v>
      </c>
      <c r="G105" s="23">
        <f t="shared" si="6"/>
        <v>9.2999999999999989</v>
      </c>
    </row>
    <row r="106" spans="1:12" x14ac:dyDescent="0.35">
      <c r="A106" s="23">
        <f>学生名单!A106</f>
        <v>12103990338</v>
      </c>
      <c r="B106" s="24" t="str">
        <f>学生名单!B106</f>
        <v>王雨洁</v>
      </c>
      <c r="C106" s="24">
        <f>平时作业!K108</f>
        <v>2</v>
      </c>
      <c r="D106" s="24">
        <f>实验报告!K109</f>
        <v>15.300000000000002</v>
      </c>
      <c r="E106" s="24">
        <f>课程报告!G109</f>
        <v>0</v>
      </c>
      <c r="F106" s="24">
        <f>期末考试!J108</f>
        <v>0</v>
      </c>
      <c r="G106" s="23">
        <f t="shared" si="6"/>
        <v>17.300000000000004</v>
      </c>
    </row>
    <row r="107" spans="1:12" x14ac:dyDescent="0.35">
      <c r="A107" s="23">
        <f>学生名单!A107</f>
        <v>12103990402</v>
      </c>
      <c r="B107" s="24" t="str">
        <f>学生名单!B107</f>
        <v>王璐</v>
      </c>
      <c r="C107" s="24">
        <f>平时作业!K109</f>
        <v>1.6</v>
      </c>
      <c r="D107" s="24">
        <f>实验报告!K110</f>
        <v>11.700000000000001</v>
      </c>
      <c r="E107" s="24">
        <f>课程报告!G110</f>
        <v>0</v>
      </c>
      <c r="F107" s="24">
        <f>期末考试!J109</f>
        <v>0</v>
      </c>
      <c r="G107" s="23">
        <f t="shared" si="6"/>
        <v>13.3</v>
      </c>
      <c r="I107" s="27"/>
      <c r="J107" s="32" t="s">
        <v>80</v>
      </c>
      <c r="K107" s="32" t="s">
        <v>81</v>
      </c>
      <c r="L107" s="32" t="s">
        <v>82</v>
      </c>
    </row>
    <row r="108" spans="1:12" x14ac:dyDescent="0.35">
      <c r="A108" s="23">
        <f>学生名单!A108</f>
        <v>12103990406</v>
      </c>
      <c r="B108" s="24" t="str">
        <f>学生名单!B108</f>
        <v>胡羽康</v>
      </c>
      <c r="C108" s="24">
        <f>平时作业!K110</f>
        <v>1.4000000000000001</v>
      </c>
      <c r="D108" s="24">
        <f>实验报告!K111</f>
        <v>0</v>
      </c>
      <c r="E108" s="24">
        <f>课程报告!G111</f>
        <v>0</v>
      </c>
      <c r="F108" s="24">
        <f>期末考试!J110</f>
        <v>0</v>
      </c>
      <c r="G108" s="23">
        <f t="shared" si="6"/>
        <v>1.4000000000000001</v>
      </c>
      <c r="I108" s="32" t="s">
        <v>83</v>
      </c>
      <c r="J108" s="27">
        <v>15.360869565217399</v>
      </c>
      <c r="K108" s="27">
        <v>23.426086956521701</v>
      </c>
      <c r="L108" s="27">
        <v>34.130434782608702</v>
      </c>
    </row>
    <row r="109" spans="1:12" x14ac:dyDescent="0.35">
      <c r="A109" s="23">
        <f>学生名单!A109</f>
        <v>12103990407</v>
      </c>
      <c r="B109" s="24" t="str">
        <f>学生名单!B109</f>
        <v>李心成</v>
      </c>
      <c r="C109" s="24">
        <f>平时作业!K111</f>
        <v>1.4000000000000001</v>
      </c>
      <c r="D109" s="24">
        <f>实验报告!K112</f>
        <v>0</v>
      </c>
      <c r="E109" s="24">
        <f>课程报告!G112</f>
        <v>0</v>
      </c>
      <c r="F109" s="24">
        <f>期末考试!J111</f>
        <v>0</v>
      </c>
      <c r="G109" s="23">
        <f t="shared" si="6"/>
        <v>1.4000000000000001</v>
      </c>
      <c r="I109" s="32" t="s">
        <v>84</v>
      </c>
      <c r="J109" s="27">
        <v>0.76804347826086905</v>
      </c>
      <c r="K109" s="27">
        <v>0.78086956521739104</v>
      </c>
      <c r="L109" s="27">
        <v>0.68260869565217397</v>
      </c>
    </row>
    <row r="110" spans="1:12" x14ac:dyDescent="0.35">
      <c r="A110" s="23">
        <f>学生名单!A110</f>
        <v>12103990409</v>
      </c>
      <c r="B110" s="24" t="str">
        <f>学生名单!B110</f>
        <v>彭礼彬</v>
      </c>
      <c r="C110" s="24">
        <f>平时作业!K112</f>
        <v>0.8</v>
      </c>
      <c r="D110" s="24">
        <f>实验报告!K113</f>
        <v>14.100000000000001</v>
      </c>
      <c r="E110" s="24">
        <f>课程报告!G113</f>
        <v>0</v>
      </c>
      <c r="F110" s="24">
        <f>期末考试!J112</f>
        <v>0</v>
      </c>
      <c r="G110" s="23">
        <f t="shared" si="6"/>
        <v>14.900000000000002</v>
      </c>
    </row>
    <row r="111" spans="1:12" x14ac:dyDescent="0.35">
      <c r="A111" s="23">
        <f>学生名单!A111</f>
        <v>12103990410</v>
      </c>
      <c r="B111" s="24" t="str">
        <f>学生名单!B111</f>
        <v>郑嘉烨</v>
      </c>
      <c r="C111" s="24">
        <f>平时作业!K113</f>
        <v>1.6</v>
      </c>
      <c r="D111" s="24">
        <f>实验报告!K114</f>
        <v>0</v>
      </c>
      <c r="E111" s="24">
        <f>课程报告!G114</f>
        <v>0</v>
      </c>
      <c r="F111" s="24">
        <f>期末考试!J113</f>
        <v>0</v>
      </c>
      <c r="G111" s="23">
        <f t="shared" si="6"/>
        <v>1.6</v>
      </c>
    </row>
    <row r="112" spans="1:12" x14ac:dyDescent="0.35">
      <c r="A112" s="23">
        <f>学生名单!A112</f>
        <v>12103990411</v>
      </c>
      <c r="B112" s="24" t="str">
        <f>学生名单!B112</f>
        <v>罗显明</v>
      </c>
      <c r="C112" s="24">
        <f>平时作业!K114</f>
        <v>1.6</v>
      </c>
      <c r="D112" s="24">
        <f>实验报告!K115</f>
        <v>3.2</v>
      </c>
      <c r="E112" s="24">
        <f>课程报告!G115</f>
        <v>0</v>
      </c>
      <c r="F112" s="24">
        <f>期末考试!J114</f>
        <v>0</v>
      </c>
      <c r="G112" s="23">
        <f t="shared" si="6"/>
        <v>4.8000000000000007</v>
      </c>
    </row>
    <row r="113" spans="1:9" x14ac:dyDescent="0.35">
      <c r="A113" s="23">
        <f>学生名单!A113</f>
        <v>12103990413</v>
      </c>
      <c r="B113" s="24" t="str">
        <f>学生名单!B113</f>
        <v>魏东</v>
      </c>
      <c r="C113" s="24">
        <f>平时作业!K115</f>
        <v>1.8</v>
      </c>
      <c r="D113" s="24">
        <f>实验报告!K116</f>
        <v>0</v>
      </c>
      <c r="E113" s="24">
        <f>课程报告!G116</f>
        <v>0</v>
      </c>
      <c r="F113" s="24">
        <f>期末考试!J115</f>
        <v>0</v>
      </c>
      <c r="G113" s="23">
        <f t="shared" si="6"/>
        <v>1.8</v>
      </c>
    </row>
    <row r="114" spans="1:9" x14ac:dyDescent="0.35">
      <c r="A114" s="23">
        <f>学生名单!A114</f>
        <v>12103990417</v>
      </c>
      <c r="B114" s="24" t="str">
        <f>学生名单!B114</f>
        <v>孙汉文</v>
      </c>
      <c r="C114" s="24">
        <f>平时作业!K116</f>
        <v>2</v>
      </c>
      <c r="D114" s="24">
        <f>实验报告!K117</f>
        <v>4</v>
      </c>
      <c r="E114" s="24">
        <f>课程报告!G117</f>
        <v>0</v>
      </c>
      <c r="F114" s="24">
        <f>期末考试!J116</f>
        <v>0</v>
      </c>
      <c r="G114" s="23">
        <f t="shared" si="6"/>
        <v>6</v>
      </c>
    </row>
    <row r="115" spans="1:9" x14ac:dyDescent="0.35">
      <c r="A115" s="23">
        <f>学生名单!A115</f>
        <v>12103990422</v>
      </c>
      <c r="B115" s="24" t="str">
        <f>学生名单!B115</f>
        <v>赵鑫</v>
      </c>
      <c r="C115" s="24">
        <f>平时作业!K117</f>
        <v>1.4000000000000001</v>
      </c>
      <c r="D115" s="24">
        <f>实验报告!K118</f>
        <v>13.499999999999998</v>
      </c>
      <c r="E115" s="24">
        <f>课程报告!G118</f>
        <v>0</v>
      </c>
      <c r="F115" s="24">
        <f>期末考试!J117</f>
        <v>0</v>
      </c>
      <c r="G115" s="23">
        <f t="shared" si="6"/>
        <v>14.899999999999999</v>
      </c>
    </row>
    <row r="116" spans="1:9" x14ac:dyDescent="0.35">
      <c r="A116" s="23">
        <f>学生名单!A116</f>
        <v>12103990429</v>
      </c>
      <c r="B116" s="24" t="str">
        <f>学生名单!B116</f>
        <v>何奇航</v>
      </c>
      <c r="C116" s="24">
        <f>平时作业!K118</f>
        <v>1.8</v>
      </c>
      <c r="D116" s="24">
        <f>实验报告!K119</f>
        <v>0</v>
      </c>
      <c r="E116" s="24">
        <f>课程报告!G119</f>
        <v>0</v>
      </c>
      <c r="F116" s="24">
        <f>期末考试!J118</f>
        <v>0</v>
      </c>
      <c r="G116" s="23">
        <f t="shared" si="6"/>
        <v>1.8</v>
      </c>
    </row>
    <row r="117" spans="1:9" x14ac:dyDescent="0.35">
      <c r="A117" s="23">
        <f>学生名单!A117</f>
        <v>12103990434</v>
      </c>
      <c r="B117" s="24" t="str">
        <f>学生名单!B117</f>
        <v>熊涛</v>
      </c>
      <c r="C117" s="24">
        <f>平时作业!K119</f>
        <v>1.2</v>
      </c>
      <c r="D117" s="24">
        <f>实验报告!K120</f>
        <v>14</v>
      </c>
      <c r="E117" s="24">
        <f>课程报告!G120</f>
        <v>0</v>
      </c>
      <c r="F117" s="24">
        <f>期末考试!J119</f>
        <v>0</v>
      </c>
      <c r="G117" s="23">
        <f t="shared" ref="G117:G122" si="7">SUM(C117:F117)</f>
        <v>15.2</v>
      </c>
      <c r="I117" s="31" t="s">
        <v>79</v>
      </c>
    </row>
    <row r="118" spans="1:9" x14ac:dyDescent="0.35">
      <c r="A118" s="23">
        <f>学生名单!A118</f>
        <v>12103990436</v>
      </c>
      <c r="B118" s="24" t="str">
        <f>学生名单!B118</f>
        <v>马靖</v>
      </c>
      <c r="C118" s="24">
        <f>平时作业!K120</f>
        <v>1.8</v>
      </c>
      <c r="D118" s="24">
        <f>实验报告!K121</f>
        <v>0</v>
      </c>
      <c r="E118" s="24">
        <f>课程报告!G121</f>
        <v>0</v>
      </c>
      <c r="F118" s="24">
        <f>期末考试!J120</f>
        <v>0</v>
      </c>
      <c r="G118" s="23">
        <f t="shared" si="7"/>
        <v>1.8</v>
      </c>
      <c r="H118" s="22">
        <v>60</v>
      </c>
      <c r="I118" s="31" t="s">
        <v>79</v>
      </c>
    </row>
    <row r="119" spans="1:9" x14ac:dyDescent="0.35">
      <c r="A119" s="23">
        <f>学生名单!A119</f>
        <v>12103990437</v>
      </c>
      <c r="B119" s="24" t="str">
        <f>学生名单!B119</f>
        <v>向波</v>
      </c>
      <c r="C119" s="24">
        <f>平时作业!K121</f>
        <v>1.8</v>
      </c>
      <c r="D119" s="24">
        <f>实验报告!K122</f>
        <v>13.8</v>
      </c>
      <c r="E119" s="24">
        <f>课程报告!G122</f>
        <v>0</v>
      </c>
      <c r="F119" s="24">
        <f>期末考试!J121</f>
        <v>0</v>
      </c>
      <c r="G119" s="23">
        <f t="shared" si="7"/>
        <v>15.600000000000001</v>
      </c>
      <c r="I119" s="31" t="s">
        <v>79</v>
      </c>
    </row>
    <row r="120" spans="1:9" x14ac:dyDescent="0.35">
      <c r="A120" s="23">
        <f>学生名单!A120</f>
        <v>12103990438</v>
      </c>
      <c r="B120" s="24" t="str">
        <f>学生名单!B120</f>
        <v>孙东</v>
      </c>
      <c r="C120" s="24">
        <f>平时作业!K122</f>
        <v>0</v>
      </c>
      <c r="D120" s="24">
        <f>实验报告!K123</f>
        <v>15.7</v>
      </c>
      <c r="E120" s="24">
        <f>课程报告!G123</f>
        <v>0</v>
      </c>
      <c r="F120" s="24">
        <f>期末考试!J122</f>
        <v>0</v>
      </c>
      <c r="G120" s="23">
        <f t="shared" si="7"/>
        <v>15.7</v>
      </c>
      <c r="I120" s="31" t="s">
        <v>79</v>
      </c>
    </row>
    <row r="121" spans="1:9" x14ac:dyDescent="0.35">
      <c r="A121" s="23">
        <f>学生名单!A121</f>
        <v>12104050304</v>
      </c>
      <c r="B121" s="24" t="str">
        <f>学生名单!B121</f>
        <v>田英旭</v>
      </c>
      <c r="C121" s="24">
        <f>平时作业!K123</f>
        <v>0</v>
      </c>
      <c r="D121" s="24">
        <f>实验报告!K124</f>
        <v>0</v>
      </c>
      <c r="E121" s="24">
        <f>课程报告!G124</f>
        <v>0</v>
      </c>
      <c r="F121" s="24">
        <f>期末考试!J123</f>
        <v>0</v>
      </c>
      <c r="G121" s="23">
        <f t="shared" si="7"/>
        <v>0</v>
      </c>
      <c r="H121" s="22">
        <v>63</v>
      </c>
      <c r="I121" s="31" t="s">
        <v>79</v>
      </c>
    </row>
    <row r="122" spans="1:9" x14ac:dyDescent="0.35">
      <c r="A122" s="23">
        <f>学生名单!A122</f>
        <v>12104050322</v>
      </c>
      <c r="B122" s="24" t="str">
        <f>学生名单!B122</f>
        <v>李川</v>
      </c>
      <c r="C122" s="24">
        <f>平时作业!K124</f>
        <v>1.6</v>
      </c>
      <c r="D122" s="24">
        <f>实验报告!K125</f>
        <v>0</v>
      </c>
      <c r="E122" s="24">
        <f>课程报告!G125</f>
        <v>0</v>
      </c>
      <c r="F122" s="24">
        <f>期末考试!J124</f>
        <v>0</v>
      </c>
      <c r="G122" s="23">
        <f t="shared" si="7"/>
        <v>1.6</v>
      </c>
      <c r="I122" s="31" t="s">
        <v>79</v>
      </c>
    </row>
    <row r="123" spans="1:9" x14ac:dyDescent="0.35">
      <c r="A123" s="23">
        <f>学生名单!A123</f>
        <v>12106010451</v>
      </c>
      <c r="B123" s="24" t="str">
        <f>学生名单!B123</f>
        <v>张晓雪</v>
      </c>
      <c r="C123" s="24">
        <f>平时作业!K125</f>
        <v>1.4000000000000001</v>
      </c>
      <c r="D123" s="24">
        <f>实验报告!K126</f>
        <v>16</v>
      </c>
      <c r="E123" s="24">
        <f>课程报告!G126</f>
        <v>0</v>
      </c>
      <c r="F123" s="24">
        <f>期末考试!J125</f>
        <v>0</v>
      </c>
      <c r="G123" s="23">
        <f t="shared" ref="G123:G124" si="8">SUM(C123:F123)</f>
        <v>17.399999999999999</v>
      </c>
    </row>
    <row r="124" spans="1:9" x14ac:dyDescent="0.35">
      <c r="A124" s="23">
        <f>学生名单!A124</f>
        <v>12123010237</v>
      </c>
      <c r="B124" s="24" t="str">
        <f>学生名单!B124</f>
        <v>段宇娇</v>
      </c>
      <c r="C124" s="24">
        <f>平时作业!K126</f>
        <v>1.6</v>
      </c>
      <c r="D124" s="24">
        <f>实验报告!K127</f>
        <v>13.399999999999999</v>
      </c>
      <c r="E124" s="24">
        <f>课程报告!G127</f>
        <v>0</v>
      </c>
      <c r="F124" s="24">
        <f>期末考试!J126</f>
        <v>0</v>
      </c>
      <c r="G124" s="23">
        <f t="shared" si="8"/>
        <v>14.999999999999998</v>
      </c>
    </row>
  </sheetData>
  <mergeCells count="3">
    <mergeCell ref="I28:M28"/>
    <mergeCell ref="I32:M32"/>
    <mergeCell ref="I36:M36"/>
  </mergeCells>
  <phoneticPr fontId="13" type="noConversion"/>
  <conditionalFormatting sqref="F2:F124">
    <cfRule type="cellIs" dxfId="1" priority="2" operator="lessThan">
      <formula>25</formula>
    </cfRule>
  </conditionalFormatting>
  <conditionalFormatting sqref="G2:G124">
    <cfRule type="cellIs" dxfId="0" priority="3" operator="lessThan">
      <formula>59.5</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26"/>
  <sheetViews>
    <sheetView topLeftCell="A100" workbookViewId="0">
      <selection activeCell="A126" sqref="A126:XFD138"/>
    </sheetView>
  </sheetViews>
  <sheetFormatPr defaultColWidth="8.7109375" defaultRowHeight="12.9" x14ac:dyDescent="0.35"/>
  <cols>
    <col min="1" max="1" width="16" style="21" customWidth="1"/>
    <col min="2" max="2" width="8.7109375" style="22"/>
    <col min="3" max="3" width="9" style="22" customWidth="1"/>
    <col min="4" max="5" width="10.640625" style="22" customWidth="1"/>
    <col min="6" max="6" width="10.5703125" style="22" customWidth="1"/>
    <col min="7" max="7" width="11.2109375" style="22" customWidth="1"/>
    <col min="8" max="9" width="9.7109375" style="22" customWidth="1"/>
    <col min="10" max="10" width="9" style="22" customWidth="1"/>
    <col min="11" max="11" width="9.7109375" style="22" customWidth="1"/>
    <col min="12" max="13" width="10.5703125" style="22" customWidth="1"/>
    <col min="14" max="16" width="9" style="22" customWidth="1"/>
    <col min="17" max="16384" width="8.7109375" style="22"/>
  </cols>
  <sheetData>
    <row r="1" spans="1:16" ht="25.75" x14ac:dyDescent="0.35">
      <c r="A1" s="115" t="s">
        <v>28</v>
      </c>
      <c r="B1" s="114" t="s">
        <v>29</v>
      </c>
      <c r="C1" s="18" t="s">
        <v>6</v>
      </c>
      <c r="D1" s="112" t="s">
        <v>7</v>
      </c>
      <c r="E1" s="113"/>
      <c r="F1" s="114" t="s">
        <v>8</v>
      </c>
      <c r="G1" s="114"/>
      <c r="H1" s="114" t="s">
        <v>9</v>
      </c>
      <c r="I1" s="114"/>
      <c r="J1" s="18" t="s">
        <v>70</v>
      </c>
      <c r="K1" s="18" t="s">
        <v>57</v>
      </c>
      <c r="L1" s="18" t="s">
        <v>68</v>
      </c>
      <c r="M1" s="18" t="s">
        <v>58</v>
      </c>
      <c r="N1" s="20" t="s">
        <v>85</v>
      </c>
      <c r="O1" s="20" t="s">
        <v>86</v>
      </c>
      <c r="P1" s="20" t="s">
        <v>87</v>
      </c>
    </row>
    <row r="2" spans="1:16" x14ac:dyDescent="0.35">
      <c r="A2" s="115"/>
      <c r="B2" s="114"/>
      <c r="C2" s="19" t="s">
        <v>88</v>
      </c>
      <c r="D2" s="19" t="s">
        <v>51</v>
      </c>
      <c r="E2" s="19" t="s">
        <v>52</v>
      </c>
      <c r="F2" s="19" t="s">
        <v>51</v>
      </c>
      <c r="G2" s="19" t="s">
        <v>52</v>
      </c>
      <c r="H2" s="19" t="s">
        <v>51</v>
      </c>
      <c r="I2" s="19" t="s">
        <v>88</v>
      </c>
      <c r="J2" s="18"/>
      <c r="K2" s="18"/>
      <c r="L2" s="18"/>
      <c r="M2" s="18"/>
      <c r="N2" s="20"/>
      <c r="O2" s="20"/>
      <c r="P2" s="20"/>
    </row>
    <row r="3" spans="1:16" x14ac:dyDescent="0.35">
      <c r="A3" s="17">
        <f>学生名单!A2</f>
        <v>11901070118</v>
      </c>
      <c r="B3" s="18" t="str">
        <f>学生名单!B2</f>
        <v>何睿祺</v>
      </c>
      <c r="C3" s="18">
        <f>平时作业!K4</f>
        <v>0</v>
      </c>
      <c r="D3" s="18">
        <f>实验报告!L5</f>
        <v>0</v>
      </c>
      <c r="E3" s="18">
        <f>实验报告!M5</f>
        <v>0</v>
      </c>
      <c r="F3" s="18">
        <f>课程报告!H5</f>
        <v>0</v>
      </c>
      <c r="G3" s="18">
        <f>课程报告!I5</f>
        <v>0</v>
      </c>
      <c r="H3" s="18">
        <f>期末考试!K4</f>
        <v>0</v>
      </c>
      <c r="I3" s="18">
        <f>期末考试!L4</f>
        <v>0</v>
      </c>
      <c r="J3" s="18">
        <f t="shared" ref="J3:J66" si="0">SUM(C3:I3)</f>
        <v>0</v>
      </c>
      <c r="K3" s="18">
        <f>D3+F3+H3</f>
        <v>0</v>
      </c>
      <c r="L3" s="18">
        <f t="shared" ref="L3:L66" si="1">C3+I3</f>
        <v>0</v>
      </c>
      <c r="M3" s="18">
        <f>E3+G3</f>
        <v>0</v>
      </c>
      <c r="N3" s="18">
        <f>K3/评分比例!$G$3</f>
        <v>0</v>
      </c>
      <c r="O3" s="18">
        <f>L3/评分比例!$G$4</f>
        <v>0</v>
      </c>
      <c r="P3" s="18">
        <f>M3/评分比例!$G$5</f>
        <v>0</v>
      </c>
    </row>
    <row r="4" spans="1:16" x14ac:dyDescent="0.35">
      <c r="A4" s="17">
        <f>学生名单!A3</f>
        <v>12003030131</v>
      </c>
      <c r="B4" s="18" t="str">
        <f>学生名单!B3</f>
        <v>崔家博</v>
      </c>
      <c r="C4" s="18">
        <f>平时作业!K5</f>
        <v>0</v>
      </c>
      <c r="D4" s="18">
        <f>实验报告!L6</f>
        <v>0</v>
      </c>
      <c r="E4" s="18">
        <f>实验报告!M6</f>
        <v>0</v>
      </c>
      <c r="F4" s="18">
        <f>课程报告!H6</f>
        <v>0</v>
      </c>
      <c r="G4" s="18">
        <f>课程报告!I6</f>
        <v>0</v>
      </c>
      <c r="H4" s="18">
        <f>期末考试!K5</f>
        <v>0</v>
      </c>
      <c r="I4" s="18">
        <f>期末考试!L5</f>
        <v>0</v>
      </c>
      <c r="J4" s="18">
        <f t="shared" si="0"/>
        <v>0</v>
      </c>
      <c r="K4" s="18">
        <f t="shared" ref="K4:K67" si="2">D4+F4+H4</f>
        <v>0</v>
      </c>
      <c r="L4" s="18">
        <f t="shared" si="1"/>
        <v>0</v>
      </c>
      <c r="M4" s="18">
        <f t="shared" ref="M4:M67" si="3">E4+G4</f>
        <v>0</v>
      </c>
      <c r="N4" s="18">
        <f>K4/评分比例!$G$3</f>
        <v>0</v>
      </c>
      <c r="O4" s="18">
        <f>L4/评分比例!$G$4</f>
        <v>0</v>
      </c>
      <c r="P4" s="18">
        <f>M4/评分比例!$G$5</f>
        <v>0</v>
      </c>
    </row>
    <row r="5" spans="1:16" x14ac:dyDescent="0.35">
      <c r="A5" s="17">
        <f>学生名单!A4</f>
        <v>12103990107</v>
      </c>
      <c r="B5" s="18" t="str">
        <f>学生名单!B4</f>
        <v>陈浩民</v>
      </c>
      <c r="C5" s="18">
        <f>平时作业!K6</f>
        <v>1.6</v>
      </c>
      <c r="D5" s="18">
        <f>实验报告!L7</f>
        <v>0</v>
      </c>
      <c r="E5" s="18">
        <f>实验报告!M7</f>
        <v>0</v>
      </c>
      <c r="F5" s="18">
        <f>课程报告!H7</f>
        <v>0</v>
      </c>
      <c r="G5" s="18">
        <f>课程报告!I7</f>
        <v>0</v>
      </c>
      <c r="H5" s="18">
        <f>期末考试!K6</f>
        <v>0</v>
      </c>
      <c r="I5" s="18">
        <f>期末考试!L6</f>
        <v>0</v>
      </c>
      <c r="J5" s="18">
        <f t="shared" si="0"/>
        <v>1.6</v>
      </c>
      <c r="K5" s="18">
        <f t="shared" si="2"/>
        <v>0</v>
      </c>
      <c r="L5" s="18">
        <f t="shared" si="1"/>
        <v>1.6</v>
      </c>
      <c r="M5" s="18">
        <f t="shared" si="3"/>
        <v>0</v>
      </c>
      <c r="N5" s="18">
        <f>K5/评分比例!$G$3</f>
        <v>0</v>
      </c>
      <c r="O5" s="18">
        <f>L5/评分比例!$G$4</f>
        <v>2.9090909090909091E-2</v>
      </c>
      <c r="P5" s="18">
        <f>M5/评分比例!$G$5</f>
        <v>0</v>
      </c>
    </row>
    <row r="6" spans="1:16" x14ac:dyDescent="0.35">
      <c r="A6" s="17">
        <f>学生名单!A5</f>
        <v>12103990138</v>
      </c>
      <c r="B6" s="18" t="str">
        <f>学生名单!B5</f>
        <v>冯启楠</v>
      </c>
      <c r="C6" s="18">
        <f>平时作业!K7</f>
        <v>1.8</v>
      </c>
      <c r="D6" s="18">
        <f>实验报告!L8</f>
        <v>4</v>
      </c>
      <c r="E6" s="18">
        <f>实验报告!M8</f>
        <v>4</v>
      </c>
      <c r="F6" s="18">
        <f>课程报告!H8</f>
        <v>0</v>
      </c>
      <c r="G6" s="18">
        <f>课程报告!I8</f>
        <v>0</v>
      </c>
      <c r="H6" s="18">
        <f>期末考试!K7</f>
        <v>0</v>
      </c>
      <c r="I6" s="18">
        <f>期末考试!L7</f>
        <v>0</v>
      </c>
      <c r="J6" s="18">
        <f t="shared" si="0"/>
        <v>9.8000000000000007</v>
      </c>
      <c r="K6" s="18">
        <f t="shared" si="2"/>
        <v>4</v>
      </c>
      <c r="L6" s="18">
        <f t="shared" si="1"/>
        <v>1.8</v>
      </c>
      <c r="M6" s="18">
        <f t="shared" si="3"/>
        <v>4</v>
      </c>
      <c r="N6" s="18">
        <f>K6/评分比例!$G$3</f>
        <v>0.13793103448275862</v>
      </c>
      <c r="O6" s="18">
        <f>L6/评分比例!$G$4</f>
        <v>3.272727272727273E-2</v>
      </c>
      <c r="P6" s="18">
        <f>M6/评分比例!$G$5</f>
        <v>0.25</v>
      </c>
    </row>
    <row r="7" spans="1:16" x14ac:dyDescent="0.35">
      <c r="A7" s="17">
        <f>学生名单!A6</f>
        <v>12103990208</v>
      </c>
      <c r="B7" s="18" t="str">
        <f>学生名单!B6</f>
        <v>万雨辰</v>
      </c>
      <c r="C7" s="18">
        <f>平时作业!K8</f>
        <v>0.8</v>
      </c>
      <c r="D7" s="18">
        <f>实验报告!L9</f>
        <v>2</v>
      </c>
      <c r="E7" s="18">
        <f>实验报告!M9</f>
        <v>2</v>
      </c>
      <c r="F7" s="18">
        <f>课程报告!H9</f>
        <v>0</v>
      </c>
      <c r="G7" s="18">
        <f>课程报告!I9</f>
        <v>0</v>
      </c>
      <c r="H7" s="18">
        <f>期末考试!K8</f>
        <v>0</v>
      </c>
      <c r="I7" s="18">
        <f>期末考试!L8</f>
        <v>0</v>
      </c>
      <c r="J7" s="18">
        <f t="shared" si="0"/>
        <v>4.8</v>
      </c>
      <c r="K7" s="18">
        <f t="shared" si="2"/>
        <v>2</v>
      </c>
      <c r="L7" s="18">
        <f t="shared" si="1"/>
        <v>0.8</v>
      </c>
      <c r="M7" s="18">
        <f t="shared" si="3"/>
        <v>2</v>
      </c>
      <c r="N7" s="18">
        <f>K7/评分比例!$G$3</f>
        <v>6.8965517241379309E-2</v>
      </c>
      <c r="O7" s="18">
        <f>L7/评分比例!$G$4</f>
        <v>1.4545454545454545E-2</v>
      </c>
      <c r="P7" s="18">
        <f>M7/评分比例!$G$5</f>
        <v>0.125</v>
      </c>
    </row>
    <row r="8" spans="1:16" x14ac:dyDescent="0.35">
      <c r="A8" s="17">
        <f>学生名单!A7</f>
        <v>12103990212</v>
      </c>
      <c r="B8" s="18" t="str">
        <f>学生名单!B7</f>
        <v>徐罗宁</v>
      </c>
      <c r="C8" s="18">
        <f>平时作业!K9</f>
        <v>2</v>
      </c>
      <c r="D8" s="18">
        <f>实验报告!L10</f>
        <v>8</v>
      </c>
      <c r="E8" s="18">
        <f>实验报告!M10</f>
        <v>8</v>
      </c>
      <c r="F8" s="18">
        <f>课程报告!H10</f>
        <v>0</v>
      </c>
      <c r="G8" s="18">
        <f>课程报告!I10</f>
        <v>0</v>
      </c>
      <c r="H8" s="18">
        <f>期末考试!K9</f>
        <v>0</v>
      </c>
      <c r="I8" s="18">
        <f>期末考试!L9</f>
        <v>0</v>
      </c>
      <c r="J8" s="18">
        <f t="shared" si="0"/>
        <v>18</v>
      </c>
      <c r="K8" s="18">
        <f t="shared" si="2"/>
        <v>8</v>
      </c>
      <c r="L8" s="18">
        <f t="shared" si="1"/>
        <v>2</v>
      </c>
      <c r="M8" s="18">
        <f t="shared" si="3"/>
        <v>8</v>
      </c>
      <c r="N8" s="18">
        <f>K8/评分比例!$G$3</f>
        <v>0.27586206896551724</v>
      </c>
      <c r="O8" s="18">
        <f>L8/评分比例!$G$4</f>
        <v>3.6363636363636362E-2</v>
      </c>
      <c r="P8" s="18">
        <f>M8/评分比例!$G$5</f>
        <v>0.5</v>
      </c>
    </row>
    <row r="9" spans="1:16" x14ac:dyDescent="0.35">
      <c r="A9" s="17">
        <f>学生名单!A8</f>
        <v>12103990217</v>
      </c>
      <c r="B9" s="18" t="str">
        <f>学生名单!B8</f>
        <v>杨丰源</v>
      </c>
      <c r="C9" s="18">
        <f>平时作业!K10</f>
        <v>1.6</v>
      </c>
      <c r="D9" s="18">
        <f>实验报告!L11</f>
        <v>0</v>
      </c>
      <c r="E9" s="18">
        <f>实验报告!M11</f>
        <v>0</v>
      </c>
      <c r="F9" s="18">
        <f>课程报告!H11</f>
        <v>0</v>
      </c>
      <c r="G9" s="18">
        <f>课程报告!I11</f>
        <v>0</v>
      </c>
      <c r="H9" s="18">
        <f>期末考试!K10</f>
        <v>0</v>
      </c>
      <c r="I9" s="18">
        <f>期末考试!L10</f>
        <v>0</v>
      </c>
      <c r="J9" s="18">
        <f t="shared" si="0"/>
        <v>1.6</v>
      </c>
      <c r="K9" s="18">
        <f t="shared" si="2"/>
        <v>0</v>
      </c>
      <c r="L9" s="18">
        <f t="shared" si="1"/>
        <v>1.6</v>
      </c>
      <c r="M9" s="18">
        <f t="shared" si="3"/>
        <v>0</v>
      </c>
      <c r="N9" s="18">
        <f>K9/评分比例!$G$3</f>
        <v>0</v>
      </c>
      <c r="O9" s="18">
        <f>L9/评分比例!$G$4</f>
        <v>2.9090909090909091E-2</v>
      </c>
      <c r="P9" s="18">
        <f>M9/评分比例!$G$5</f>
        <v>0</v>
      </c>
    </row>
    <row r="10" spans="1:16" x14ac:dyDescent="0.35">
      <c r="A10" s="17">
        <f>学生名单!A9</f>
        <v>12103990230</v>
      </c>
      <c r="B10" s="18" t="str">
        <f>学生名单!B9</f>
        <v>李银波</v>
      </c>
      <c r="C10" s="18">
        <f>平时作业!K11</f>
        <v>1.8</v>
      </c>
      <c r="D10" s="18">
        <f>实验报告!L12</f>
        <v>0</v>
      </c>
      <c r="E10" s="18">
        <f>实验报告!M12</f>
        <v>0</v>
      </c>
      <c r="F10" s="18">
        <f>课程报告!H12</f>
        <v>0</v>
      </c>
      <c r="G10" s="18">
        <f>课程报告!I12</f>
        <v>0</v>
      </c>
      <c r="H10" s="18">
        <f>期末考试!K11</f>
        <v>0</v>
      </c>
      <c r="I10" s="18">
        <f>期末考试!L11</f>
        <v>0</v>
      </c>
      <c r="J10" s="18">
        <f t="shared" si="0"/>
        <v>1.8</v>
      </c>
      <c r="K10" s="18">
        <f t="shared" si="2"/>
        <v>0</v>
      </c>
      <c r="L10" s="18">
        <f t="shared" si="1"/>
        <v>1.8</v>
      </c>
      <c r="M10" s="18">
        <f t="shared" si="3"/>
        <v>0</v>
      </c>
      <c r="N10" s="18">
        <f>K10/评分比例!$G$3</f>
        <v>0</v>
      </c>
      <c r="O10" s="18">
        <f>L10/评分比例!$G$4</f>
        <v>3.272727272727273E-2</v>
      </c>
      <c r="P10" s="18">
        <f>M10/评分比例!$G$5</f>
        <v>0</v>
      </c>
    </row>
    <row r="11" spans="1:16" x14ac:dyDescent="0.35">
      <c r="A11" s="17">
        <f>学生名单!A10</f>
        <v>12103990235</v>
      </c>
      <c r="B11" s="18" t="str">
        <f>学生名单!B10</f>
        <v>张椿昊</v>
      </c>
      <c r="C11" s="18">
        <f>平时作业!K12</f>
        <v>2</v>
      </c>
      <c r="D11" s="18">
        <f>实验报告!L13</f>
        <v>0</v>
      </c>
      <c r="E11" s="18">
        <f>实验报告!M13</f>
        <v>0</v>
      </c>
      <c r="F11" s="18">
        <f>课程报告!H13</f>
        <v>0</v>
      </c>
      <c r="G11" s="18">
        <f>课程报告!I13</f>
        <v>0</v>
      </c>
      <c r="H11" s="18">
        <f>期末考试!K12</f>
        <v>0</v>
      </c>
      <c r="I11" s="18">
        <f>期末考试!L12</f>
        <v>0</v>
      </c>
      <c r="J11" s="18">
        <f t="shared" si="0"/>
        <v>2</v>
      </c>
      <c r="K11" s="18">
        <f t="shared" si="2"/>
        <v>0</v>
      </c>
      <c r="L11" s="18">
        <f t="shared" si="1"/>
        <v>2</v>
      </c>
      <c r="M11" s="18">
        <f t="shared" si="3"/>
        <v>0</v>
      </c>
      <c r="N11" s="18">
        <f>K11/评分比例!$G$3</f>
        <v>0</v>
      </c>
      <c r="O11" s="18">
        <f>L11/评分比例!$G$4</f>
        <v>3.6363636363636362E-2</v>
      </c>
      <c r="P11" s="18">
        <f>M11/评分比例!$G$5</f>
        <v>0</v>
      </c>
    </row>
    <row r="12" spans="1:16" x14ac:dyDescent="0.35">
      <c r="A12" s="17">
        <f>学生名单!A11</f>
        <v>12103990323</v>
      </c>
      <c r="B12" s="18" t="str">
        <f>学生名单!B11</f>
        <v>霍思钰</v>
      </c>
      <c r="C12" s="18">
        <f>平时作业!K13</f>
        <v>1.8</v>
      </c>
      <c r="D12" s="18">
        <f>实验报告!L14</f>
        <v>0</v>
      </c>
      <c r="E12" s="18">
        <f>实验报告!M14</f>
        <v>0</v>
      </c>
      <c r="F12" s="18">
        <f>课程报告!H14</f>
        <v>0</v>
      </c>
      <c r="G12" s="18">
        <f>课程报告!I14</f>
        <v>0</v>
      </c>
      <c r="H12" s="18">
        <f>期末考试!K13</f>
        <v>0</v>
      </c>
      <c r="I12" s="18">
        <f>期末考试!L13</f>
        <v>0</v>
      </c>
      <c r="J12" s="18">
        <f t="shared" si="0"/>
        <v>1.8</v>
      </c>
      <c r="K12" s="18">
        <f t="shared" si="2"/>
        <v>0</v>
      </c>
      <c r="L12" s="18">
        <f t="shared" si="1"/>
        <v>1.8</v>
      </c>
      <c r="M12" s="18">
        <f t="shared" si="3"/>
        <v>0</v>
      </c>
      <c r="N12" s="18">
        <f>K12/评分比例!$G$3</f>
        <v>0</v>
      </c>
      <c r="O12" s="18">
        <f>L12/评分比例!$G$4</f>
        <v>3.272727272727273E-2</v>
      </c>
      <c r="P12" s="18">
        <f>M12/评分比例!$G$5</f>
        <v>0</v>
      </c>
    </row>
    <row r="13" spans="1:16" x14ac:dyDescent="0.35">
      <c r="A13" s="17">
        <f>学生名单!A12</f>
        <v>12103990408</v>
      </c>
      <c r="B13" s="18" t="str">
        <f>学生名单!B12</f>
        <v>陆浩宇</v>
      </c>
      <c r="C13" s="18">
        <f>平时作业!K14</f>
        <v>1.8</v>
      </c>
      <c r="D13" s="18">
        <f>实验报告!L15</f>
        <v>8</v>
      </c>
      <c r="E13" s="18">
        <f>实验报告!M15</f>
        <v>8</v>
      </c>
      <c r="F13" s="18">
        <f>课程报告!H15</f>
        <v>0</v>
      </c>
      <c r="G13" s="18">
        <f>课程报告!I15</f>
        <v>0</v>
      </c>
      <c r="H13" s="18">
        <f>期末考试!K14</f>
        <v>0</v>
      </c>
      <c r="I13" s="18">
        <f>期末考试!L14</f>
        <v>0</v>
      </c>
      <c r="J13" s="18">
        <f t="shared" si="0"/>
        <v>17.8</v>
      </c>
      <c r="K13" s="18">
        <f t="shared" si="2"/>
        <v>8</v>
      </c>
      <c r="L13" s="18">
        <f t="shared" si="1"/>
        <v>1.8</v>
      </c>
      <c r="M13" s="18">
        <f t="shared" si="3"/>
        <v>8</v>
      </c>
      <c r="N13" s="18">
        <f>K13/评分比例!$G$3</f>
        <v>0.27586206896551724</v>
      </c>
      <c r="O13" s="18">
        <f>L13/评分比例!$G$4</f>
        <v>3.272727272727273E-2</v>
      </c>
      <c r="P13" s="18">
        <f>M13/评分比例!$G$5</f>
        <v>0.5</v>
      </c>
    </row>
    <row r="14" spans="1:16" x14ac:dyDescent="0.35">
      <c r="A14" s="17">
        <f>学生名单!A13</f>
        <v>12103990412</v>
      </c>
      <c r="B14" s="18" t="str">
        <f>学生名单!B13</f>
        <v>文帅</v>
      </c>
      <c r="C14" s="18">
        <f>平时作业!K15</f>
        <v>1.6</v>
      </c>
      <c r="D14" s="18">
        <f>实验报告!L16</f>
        <v>2</v>
      </c>
      <c r="E14" s="18">
        <f>实验报告!M16</f>
        <v>2</v>
      </c>
      <c r="F14" s="18">
        <f>课程报告!H16</f>
        <v>0</v>
      </c>
      <c r="G14" s="18">
        <f>课程报告!I16</f>
        <v>0</v>
      </c>
      <c r="H14" s="18">
        <f>期末考试!K15</f>
        <v>0</v>
      </c>
      <c r="I14" s="18">
        <f>期末考试!L15</f>
        <v>0</v>
      </c>
      <c r="J14" s="18">
        <f t="shared" si="0"/>
        <v>5.6</v>
      </c>
      <c r="K14" s="18">
        <f t="shared" si="2"/>
        <v>2</v>
      </c>
      <c r="L14" s="18">
        <f t="shared" si="1"/>
        <v>1.6</v>
      </c>
      <c r="M14" s="18">
        <f t="shared" si="3"/>
        <v>2</v>
      </c>
      <c r="N14" s="18">
        <f>K14/评分比例!$G$3</f>
        <v>6.8965517241379309E-2</v>
      </c>
      <c r="O14" s="18">
        <f>L14/评分比例!$G$4</f>
        <v>2.9090909090909091E-2</v>
      </c>
      <c r="P14" s="18">
        <f>M14/评分比例!$G$5</f>
        <v>0.125</v>
      </c>
    </row>
    <row r="15" spans="1:16" x14ac:dyDescent="0.35">
      <c r="A15" s="17">
        <f>学生名单!A14</f>
        <v>12103990419</v>
      </c>
      <c r="B15" s="18" t="str">
        <f>学生名单!B14</f>
        <v>梁奕晨</v>
      </c>
      <c r="C15" s="18">
        <f>平时作业!K16</f>
        <v>1.6</v>
      </c>
      <c r="D15" s="18">
        <f>实验报告!L17</f>
        <v>0</v>
      </c>
      <c r="E15" s="18">
        <f>实验报告!M17</f>
        <v>0</v>
      </c>
      <c r="F15" s="18">
        <f>课程报告!H17</f>
        <v>0</v>
      </c>
      <c r="G15" s="18">
        <f>课程报告!I17</f>
        <v>0</v>
      </c>
      <c r="H15" s="18">
        <f>期末考试!K16</f>
        <v>0</v>
      </c>
      <c r="I15" s="18">
        <f>期末考试!L16</f>
        <v>0</v>
      </c>
      <c r="J15" s="18">
        <f t="shared" si="0"/>
        <v>1.6</v>
      </c>
      <c r="K15" s="18">
        <f t="shared" si="2"/>
        <v>0</v>
      </c>
      <c r="L15" s="18">
        <f t="shared" si="1"/>
        <v>1.6</v>
      </c>
      <c r="M15" s="18">
        <f t="shared" si="3"/>
        <v>0</v>
      </c>
      <c r="N15" s="18">
        <f>K15/评分比例!$G$3</f>
        <v>0</v>
      </c>
      <c r="O15" s="18">
        <f>L15/评分比例!$G$4</f>
        <v>2.9090909090909091E-2</v>
      </c>
      <c r="P15" s="18">
        <f>M15/评分比例!$G$5</f>
        <v>0</v>
      </c>
    </row>
    <row r="16" spans="1:16" x14ac:dyDescent="0.35">
      <c r="A16" s="17">
        <f>学生名单!A15</f>
        <v>12103990423</v>
      </c>
      <c r="B16" s="18" t="str">
        <f>学生名单!B15</f>
        <v>杨鹏举</v>
      </c>
      <c r="C16" s="18">
        <f>平时作业!K17</f>
        <v>1.8</v>
      </c>
      <c r="D16" s="18">
        <f>实验报告!L18</f>
        <v>8</v>
      </c>
      <c r="E16" s="18">
        <f>实验报告!M18</f>
        <v>8</v>
      </c>
      <c r="F16" s="18">
        <f>课程报告!H18</f>
        <v>0</v>
      </c>
      <c r="G16" s="18">
        <f>课程报告!I18</f>
        <v>0</v>
      </c>
      <c r="H16" s="18">
        <f>期末考试!K17</f>
        <v>0</v>
      </c>
      <c r="I16" s="18">
        <f>期末考试!L17</f>
        <v>0</v>
      </c>
      <c r="J16" s="18">
        <f t="shared" si="0"/>
        <v>17.8</v>
      </c>
      <c r="K16" s="18">
        <f t="shared" si="2"/>
        <v>8</v>
      </c>
      <c r="L16" s="18">
        <f t="shared" si="1"/>
        <v>1.8</v>
      </c>
      <c r="M16" s="18">
        <f t="shared" si="3"/>
        <v>8</v>
      </c>
      <c r="N16" s="18">
        <f>K16/评分比例!$G$3</f>
        <v>0.27586206896551724</v>
      </c>
      <c r="O16" s="18">
        <f>L16/评分比例!$G$4</f>
        <v>3.272727272727273E-2</v>
      </c>
      <c r="P16" s="18">
        <f>M16/评分比例!$G$5</f>
        <v>0.5</v>
      </c>
    </row>
    <row r="17" spans="1:16" x14ac:dyDescent="0.35">
      <c r="A17" s="17">
        <f>学生名单!A16</f>
        <v>12103990503</v>
      </c>
      <c r="B17" s="18" t="str">
        <f>学生名单!B16</f>
        <v>宋甜</v>
      </c>
      <c r="C17" s="18">
        <f>平时作业!K18</f>
        <v>1.6</v>
      </c>
      <c r="D17" s="18">
        <f>实验报告!L19</f>
        <v>6.6</v>
      </c>
      <c r="E17" s="18">
        <f>实验报告!M19</f>
        <v>7.2</v>
      </c>
      <c r="F17" s="18">
        <f>课程报告!H19</f>
        <v>0</v>
      </c>
      <c r="G17" s="18">
        <f>课程报告!I19</f>
        <v>0</v>
      </c>
      <c r="H17" s="18">
        <f>期末考试!K18</f>
        <v>0</v>
      </c>
      <c r="I17" s="18">
        <f>期末考试!L18</f>
        <v>0</v>
      </c>
      <c r="J17" s="18">
        <f t="shared" si="0"/>
        <v>15.399999999999999</v>
      </c>
      <c r="K17" s="18">
        <f t="shared" si="2"/>
        <v>6.6</v>
      </c>
      <c r="L17" s="18">
        <f t="shared" si="1"/>
        <v>1.6</v>
      </c>
      <c r="M17" s="18">
        <f t="shared" si="3"/>
        <v>7.2</v>
      </c>
      <c r="N17" s="18">
        <f>K17/评分比例!$G$3</f>
        <v>0.22758620689655171</v>
      </c>
      <c r="O17" s="18">
        <f>L17/评分比例!$G$4</f>
        <v>2.9090909090909091E-2</v>
      </c>
      <c r="P17" s="18">
        <f>M17/评分比例!$G$5</f>
        <v>0.45</v>
      </c>
    </row>
    <row r="18" spans="1:16" x14ac:dyDescent="0.35">
      <c r="A18" s="17">
        <f>学生名单!A17</f>
        <v>12103990504</v>
      </c>
      <c r="B18" s="18" t="str">
        <f>学生名单!B17</f>
        <v>刘张炎</v>
      </c>
      <c r="C18" s="18">
        <f>平时作业!K19</f>
        <v>1.8</v>
      </c>
      <c r="D18" s="18">
        <f>实验报告!L20</f>
        <v>4</v>
      </c>
      <c r="E18" s="18">
        <f>实验报告!M20</f>
        <v>4</v>
      </c>
      <c r="F18" s="18">
        <f>课程报告!H20</f>
        <v>0</v>
      </c>
      <c r="G18" s="18">
        <f>课程报告!I20</f>
        <v>0</v>
      </c>
      <c r="H18" s="18">
        <f>期末考试!K19</f>
        <v>0</v>
      </c>
      <c r="I18" s="18">
        <f>期末考试!L19</f>
        <v>0</v>
      </c>
      <c r="J18" s="18">
        <f t="shared" si="0"/>
        <v>9.8000000000000007</v>
      </c>
      <c r="K18" s="18">
        <f t="shared" si="2"/>
        <v>4</v>
      </c>
      <c r="L18" s="18">
        <f t="shared" si="1"/>
        <v>1.8</v>
      </c>
      <c r="M18" s="18">
        <f t="shared" si="3"/>
        <v>4</v>
      </c>
      <c r="N18" s="18">
        <f>K18/评分比例!$G$3</f>
        <v>0.13793103448275862</v>
      </c>
      <c r="O18" s="18">
        <f>L18/评分比例!$G$4</f>
        <v>3.272727272727273E-2</v>
      </c>
      <c r="P18" s="18">
        <f>M18/评分比例!$G$5</f>
        <v>0.25</v>
      </c>
    </row>
    <row r="19" spans="1:16" x14ac:dyDescent="0.35">
      <c r="A19" s="17">
        <f>学生名单!A18</f>
        <v>12103990608</v>
      </c>
      <c r="B19" s="18" t="str">
        <f>学生名单!B18</f>
        <v>熊俊熙</v>
      </c>
      <c r="C19" s="18">
        <f>平时作业!K20</f>
        <v>1.8</v>
      </c>
      <c r="D19" s="18">
        <f>实验报告!L21</f>
        <v>2</v>
      </c>
      <c r="E19" s="18">
        <f>实验报告!M21</f>
        <v>2</v>
      </c>
      <c r="F19" s="18">
        <f>课程报告!H21</f>
        <v>0</v>
      </c>
      <c r="G19" s="18">
        <f>课程报告!I21</f>
        <v>0</v>
      </c>
      <c r="H19" s="18">
        <f>期末考试!K20</f>
        <v>0</v>
      </c>
      <c r="I19" s="18">
        <f>期末考试!L20</f>
        <v>0</v>
      </c>
      <c r="J19" s="18">
        <f t="shared" si="0"/>
        <v>5.8</v>
      </c>
      <c r="K19" s="18">
        <f t="shared" si="2"/>
        <v>2</v>
      </c>
      <c r="L19" s="18">
        <f t="shared" si="1"/>
        <v>1.8</v>
      </c>
      <c r="M19" s="18">
        <f t="shared" si="3"/>
        <v>2</v>
      </c>
      <c r="N19" s="18">
        <f>K19/评分比例!$G$3</f>
        <v>6.8965517241379309E-2</v>
      </c>
      <c r="O19" s="18">
        <f>L19/评分比例!$G$4</f>
        <v>3.272727272727273E-2</v>
      </c>
      <c r="P19" s="18">
        <f>M19/评分比例!$G$5</f>
        <v>0.125</v>
      </c>
    </row>
    <row r="20" spans="1:16" x14ac:dyDescent="0.35">
      <c r="A20" s="17">
        <f>学生名单!A19</f>
        <v>12103990627</v>
      </c>
      <c r="B20" s="18" t="str">
        <f>学生名单!B19</f>
        <v>陈恒霖</v>
      </c>
      <c r="C20" s="18">
        <f>平时作业!K21</f>
        <v>1.8</v>
      </c>
      <c r="D20" s="18">
        <f>实验报告!L22</f>
        <v>0</v>
      </c>
      <c r="E20" s="18">
        <f>实验报告!M22</f>
        <v>0</v>
      </c>
      <c r="F20" s="18">
        <f>课程报告!H22</f>
        <v>0</v>
      </c>
      <c r="G20" s="18">
        <f>课程报告!I22</f>
        <v>0</v>
      </c>
      <c r="H20" s="18">
        <f>期末考试!K21</f>
        <v>0</v>
      </c>
      <c r="I20" s="18">
        <f>期末考试!L21</f>
        <v>0</v>
      </c>
      <c r="J20" s="18">
        <f t="shared" si="0"/>
        <v>1.8</v>
      </c>
      <c r="K20" s="18">
        <f t="shared" si="2"/>
        <v>0</v>
      </c>
      <c r="L20" s="18">
        <f t="shared" si="1"/>
        <v>1.8</v>
      </c>
      <c r="M20" s="18">
        <f t="shared" si="3"/>
        <v>0</v>
      </c>
      <c r="N20" s="18">
        <f>K20/评分比例!$G$3</f>
        <v>0</v>
      </c>
      <c r="O20" s="18">
        <f>L20/评分比例!$G$4</f>
        <v>3.272727272727273E-2</v>
      </c>
      <c r="P20" s="18">
        <f>M20/评分比例!$G$5</f>
        <v>0</v>
      </c>
    </row>
    <row r="21" spans="1:16" x14ac:dyDescent="0.35">
      <c r="A21" s="17">
        <f>学生名单!A20</f>
        <v>12103990707</v>
      </c>
      <c r="B21" s="18" t="str">
        <f>学生名单!B20</f>
        <v>陈东升</v>
      </c>
      <c r="C21" s="18">
        <f>平时作业!K22</f>
        <v>1.8</v>
      </c>
      <c r="D21" s="18">
        <f>实验报告!L23</f>
        <v>7.3999999999999995</v>
      </c>
      <c r="E21" s="18">
        <f>实验报告!M23</f>
        <v>8</v>
      </c>
      <c r="F21" s="18">
        <f>课程报告!H23</f>
        <v>0</v>
      </c>
      <c r="G21" s="18">
        <f>课程报告!I23</f>
        <v>0</v>
      </c>
      <c r="H21" s="18">
        <f>期末考试!K22</f>
        <v>0</v>
      </c>
      <c r="I21" s="18">
        <f>期末考试!L22</f>
        <v>0</v>
      </c>
      <c r="J21" s="18">
        <f t="shared" si="0"/>
        <v>17.2</v>
      </c>
      <c r="K21" s="18">
        <f t="shared" si="2"/>
        <v>7.3999999999999995</v>
      </c>
      <c r="L21" s="18">
        <f t="shared" si="1"/>
        <v>1.8</v>
      </c>
      <c r="M21" s="18">
        <f t="shared" si="3"/>
        <v>8</v>
      </c>
      <c r="N21" s="18">
        <f>K21/评分比例!$G$3</f>
        <v>0.2551724137931034</v>
      </c>
      <c r="O21" s="18">
        <f>L21/评分比例!$G$4</f>
        <v>3.272727272727273E-2</v>
      </c>
      <c r="P21" s="18">
        <f>M21/评分比例!$G$5</f>
        <v>0.5</v>
      </c>
    </row>
    <row r="22" spans="1:16" x14ac:dyDescent="0.35">
      <c r="A22" s="17">
        <f>学生名单!A21</f>
        <v>12103990735</v>
      </c>
      <c r="B22" s="18" t="str">
        <f>学生名单!B21</f>
        <v>任志宇</v>
      </c>
      <c r="C22" s="18">
        <f>平时作业!K23</f>
        <v>0</v>
      </c>
      <c r="D22" s="18">
        <f>实验报告!L24</f>
        <v>0</v>
      </c>
      <c r="E22" s="18">
        <f>实验报告!M24</f>
        <v>0</v>
      </c>
      <c r="F22" s="18">
        <f>课程报告!H24</f>
        <v>0</v>
      </c>
      <c r="G22" s="18">
        <f>课程报告!I24</f>
        <v>0</v>
      </c>
      <c r="H22" s="18">
        <f>期末考试!K23</f>
        <v>0</v>
      </c>
      <c r="I22" s="18">
        <f>期末考试!L23</f>
        <v>0</v>
      </c>
      <c r="J22" s="18">
        <f t="shared" si="0"/>
        <v>0</v>
      </c>
      <c r="K22" s="18">
        <f t="shared" si="2"/>
        <v>0</v>
      </c>
      <c r="L22" s="18">
        <f t="shared" si="1"/>
        <v>0</v>
      </c>
      <c r="M22" s="18">
        <f t="shared" si="3"/>
        <v>0</v>
      </c>
      <c r="N22" s="18">
        <f>K22/评分比例!$G$3</f>
        <v>0</v>
      </c>
      <c r="O22" s="18">
        <f>L22/评分比例!$G$4</f>
        <v>0</v>
      </c>
      <c r="P22" s="18">
        <f>M22/评分比例!$G$5</f>
        <v>0</v>
      </c>
    </row>
    <row r="23" spans="1:16" x14ac:dyDescent="0.35">
      <c r="A23" s="17">
        <f>学生名单!A22</f>
        <v>12103990803</v>
      </c>
      <c r="B23" s="18" t="str">
        <f>学生名单!B22</f>
        <v>徐颖超</v>
      </c>
      <c r="C23" s="18">
        <f>平时作业!K24</f>
        <v>2</v>
      </c>
      <c r="D23" s="18">
        <f>实验报告!L25</f>
        <v>2</v>
      </c>
      <c r="E23" s="18">
        <f>实验报告!M25</f>
        <v>2</v>
      </c>
      <c r="F23" s="18">
        <f>课程报告!H25</f>
        <v>0</v>
      </c>
      <c r="G23" s="18">
        <f>课程报告!I25</f>
        <v>0</v>
      </c>
      <c r="H23" s="18">
        <f>期末考试!K24</f>
        <v>0</v>
      </c>
      <c r="I23" s="18">
        <f>期末考试!L24</f>
        <v>0</v>
      </c>
      <c r="J23" s="18">
        <f t="shared" si="0"/>
        <v>6</v>
      </c>
      <c r="K23" s="18">
        <f t="shared" si="2"/>
        <v>2</v>
      </c>
      <c r="L23" s="18">
        <f t="shared" si="1"/>
        <v>2</v>
      </c>
      <c r="M23" s="18">
        <f t="shared" si="3"/>
        <v>2</v>
      </c>
      <c r="N23" s="18">
        <f>K23/评分比例!$G$3</f>
        <v>6.8965517241379309E-2</v>
      </c>
      <c r="O23" s="18">
        <f>L23/评分比例!$G$4</f>
        <v>3.6363636363636362E-2</v>
      </c>
      <c r="P23" s="18">
        <f>M23/评分比例!$G$5</f>
        <v>0.125</v>
      </c>
    </row>
    <row r="24" spans="1:16" x14ac:dyDescent="0.35">
      <c r="A24" s="17">
        <f>学生名单!A23</f>
        <v>12103990810</v>
      </c>
      <c r="B24" s="18" t="str">
        <f>学生名单!B23</f>
        <v>熊诚宇</v>
      </c>
      <c r="C24" s="18">
        <f>平时作业!K25</f>
        <v>2</v>
      </c>
      <c r="D24" s="18">
        <f>实验报告!L26</f>
        <v>0</v>
      </c>
      <c r="E24" s="18">
        <f>实验报告!M26</f>
        <v>0</v>
      </c>
      <c r="F24" s="18">
        <f>课程报告!H26</f>
        <v>0</v>
      </c>
      <c r="G24" s="18">
        <f>课程报告!I26</f>
        <v>0</v>
      </c>
      <c r="H24" s="18">
        <f>期末考试!K25</f>
        <v>0</v>
      </c>
      <c r="I24" s="18">
        <f>期末考试!L25</f>
        <v>0</v>
      </c>
      <c r="J24" s="18">
        <f t="shared" si="0"/>
        <v>2</v>
      </c>
      <c r="K24" s="18">
        <f t="shared" si="2"/>
        <v>0</v>
      </c>
      <c r="L24" s="18">
        <f t="shared" si="1"/>
        <v>2</v>
      </c>
      <c r="M24" s="18">
        <f t="shared" si="3"/>
        <v>0</v>
      </c>
      <c r="N24" s="18">
        <f>K24/评分比例!$G$3</f>
        <v>0</v>
      </c>
      <c r="O24" s="18">
        <f>L24/评分比例!$G$4</f>
        <v>3.6363636363636362E-2</v>
      </c>
      <c r="P24" s="18">
        <f>M24/评分比例!$G$5</f>
        <v>0</v>
      </c>
    </row>
    <row r="25" spans="1:16" x14ac:dyDescent="0.35">
      <c r="A25" s="17">
        <f>学生名单!A24</f>
        <v>12103990832</v>
      </c>
      <c r="B25" s="18" t="str">
        <f>学生名单!B24</f>
        <v>涂飞阳</v>
      </c>
      <c r="C25" s="18">
        <f>平时作业!K26</f>
        <v>2</v>
      </c>
      <c r="D25" s="18">
        <f>实验报告!L27</f>
        <v>0</v>
      </c>
      <c r="E25" s="18">
        <f>实验报告!M27</f>
        <v>0</v>
      </c>
      <c r="F25" s="18">
        <f>课程报告!H27</f>
        <v>0</v>
      </c>
      <c r="G25" s="18">
        <f>课程报告!I27</f>
        <v>0</v>
      </c>
      <c r="H25" s="18">
        <f>期末考试!K26</f>
        <v>0</v>
      </c>
      <c r="I25" s="18">
        <f>期末考试!L26</f>
        <v>0</v>
      </c>
      <c r="J25" s="18">
        <f t="shared" si="0"/>
        <v>2</v>
      </c>
      <c r="K25" s="18">
        <f t="shared" si="2"/>
        <v>0</v>
      </c>
      <c r="L25" s="18">
        <f t="shared" si="1"/>
        <v>2</v>
      </c>
      <c r="M25" s="18">
        <f t="shared" si="3"/>
        <v>0</v>
      </c>
      <c r="N25" s="18">
        <f>K25/评分比例!$G$3</f>
        <v>0</v>
      </c>
      <c r="O25" s="18">
        <f>L25/评分比例!$G$4</f>
        <v>3.6363636363636362E-2</v>
      </c>
      <c r="P25" s="18">
        <f>M25/评分比例!$G$5</f>
        <v>0</v>
      </c>
    </row>
    <row r="26" spans="1:16" x14ac:dyDescent="0.35">
      <c r="A26" s="17">
        <f>学生名单!A25</f>
        <v>12107040103</v>
      </c>
      <c r="B26" s="18" t="str">
        <f>学生名单!B25</f>
        <v>郭文泽</v>
      </c>
      <c r="C26" s="18">
        <f>平时作业!K27</f>
        <v>1.8</v>
      </c>
      <c r="D26" s="18">
        <f>实验报告!L28</f>
        <v>0</v>
      </c>
      <c r="E26" s="18">
        <f>实验报告!M28</f>
        <v>0</v>
      </c>
      <c r="F26" s="18">
        <f>课程报告!H28</f>
        <v>0</v>
      </c>
      <c r="G26" s="18">
        <f>课程报告!I28</f>
        <v>0</v>
      </c>
      <c r="H26" s="18">
        <f>期末考试!K27</f>
        <v>0</v>
      </c>
      <c r="I26" s="18">
        <f>期末考试!L27</f>
        <v>0</v>
      </c>
      <c r="J26" s="18">
        <f t="shared" si="0"/>
        <v>1.8</v>
      </c>
      <c r="K26" s="18">
        <f t="shared" si="2"/>
        <v>0</v>
      </c>
      <c r="L26" s="18">
        <f t="shared" si="1"/>
        <v>1.8</v>
      </c>
      <c r="M26" s="18">
        <f t="shared" si="3"/>
        <v>0</v>
      </c>
      <c r="N26" s="18">
        <f>K26/评分比例!$G$3</f>
        <v>0</v>
      </c>
      <c r="O26" s="18">
        <f>L26/评分比例!$G$4</f>
        <v>3.272727272727273E-2</v>
      </c>
      <c r="P26" s="18">
        <f>M26/评分比例!$G$5</f>
        <v>0</v>
      </c>
    </row>
    <row r="27" spans="1:16" x14ac:dyDescent="0.35">
      <c r="A27" s="17">
        <f>学生名单!A26</f>
        <v>12107040104</v>
      </c>
      <c r="B27" s="18" t="str">
        <f>学生名单!B26</f>
        <v>杜兆阳</v>
      </c>
      <c r="C27" s="18">
        <f>平时作业!K28</f>
        <v>1.6</v>
      </c>
      <c r="D27" s="18">
        <f>实验报告!L29</f>
        <v>0</v>
      </c>
      <c r="E27" s="18">
        <f>实验报告!M29</f>
        <v>0</v>
      </c>
      <c r="F27" s="18">
        <f>课程报告!H29</f>
        <v>0</v>
      </c>
      <c r="G27" s="18">
        <f>课程报告!I29</f>
        <v>0</v>
      </c>
      <c r="H27" s="18">
        <f>期末考试!K28</f>
        <v>0</v>
      </c>
      <c r="I27" s="18">
        <f>期末考试!L28</f>
        <v>0</v>
      </c>
      <c r="J27" s="18">
        <f t="shared" si="0"/>
        <v>1.6</v>
      </c>
      <c r="K27" s="18">
        <f t="shared" si="2"/>
        <v>0</v>
      </c>
      <c r="L27" s="18">
        <f t="shared" si="1"/>
        <v>1.6</v>
      </c>
      <c r="M27" s="18">
        <f t="shared" si="3"/>
        <v>0</v>
      </c>
      <c r="N27" s="18">
        <f>K27/评分比例!$G$3</f>
        <v>0</v>
      </c>
      <c r="O27" s="18">
        <f>L27/评分比例!$G$4</f>
        <v>2.9090909090909091E-2</v>
      </c>
      <c r="P27" s="18">
        <f>M27/评分比例!$G$5</f>
        <v>0</v>
      </c>
    </row>
    <row r="28" spans="1:16" x14ac:dyDescent="0.35">
      <c r="A28" s="17">
        <f>学生名单!A27</f>
        <v>12107980615</v>
      </c>
      <c r="B28" s="18" t="str">
        <f>学生名单!B27</f>
        <v>雷坤璇</v>
      </c>
      <c r="C28" s="18">
        <f>平时作业!K29</f>
        <v>1.6</v>
      </c>
      <c r="D28" s="18">
        <f>实验报告!L30</f>
        <v>6</v>
      </c>
      <c r="E28" s="18">
        <f>实验报告!M30</f>
        <v>5.0999999999999996</v>
      </c>
      <c r="F28" s="18">
        <f>课程报告!H30</f>
        <v>0</v>
      </c>
      <c r="G28" s="18">
        <f>课程报告!I30</f>
        <v>0</v>
      </c>
      <c r="H28" s="18">
        <f>期末考试!K29</f>
        <v>0</v>
      </c>
      <c r="I28" s="18">
        <f>期末考试!L29</f>
        <v>0</v>
      </c>
      <c r="J28" s="18">
        <f t="shared" si="0"/>
        <v>12.7</v>
      </c>
      <c r="K28" s="18">
        <f t="shared" si="2"/>
        <v>6</v>
      </c>
      <c r="L28" s="18">
        <f t="shared" si="1"/>
        <v>1.6</v>
      </c>
      <c r="M28" s="18">
        <f t="shared" si="3"/>
        <v>5.0999999999999996</v>
      </c>
      <c r="N28" s="18">
        <f>K28/评分比例!$G$3</f>
        <v>0.20689655172413793</v>
      </c>
      <c r="O28" s="18">
        <f>L28/评分比例!$G$4</f>
        <v>2.9090909090909091E-2</v>
      </c>
      <c r="P28" s="18">
        <f>M28/评分比例!$G$5</f>
        <v>0.31874999999999998</v>
      </c>
    </row>
    <row r="29" spans="1:16" x14ac:dyDescent="0.35">
      <c r="A29" s="17">
        <f>学生名单!A28</f>
        <v>12107980635</v>
      </c>
      <c r="B29" s="18" t="str">
        <f>学生名单!B28</f>
        <v>周成泽</v>
      </c>
      <c r="C29" s="18">
        <f>平时作业!K30</f>
        <v>1.4000000000000001</v>
      </c>
      <c r="D29" s="18">
        <f>实验报告!L31</f>
        <v>0</v>
      </c>
      <c r="E29" s="18">
        <f>实验报告!M31</f>
        <v>0</v>
      </c>
      <c r="F29" s="18">
        <f>课程报告!H31</f>
        <v>0</v>
      </c>
      <c r="G29" s="18">
        <f>课程报告!I31</f>
        <v>0</v>
      </c>
      <c r="H29" s="18">
        <f>期末考试!K30</f>
        <v>0</v>
      </c>
      <c r="I29" s="18">
        <f>期末考试!L30</f>
        <v>0</v>
      </c>
      <c r="J29" s="18">
        <f t="shared" si="0"/>
        <v>1.4000000000000001</v>
      </c>
      <c r="K29" s="18">
        <f t="shared" si="2"/>
        <v>0</v>
      </c>
      <c r="L29" s="18">
        <f t="shared" si="1"/>
        <v>1.4000000000000001</v>
      </c>
      <c r="M29" s="18">
        <f t="shared" si="3"/>
        <v>0</v>
      </c>
      <c r="N29" s="18">
        <f>K29/评分比例!$G$3</f>
        <v>0</v>
      </c>
      <c r="O29" s="18">
        <f>L29/评分比例!$G$4</f>
        <v>2.5454545454545455E-2</v>
      </c>
      <c r="P29" s="18">
        <f>M29/评分比例!$G$5</f>
        <v>0</v>
      </c>
    </row>
    <row r="30" spans="1:16" x14ac:dyDescent="0.35">
      <c r="A30" s="17">
        <f>学生名单!A29</f>
        <v>12108980434</v>
      </c>
      <c r="B30" s="18" t="str">
        <f>学生名单!B29</f>
        <v>黄若桓</v>
      </c>
      <c r="C30" s="18">
        <f>平时作业!K31</f>
        <v>2</v>
      </c>
      <c r="D30" s="18">
        <f>实验报告!L32</f>
        <v>0</v>
      </c>
      <c r="E30" s="18">
        <f>实验报告!M32</f>
        <v>0</v>
      </c>
      <c r="F30" s="18">
        <f>课程报告!H32</f>
        <v>0</v>
      </c>
      <c r="G30" s="18">
        <f>课程报告!I32</f>
        <v>0</v>
      </c>
      <c r="H30" s="18">
        <f>期末考试!K31</f>
        <v>0</v>
      </c>
      <c r="I30" s="18">
        <f>期末考试!L31</f>
        <v>0</v>
      </c>
      <c r="J30" s="18">
        <f t="shared" si="0"/>
        <v>2</v>
      </c>
      <c r="K30" s="18">
        <f t="shared" si="2"/>
        <v>0</v>
      </c>
      <c r="L30" s="18">
        <f t="shared" si="1"/>
        <v>2</v>
      </c>
      <c r="M30" s="18">
        <f t="shared" si="3"/>
        <v>0</v>
      </c>
      <c r="N30" s="18">
        <f>K30/评分比例!$G$3</f>
        <v>0</v>
      </c>
      <c r="O30" s="18">
        <f>L30/评分比例!$G$4</f>
        <v>3.6363636363636362E-2</v>
      </c>
      <c r="P30" s="18">
        <f>M30/评分比例!$G$5</f>
        <v>0</v>
      </c>
    </row>
    <row r="31" spans="1:16" x14ac:dyDescent="0.35">
      <c r="A31" s="17">
        <f>学生名单!A30</f>
        <v>12108990208</v>
      </c>
      <c r="B31" s="18" t="str">
        <f>学生名单!B30</f>
        <v>张梦露</v>
      </c>
      <c r="C31" s="18">
        <f>平时作业!K32</f>
        <v>1.8</v>
      </c>
      <c r="D31" s="18">
        <f>实验报告!L33</f>
        <v>0</v>
      </c>
      <c r="E31" s="18">
        <f>实验报告!M33</f>
        <v>0</v>
      </c>
      <c r="F31" s="18">
        <f>课程报告!H33</f>
        <v>0</v>
      </c>
      <c r="G31" s="18">
        <f>课程报告!I33</f>
        <v>0</v>
      </c>
      <c r="H31" s="18">
        <f>期末考试!K32</f>
        <v>0</v>
      </c>
      <c r="I31" s="18">
        <f>期末考试!L32</f>
        <v>0</v>
      </c>
      <c r="J31" s="18">
        <f t="shared" si="0"/>
        <v>1.8</v>
      </c>
      <c r="K31" s="18">
        <f t="shared" si="2"/>
        <v>0</v>
      </c>
      <c r="L31" s="18">
        <f t="shared" si="1"/>
        <v>1.8</v>
      </c>
      <c r="M31" s="18">
        <f t="shared" si="3"/>
        <v>0</v>
      </c>
      <c r="N31" s="18">
        <f>K31/评分比例!$G$3</f>
        <v>0</v>
      </c>
      <c r="O31" s="18">
        <f>L31/评分比例!$G$4</f>
        <v>3.272727272727273E-2</v>
      </c>
      <c r="P31" s="18">
        <f>M31/评分比例!$G$5</f>
        <v>0</v>
      </c>
    </row>
    <row r="32" spans="1:16" x14ac:dyDescent="0.35">
      <c r="A32" s="17">
        <f>学生名单!A31</f>
        <v>12108990402</v>
      </c>
      <c r="B32" s="18" t="str">
        <f>学生名单!B31</f>
        <v>李洪元</v>
      </c>
      <c r="C32" s="18">
        <f>平时作业!K33</f>
        <v>0.8</v>
      </c>
      <c r="D32" s="18">
        <f>实验报告!L34</f>
        <v>0</v>
      </c>
      <c r="E32" s="18">
        <f>实验报告!M34</f>
        <v>0</v>
      </c>
      <c r="F32" s="18">
        <f>课程报告!H34</f>
        <v>0</v>
      </c>
      <c r="G32" s="18">
        <f>课程报告!I34</f>
        <v>0</v>
      </c>
      <c r="H32" s="18">
        <f>期末考试!K33</f>
        <v>0</v>
      </c>
      <c r="I32" s="18">
        <f>期末考试!L33</f>
        <v>0</v>
      </c>
      <c r="J32" s="18">
        <f t="shared" si="0"/>
        <v>0.8</v>
      </c>
      <c r="K32" s="18">
        <f t="shared" si="2"/>
        <v>0</v>
      </c>
      <c r="L32" s="18">
        <f t="shared" si="1"/>
        <v>0.8</v>
      </c>
      <c r="M32" s="18">
        <f t="shared" si="3"/>
        <v>0</v>
      </c>
      <c r="N32" s="18">
        <f>K32/评分比例!$G$3</f>
        <v>0</v>
      </c>
      <c r="O32" s="18">
        <f>L32/评分比例!$G$4</f>
        <v>1.4545454545454545E-2</v>
      </c>
      <c r="P32" s="18">
        <f>M32/评分比例!$G$5</f>
        <v>0</v>
      </c>
    </row>
    <row r="33" spans="1:16" x14ac:dyDescent="0.35">
      <c r="A33" s="17">
        <f>学生名单!A32</f>
        <v>12108990508</v>
      </c>
      <c r="B33" s="18" t="str">
        <f>学生名单!B32</f>
        <v>杨红</v>
      </c>
      <c r="C33" s="18">
        <f>平时作业!K34</f>
        <v>1.6</v>
      </c>
      <c r="D33" s="18">
        <f>实验报告!L35</f>
        <v>8</v>
      </c>
      <c r="E33" s="18">
        <f>实验报告!M35</f>
        <v>8</v>
      </c>
      <c r="F33" s="18">
        <f>课程报告!H35</f>
        <v>0</v>
      </c>
      <c r="G33" s="18">
        <f>课程报告!I35</f>
        <v>0</v>
      </c>
      <c r="H33" s="18">
        <f>期末考试!K34</f>
        <v>0</v>
      </c>
      <c r="I33" s="18">
        <f>期末考试!L34</f>
        <v>0</v>
      </c>
      <c r="J33" s="18">
        <f t="shared" si="0"/>
        <v>17.600000000000001</v>
      </c>
      <c r="K33" s="18">
        <f t="shared" si="2"/>
        <v>8</v>
      </c>
      <c r="L33" s="18">
        <f t="shared" si="1"/>
        <v>1.6</v>
      </c>
      <c r="M33" s="18">
        <f t="shared" si="3"/>
        <v>8</v>
      </c>
      <c r="N33" s="18">
        <f>K33/评分比例!$G$3</f>
        <v>0.27586206896551724</v>
      </c>
      <c r="O33" s="18">
        <f>L33/评分比例!$G$4</f>
        <v>2.9090909090909091E-2</v>
      </c>
      <c r="P33" s="18">
        <f>M33/评分比例!$G$5</f>
        <v>0.5</v>
      </c>
    </row>
    <row r="34" spans="1:16" x14ac:dyDescent="0.35">
      <c r="A34" s="17">
        <f>学生名单!A33</f>
        <v>12109010233</v>
      </c>
      <c r="B34" s="18" t="str">
        <f>学生名单!B33</f>
        <v>陈思雨</v>
      </c>
      <c r="C34" s="18">
        <f>平时作业!K35</f>
        <v>1.6</v>
      </c>
      <c r="D34" s="18">
        <f>实验报告!L36</f>
        <v>0</v>
      </c>
      <c r="E34" s="18">
        <f>实验报告!M36</f>
        <v>0</v>
      </c>
      <c r="F34" s="18">
        <f>课程报告!H36</f>
        <v>0</v>
      </c>
      <c r="G34" s="18">
        <f>课程报告!I36</f>
        <v>0</v>
      </c>
      <c r="H34" s="18">
        <f>期末考试!K35</f>
        <v>0</v>
      </c>
      <c r="I34" s="18">
        <f>期末考试!L35</f>
        <v>0</v>
      </c>
      <c r="J34" s="18">
        <f t="shared" si="0"/>
        <v>1.6</v>
      </c>
      <c r="K34" s="18">
        <f t="shared" si="2"/>
        <v>0</v>
      </c>
      <c r="L34" s="18">
        <f t="shared" si="1"/>
        <v>1.6</v>
      </c>
      <c r="M34" s="18">
        <f t="shared" si="3"/>
        <v>0</v>
      </c>
      <c r="N34" s="18">
        <f>K34/评分比例!$G$3</f>
        <v>0</v>
      </c>
      <c r="O34" s="18">
        <f>L34/评分比例!$G$4</f>
        <v>2.9090909090909091E-2</v>
      </c>
      <c r="P34" s="18">
        <f>M34/评分比例!$G$5</f>
        <v>0</v>
      </c>
    </row>
    <row r="35" spans="1:16" x14ac:dyDescent="0.35">
      <c r="A35" s="17">
        <f>学生名单!A34</f>
        <v>12109990107</v>
      </c>
      <c r="B35" s="18" t="str">
        <f>学生名单!B34</f>
        <v>朱欣豪</v>
      </c>
      <c r="C35" s="18">
        <f>平时作业!K36</f>
        <v>2</v>
      </c>
      <c r="D35" s="18">
        <f>实验报告!L37</f>
        <v>8</v>
      </c>
      <c r="E35" s="18">
        <f>实验报告!M37</f>
        <v>8</v>
      </c>
      <c r="F35" s="18">
        <f>课程报告!H37</f>
        <v>0</v>
      </c>
      <c r="G35" s="18">
        <f>课程报告!I37</f>
        <v>0</v>
      </c>
      <c r="H35" s="18">
        <f>期末考试!K36</f>
        <v>0</v>
      </c>
      <c r="I35" s="18">
        <f>期末考试!L36</f>
        <v>0</v>
      </c>
      <c r="J35" s="18">
        <f t="shared" si="0"/>
        <v>18</v>
      </c>
      <c r="K35" s="18">
        <f t="shared" si="2"/>
        <v>8</v>
      </c>
      <c r="L35" s="18">
        <f t="shared" si="1"/>
        <v>2</v>
      </c>
      <c r="M35" s="18">
        <f t="shared" si="3"/>
        <v>8</v>
      </c>
      <c r="N35" s="18">
        <f>K35/评分比例!$G$3</f>
        <v>0.27586206896551724</v>
      </c>
      <c r="O35" s="18">
        <f>L35/评分比例!$G$4</f>
        <v>3.6363636363636362E-2</v>
      </c>
      <c r="P35" s="18">
        <f>M35/评分比例!$G$5</f>
        <v>0.5</v>
      </c>
    </row>
    <row r="36" spans="1:16" x14ac:dyDescent="0.35">
      <c r="A36" s="17">
        <f>学生名单!A35</f>
        <v>12109990124</v>
      </c>
      <c r="B36" s="18" t="str">
        <f>学生名单!B35</f>
        <v>黄星豪</v>
      </c>
      <c r="C36" s="18">
        <f>平时作业!K37</f>
        <v>1.4000000000000001</v>
      </c>
      <c r="D36" s="18">
        <f>实验报告!L38</f>
        <v>2</v>
      </c>
      <c r="E36" s="18">
        <f>实验报告!M38</f>
        <v>1.5</v>
      </c>
      <c r="F36" s="18">
        <f>课程报告!H38</f>
        <v>0</v>
      </c>
      <c r="G36" s="18">
        <f>课程报告!I38</f>
        <v>0</v>
      </c>
      <c r="H36" s="18">
        <f>期末考试!K37</f>
        <v>0</v>
      </c>
      <c r="I36" s="18">
        <f>期末考试!L37</f>
        <v>0</v>
      </c>
      <c r="J36" s="18">
        <f t="shared" si="0"/>
        <v>4.9000000000000004</v>
      </c>
      <c r="K36" s="18">
        <f t="shared" si="2"/>
        <v>2</v>
      </c>
      <c r="L36" s="18">
        <f t="shared" si="1"/>
        <v>1.4000000000000001</v>
      </c>
      <c r="M36" s="18">
        <f t="shared" si="3"/>
        <v>1.5</v>
      </c>
      <c r="N36" s="18">
        <f>K36/评分比例!$G$3</f>
        <v>6.8965517241379309E-2</v>
      </c>
      <c r="O36" s="18">
        <f>L36/评分比例!$G$4</f>
        <v>2.5454545454545455E-2</v>
      </c>
      <c r="P36" s="18">
        <f>M36/评分比例!$G$5</f>
        <v>9.375E-2</v>
      </c>
    </row>
    <row r="37" spans="1:16" x14ac:dyDescent="0.35">
      <c r="A37" s="17">
        <f>学生名单!A36</f>
        <v>12109990701</v>
      </c>
      <c r="B37" s="18" t="str">
        <f>学生名单!B36</f>
        <v>黄廷威</v>
      </c>
      <c r="C37" s="18">
        <f>平时作业!K38</f>
        <v>2</v>
      </c>
      <c r="D37" s="18">
        <f>实验报告!L39</f>
        <v>0</v>
      </c>
      <c r="E37" s="18">
        <f>实验报告!M39</f>
        <v>0</v>
      </c>
      <c r="F37" s="18">
        <f>课程报告!H39</f>
        <v>0</v>
      </c>
      <c r="G37" s="18">
        <f>课程报告!I39</f>
        <v>0</v>
      </c>
      <c r="H37" s="18">
        <f>期末考试!K38</f>
        <v>0</v>
      </c>
      <c r="I37" s="18">
        <f>期末考试!L38</f>
        <v>0</v>
      </c>
      <c r="J37" s="18">
        <f t="shared" si="0"/>
        <v>2</v>
      </c>
      <c r="K37" s="18">
        <f t="shared" si="2"/>
        <v>0</v>
      </c>
      <c r="L37" s="18">
        <f t="shared" si="1"/>
        <v>2</v>
      </c>
      <c r="M37" s="18">
        <f t="shared" si="3"/>
        <v>0</v>
      </c>
      <c r="N37" s="18">
        <f>K37/评分比例!$G$3</f>
        <v>0</v>
      </c>
      <c r="O37" s="18">
        <f>L37/评分比例!$G$4</f>
        <v>3.6363636363636362E-2</v>
      </c>
      <c r="P37" s="18">
        <f>M37/评分比例!$G$5</f>
        <v>0</v>
      </c>
    </row>
    <row r="38" spans="1:16" x14ac:dyDescent="0.35">
      <c r="A38" s="17">
        <f>学生名单!A37</f>
        <v>12112050203</v>
      </c>
      <c r="B38" s="18" t="str">
        <f>学生名单!B37</f>
        <v>陆凯</v>
      </c>
      <c r="C38" s="18">
        <f>平时作业!K39</f>
        <v>2</v>
      </c>
      <c r="D38" s="18">
        <f>实验报告!L40</f>
        <v>0</v>
      </c>
      <c r="E38" s="18">
        <f>实验报告!M40</f>
        <v>0</v>
      </c>
      <c r="F38" s="18">
        <f>课程报告!H40</f>
        <v>0</v>
      </c>
      <c r="G38" s="18">
        <f>课程报告!I40</f>
        <v>0</v>
      </c>
      <c r="H38" s="18">
        <f>期末考试!K39</f>
        <v>0</v>
      </c>
      <c r="I38" s="18">
        <f>期末考试!L39</f>
        <v>0</v>
      </c>
      <c r="J38" s="18">
        <f t="shared" si="0"/>
        <v>2</v>
      </c>
      <c r="K38" s="18">
        <f t="shared" si="2"/>
        <v>0</v>
      </c>
      <c r="L38" s="18">
        <f t="shared" si="1"/>
        <v>2</v>
      </c>
      <c r="M38" s="18">
        <f t="shared" si="3"/>
        <v>0</v>
      </c>
      <c r="N38" s="18">
        <f>K38/评分比例!$G$3</f>
        <v>0</v>
      </c>
      <c r="O38" s="18">
        <f>L38/评分比例!$G$4</f>
        <v>3.6363636363636362E-2</v>
      </c>
      <c r="P38" s="18">
        <f>M38/评分比例!$G$5</f>
        <v>0</v>
      </c>
    </row>
    <row r="39" spans="1:16" x14ac:dyDescent="0.35">
      <c r="A39" s="17">
        <f>学生名单!A38</f>
        <v>12112060204</v>
      </c>
      <c r="B39" s="18" t="str">
        <f>学生名单!B38</f>
        <v>孙志瑞</v>
      </c>
      <c r="C39" s="18">
        <f>平时作业!K40</f>
        <v>1.2</v>
      </c>
      <c r="D39" s="18">
        <f>实验报告!L41</f>
        <v>0</v>
      </c>
      <c r="E39" s="18">
        <f>实验报告!M41</f>
        <v>0</v>
      </c>
      <c r="F39" s="18">
        <f>课程报告!H41</f>
        <v>0</v>
      </c>
      <c r="G39" s="18">
        <f>课程报告!I41</f>
        <v>0</v>
      </c>
      <c r="H39" s="18">
        <f>期末考试!K40</f>
        <v>0</v>
      </c>
      <c r="I39" s="18">
        <f>期末考试!L40</f>
        <v>0</v>
      </c>
      <c r="J39" s="18">
        <f t="shared" si="0"/>
        <v>1.2</v>
      </c>
      <c r="K39" s="18">
        <f t="shared" si="2"/>
        <v>0</v>
      </c>
      <c r="L39" s="18">
        <f t="shared" si="1"/>
        <v>1.2</v>
      </c>
      <c r="M39" s="18">
        <f t="shared" si="3"/>
        <v>0</v>
      </c>
      <c r="N39" s="18">
        <f>K39/评分比例!$G$3</f>
        <v>0</v>
      </c>
      <c r="O39" s="18">
        <f>L39/评分比例!$G$4</f>
        <v>2.1818181818181816E-2</v>
      </c>
      <c r="P39" s="18">
        <f>M39/评分比例!$G$5</f>
        <v>0</v>
      </c>
    </row>
    <row r="40" spans="1:16" x14ac:dyDescent="0.35">
      <c r="A40" s="17">
        <f>学生名单!A39</f>
        <v>12112990506</v>
      </c>
      <c r="B40" s="18" t="str">
        <f>学生名单!B39</f>
        <v>张道科</v>
      </c>
      <c r="C40" s="18">
        <f>平时作业!K41</f>
        <v>2</v>
      </c>
      <c r="D40" s="18">
        <f>实验报告!L42</f>
        <v>1.8</v>
      </c>
      <c r="E40" s="18">
        <f>实验报告!M42</f>
        <v>2</v>
      </c>
      <c r="F40" s="18">
        <f>课程报告!H42</f>
        <v>0</v>
      </c>
      <c r="G40" s="18">
        <f>课程报告!I42</f>
        <v>0</v>
      </c>
      <c r="H40" s="18">
        <f>期末考试!K41</f>
        <v>0</v>
      </c>
      <c r="I40" s="18">
        <f>期末考试!L41</f>
        <v>0</v>
      </c>
      <c r="J40" s="18">
        <f t="shared" si="0"/>
        <v>5.8</v>
      </c>
      <c r="K40" s="18">
        <f t="shared" si="2"/>
        <v>1.8</v>
      </c>
      <c r="L40" s="18">
        <f t="shared" si="1"/>
        <v>2</v>
      </c>
      <c r="M40" s="18">
        <f t="shared" si="3"/>
        <v>2</v>
      </c>
      <c r="N40" s="18">
        <f>K40/评分比例!$G$3</f>
        <v>6.2068965517241378E-2</v>
      </c>
      <c r="O40" s="18">
        <f>L40/评分比例!$G$4</f>
        <v>3.6363636363636362E-2</v>
      </c>
      <c r="P40" s="18">
        <f>M40/评分比例!$G$5</f>
        <v>0.125</v>
      </c>
    </row>
    <row r="41" spans="1:16" x14ac:dyDescent="0.35">
      <c r="A41" s="17">
        <f>学生名单!A40</f>
        <v>12112991111</v>
      </c>
      <c r="B41" s="18" t="str">
        <f>学生名单!B40</f>
        <v>付保罗</v>
      </c>
      <c r="C41" s="18">
        <f>平时作业!K42</f>
        <v>1.2</v>
      </c>
      <c r="D41" s="18">
        <f>实验报告!L43</f>
        <v>7.3</v>
      </c>
      <c r="E41" s="18">
        <f>实验报告!M43</f>
        <v>7</v>
      </c>
      <c r="F41" s="18">
        <f>课程报告!H43</f>
        <v>0</v>
      </c>
      <c r="G41" s="18">
        <f>课程报告!I43</f>
        <v>0</v>
      </c>
      <c r="H41" s="18">
        <f>期末考试!K42</f>
        <v>0</v>
      </c>
      <c r="I41" s="18">
        <f>期末考试!L42</f>
        <v>0</v>
      </c>
      <c r="J41" s="18">
        <f t="shared" si="0"/>
        <v>15.5</v>
      </c>
      <c r="K41" s="18">
        <f t="shared" si="2"/>
        <v>7.3</v>
      </c>
      <c r="L41" s="18">
        <f t="shared" si="1"/>
        <v>1.2</v>
      </c>
      <c r="M41" s="18">
        <f t="shared" si="3"/>
        <v>7</v>
      </c>
      <c r="N41" s="18">
        <f>K41/评分比例!$G$3</f>
        <v>0.25172413793103449</v>
      </c>
      <c r="O41" s="18">
        <f>L41/评分比例!$G$4</f>
        <v>2.1818181818181816E-2</v>
      </c>
      <c r="P41" s="18">
        <f>M41/评分比例!$G$5</f>
        <v>0.4375</v>
      </c>
    </row>
    <row r="42" spans="1:16" x14ac:dyDescent="0.35">
      <c r="A42" s="17">
        <f>学生名单!A41</f>
        <v>12115990335</v>
      </c>
      <c r="B42" s="18" t="str">
        <f>学生名单!B41</f>
        <v>周鹏程</v>
      </c>
      <c r="C42" s="18">
        <f>平时作业!K43</f>
        <v>1.4000000000000001</v>
      </c>
      <c r="D42" s="18">
        <f>实验报告!L44</f>
        <v>0</v>
      </c>
      <c r="E42" s="18">
        <f>实验报告!M44</f>
        <v>0</v>
      </c>
      <c r="F42" s="18">
        <f>课程报告!H44</f>
        <v>0</v>
      </c>
      <c r="G42" s="18">
        <f>课程报告!I44</f>
        <v>0</v>
      </c>
      <c r="H42" s="18">
        <f>期末考试!K43</f>
        <v>0</v>
      </c>
      <c r="I42" s="18">
        <f>期末考试!L43</f>
        <v>0</v>
      </c>
      <c r="J42" s="18">
        <f t="shared" si="0"/>
        <v>1.4000000000000001</v>
      </c>
      <c r="K42" s="18">
        <f t="shared" si="2"/>
        <v>0</v>
      </c>
      <c r="L42" s="18">
        <f t="shared" si="1"/>
        <v>1.4000000000000001</v>
      </c>
      <c r="M42" s="18">
        <f t="shared" si="3"/>
        <v>0</v>
      </c>
      <c r="N42" s="18">
        <f>K42/评分比例!$G$3</f>
        <v>0</v>
      </c>
      <c r="O42" s="18">
        <f>L42/评分比例!$G$4</f>
        <v>2.5454545454545455E-2</v>
      </c>
      <c r="P42" s="18">
        <f>M42/评分比例!$G$5</f>
        <v>0</v>
      </c>
    </row>
    <row r="43" spans="1:16" x14ac:dyDescent="0.35">
      <c r="A43" s="17">
        <f>学生名单!A42</f>
        <v>12123010104</v>
      </c>
      <c r="B43" s="18" t="str">
        <f>学生名单!B42</f>
        <v>张敬东</v>
      </c>
      <c r="C43" s="18">
        <f>平时作业!K44</f>
        <v>1.8</v>
      </c>
      <c r="D43" s="18">
        <f>实验报告!L45</f>
        <v>0</v>
      </c>
      <c r="E43" s="18">
        <f>实验报告!M45</f>
        <v>0</v>
      </c>
      <c r="F43" s="18">
        <f>课程报告!H45</f>
        <v>0</v>
      </c>
      <c r="G43" s="18">
        <f>课程报告!I45</f>
        <v>0</v>
      </c>
      <c r="H43" s="18">
        <f>期末考试!K44</f>
        <v>0</v>
      </c>
      <c r="I43" s="18">
        <f>期末考试!L44</f>
        <v>0</v>
      </c>
      <c r="J43" s="18">
        <f t="shared" si="0"/>
        <v>1.8</v>
      </c>
      <c r="K43" s="18">
        <f t="shared" si="2"/>
        <v>0</v>
      </c>
      <c r="L43" s="18">
        <f t="shared" si="1"/>
        <v>1.8</v>
      </c>
      <c r="M43" s="18">
        <f t="shared" si="3"/>
        <v>0</v>
      </c>
      <c r="N43" s="18">
        <f>K43/评分比例!$G$3</f>
        <v>0</v>
      </c>
      <c r="O43" s="18">
        <f>L43/评分比例!$G$4</f>
        <v>3.272727272727273E-2</v>
      </c>
      <c r="P43" s="18">
        <f>M43/评分比例!$G$5</f>
        <v>0</v>
      </c>
    </row>
    <row r="44" spans="1:16" x14ac:dyDescent="0.35">
      <c r="A44" s="17">
        <f>学生名单!A43</f>
        <v>12101010113</v>
      </c>
      <c r="B44" s="18" t="str">
        <f>学生名单!B43</f>
        <v>徐帅</v>
      </c>
      <c r="C44" s="18">
        <f>平时作业!K45</f>
        <v>1.4000000000000001</v>
      </c>
      <c r="D44" s="18">
        <f>实验报告!L46</f>
        <v>0</v>
      </c>
      <c r="E44" s="18">
        <f>实验报告!M46</f>
        <v>0</v>
      </c>
      <c r="F44" s="18">
        <f>课程报告!H46</f>
        <v>0</v>
      </c>
      <c r="G44" s="18">
        <f>课程报告!I46</f>
        <v>0</v>
      </c>
      <c r="H44" s="18">
        <f>期末考试!K45</f>
        <v>0</v>
      </c>
      <c r="I44" s="18">
        <f>期末考试!L45</f>
        <v>0</v>
      </c>
      <c r="J44" s="18">
        <f t="shared" si="0"/>
        <v>1.4000000000000001</v>
      </c>
      <c r="K44" s="18">
        <f t="shared" si="2"/>
        <v>0</v>
      </c>
      <c r="L44" s="18">
        <f t="shared" si="1"/>
        <v>1.4000000000000001</v>
      </c>
      <c r="M44" s="18">
        <f t="shared" si="3"/>
        <v>0</v>
      </c>
      <c r="N44" s="18">
        <f>K44/评分比例!$G$3</f>
        <v>0</v>
      </c>
      <c r="O44" s="18">
        <f>L44/评分比例!$G$4</f>
        <v>2.5454545454545455E-2</v>
      </c>
      <c r="P44" s="18">
        <f>M44/评分比例!$G$5</f>
        <v>0</v>
      </c>
    </row>
    <row r="45" spans="1:16" x14ac:dyDescent="0.35">
      <c r="A45" s="17">
        <f>学生名单!A44</f>
        <v>12103990102</v>
      </c>
      <c r="B45" s="18" t="str">
        <f>学生名单!B44</f>
        <v>谭颖</v>
      </c>
      <c r="C45" s="18">
        <f>平时作业!K46</f>
        <v>1.2</v>
      </c>
      <c r="D45" s="18">
        <f>实验报告!L47</f>
        <v>0</v>
      </c>
      <c r="E45" s="18">
        <f>实验报告!M47</f>
        <v>0</v>
      </c>
      <c r="F45" s="18">
        <f>课程报告!H47</f>
        <v>0</v>
      </c>
      <c r="G45" s="18">
        <f>课程报告!I47</f>
        <v>0</v>
      </c>
      <c r="H45" s="18">
        <f>期末考试!K46</f>
        <v>0</v>
      </c>
      <c r="I45" s="18">
        <f>期末考试!L46</f>
        <v>0</v>
      </c>
      <c r="J45" s="18">
        <f t="shared" si="0"/>
        <v>1.2</v>
      </c>
      <c r="K45" s="18">
        <f t="shared" si="2"/>
        <v>0</v>
      </c>
      <c r="L45" s="18">
        <f t="shared" si="1"/>
        <v>1.2</v>
      </c>
      <c r="M45" s="18">
        <f t="shared" si="3"/>
        <v>0</v>
      </c>
      <c r="N45" s="18">
        <f>K45/评分比例!$G$3</f>
        <v>0</v>
      </c>
      <c r="O45" s="18">
        <f>L45/评分比例!$G$4</f>
        <v>2.1818181818181816E-2</v>
      </c>
      <c r="P45" s="18">
        <f>M45/评分比例!$G$5</f>
        <v>0</v>
      </c>
    </row>
    <row r="46" spans="1:16" x14ac:dyDescent="0.35">
      <c r="A46" s="17">
        <f>学生名单!A45</f>
        <v>12103990104</v>
      </c>
      <c r="B46" s="18" t="str">
        <f>学生名单!B45</f>
        <v>路如龙</v>
      </c>
      <c r="C46" s="18">
        <f>平时作业!K47</f>
        <v>1.4000000000000001</v>
      </c>
      <c r="D46" s="18">
        <f>实验报告!L48</f>
        <v>7.2</v>
      </c>
      <c r="E46" s="18">
        <f>实验报告!M48</f>
        <v>7.6000000000000005</v>
      </c>
      <c r="F46" s="18">
        <f>课程报告!H48</f>
        <v>0</v>
      </c>
      <c r="G46" s="18">
        <f>课程报告!I48</f>
        <v>0</v>
      </c>
      <c r="H46" s="18">
        <f>期末考试!K47</f>
        <v>0</v>
      </c>
      <c r="I46" s="18">
        <f>期末考试!L47</f>
        <v>0</v>
      </c>
      <c r="J46" s="18">
        <f t="shared" si="0"/>
        <v>16.2</v>
      </c>
      <c r="K46" s="18">
        <f t="shared" si="2"/>
        <v>7.2</v>
      </c>
      <c r="L46" s="18">
        <f t="shared" si="1"/>
        <v>1.4000000000000001</v>
      </c>
      <c r="M46" s="18">
        <f t="shared" si="3"/>
        <v>7.6000000000000005</v>
      </c>
      <c r="N46" s="18">
        <f>K46/评分比例!$G$3</f>
        <v>0.24827586206896551</v>
      </c>
      <c r="O46" s="18">
        <f>L46/评分比例!$G$4</f>
        <v>2.5454545454545455E-2</v>
      </c>
      <c r="P46" s="18">
        <f>M46/评分比例!$G$5</f>
        <v>0.47500000000000003</v>
      </c>
    </row>
    <row r="47" spans="1:16" x14ac:dyDescent="0.35">
      <c r="A47" s="17">
        <f>学生名单!A46</f>
        <v>12103990105</v>
      </c>
      <c r="B47" s="18" t="str">
        <f>学生名单!B46</f>
        <v>张牧凡</v>
      </c>
      <c r="C47" s="18">
        <f>平时作业!K48</f>
        <v>2</v>
      </c>
      <c r="D47" s="18">
        <f>实验报告!L49</f>
        <v>1.8</v>
      </c>
      <c r="E47" s="18">
        <f>实验报告!M49</f>
        <v>2</v>
      </c>
      <c r="F47" s="18">
        <f>课程报告!H49</f>
        <v>0</v>
      </c>
      <c r="G47" s="18">
        <f>课程报告!I49</f>
        <v>0</v>
      </c>
      <c r="H47" s="18">
        <f>期末考试!K48</f>
        <v>0</v>
      </c>
      <c r="I47" s="18">
        <f>期末考试!L48</f>
        <v>0</v>
      </c>
      <c r="J47" s="18">
        <f t="shared" si="0"/>
        <v>5.8</v>
      </c>
      <c r="K47" s="18">
        <f t="shared" si="2"/>
        <v>1.8</v>
      </c>
      <c r="L47" s="18">
        <f t="shared" si="1"/>
        <v>2</v>
      </c>
      <c r="M47" s="18">
        <f t="shared" si="3"/>
        <v>2</v>
      </c>
      <c r="N47" s="18">
        <f>K47/评分比例!$G$3</f>
        <v>6.2068965517241378E-2</v>
      </c>
      <c r="O47" s="18">
        <f>L47/评分比例!$G$4</f>
        <v>3.6363636363636362E-2</v>
      </c>
      <c r="P47" s="18">
        <f>M47/评分比例!$G$5</f>
        <v>0.125</v>
      </c>
    </row>
    <row r="48" spans="1:16" x14ac:dyDescent="0.35">
      <c r="A48" s="17">
        <f>学生名单!A47</f>
        <v>12103990106</v>
      </c>
      <c r="B48" s="18" t="str">
        <f>学生名单!B47</f>
        <v>邓妮娜</v>
      </c>
      <c r="C48" s="18">
        <f>平时作业!K49</f>
        <v>2</v>
      </c>
      <c r="D48" s="18">
        <f>实验报告!L50</f>
        <v>2</v>
      </c>
      <c r="E48" s="18">
        <f>实验报告!M50</f>
        <v>2</v>
      </c>
      <c r="F48" s="18">
        <f>课程报告!H50</f>
        <v>0</v>
      </c>
      <c r="G48" s="18">
        <f>课程报告!I50</f>
        <v>0</v>
      </c>
      <c r="H48" s="18">
        <f>期末考试!K49</f>
        <v>0</v>
      </c>
      <c r="I48" s="18">
        <f>期末考试!L49</f>
        <v>0</v>
      </c>
      <c r="J48" s="18">
        <f t="shared" si="0"/>
        <v>6</v>
      </c>
      <c r="K48" s="18">
        <f t="shared" si="2"/>
        <v>2</v>
      </c>
      <c r="L48" s="18">
        <f t="shared" si="1"/>
        <v>2</v>
      </c>
      <c r="M48" s="18">
        <f t="shared" si="3"/>
        <v>2</v>
      </c>
      <c r="N48" s="18">
        <f>K48/评分比例!$G$3</f>
        <v>6.8965517241379309E-2</v>
      </c>
      <c r="O48" s="18">
        <f>L48/评分比例!$G$4</f>
        <v>3.6363636363636362E-2</v>
      </c>
      <c r="P48" s="18">
        <f>M48/评分比例!$G$5</f>
        <v>0.125</v>
      </c>
    </row>
    <row r="49" spans="1:16" x14ac:dyDescent="0.35">
      <c r="A49" s="17">
        <f>学生名单!A48</f>
        <v>12103990108</v>
      </c>
      <c r="B49" s="18" t="str">
        <f>学生名单!B48</f>
        <v>周世杰</v>
      </c>
      <c r="C49" s="18">
        <f>平时作业!K50</f>
        <v>1.6</v>
      </c>
      <c r="D49" s="18">
        <f>实验报告!L51</f>
        <v>3.8</v>
      </c>
      <c r="E49" s="18">
        <f>实验报告!M51</f>
        <v>3.5</v>
      </c>
      <c r="F49" s="18">
        <f>课程报告!H51</f>
        <v>0</v>
      </c>
      <c r="G49" s="18">
        <f>课程报告!I51</f>
        <v>0</v>
      </c>
      <c r="H49" s="18">
        <f>期末考试!K50</f>
        <v>0</v>
      </c>
      <c r="I49" s="18">
        <f>期末考试!L50</f>
        <v>0</v>
      </c>
      <c r="J49" s="18">
        <f t="shared" si="0"/>
        <v>8.9</v>
      </c>
      <c r="K49" s="18">
        <f t="shared" si="2"/>
        <v>3.8</v>
      </c>
      <c r="L49" s="18">
        <f t="shared" si="1"/>
        <v>1.6</v>
      </c>
      <c r="M49" s="18">
        <f t="shared" si="3"/>
        <v>3.5</v>
      </c>
      <c r="N49" s="18">
        <f>K49/评分比例!$G$3</f>
        <v>0.13103448275862067</v>
      </c>
      <c r="O49" s="18">
        <f>L49/评分比例!$G$4</f>
        <v>2.9090909090909091E-2</v>
      </c>
      <c r="P49" s="18">
        <f>M49/评分比例!$G$5</f>
        <v>0.21875</v>
      </c>
    </row>
    <row r="50" spans="1:16" x14ac:dyDescent="0.35">
      <c r="A50" s="17">
        <f>学生名单!A49</f>
        <v>12103990109</v>
      </c>
      <c r="B50" s="18" t="str">
        <f>学生名单!B49</f>
        <v>李天爱</v>
      </c>
      <c r="C50" s="18">
        <f>平时作业!K51</f>
        <v>1.8</v>
      </c>
      <c r="D50" s="18">
        <f>实验报告!L52</f>
        <v>1.5</v>
      </c>
      <c r="E50" s="18">
        <f>实验报告!M52</f>
        <v>1.5</v>
      </c>
      <c r="F50" s="18">
        <f>课程报告!H52</f>
        <v>0</v>
      </c>
      <c r="G50" s="18">
        <f>课程报告!I52</f>
        <v>0</v>
      </c>
      <c r="H50" s="18">
        <f>期末考试!K51</f>
        <v>0</v>
      </c>
      <c r="I50" s="18">
        <f>期末考试!L51</f>
        <v>0</v>
      </c>
      <c r="J50" s="18">
        <f t="shared" si="0"/>
        <v>4.8</v>
      </c>
      <c r="K50" s="18">
        <f t="shared" si="2"/>
        <v>1.5</v>
      </c>
      <c r="L50" s="18">
        <f t="shared" si="1"/>
        <v>1.8</v>
      </c>
      <c r="M50" s="18">
        <f t="shared" si="3"/>
        <v>1.5</v>
      </c>
      <c r="N50" s="18">
        <f>K50/评分比例!$G$3</f>
        <v>5.1724137931034482E-2</v>
      </c>
      <c r="O50" s="18">
        <f>L50/评分比例!$G$4</f>
        <v>3.272727272727273E-2</v>
      </c>
      <c r="P50" s="18">
        <f>M50/评分比例!$G$5</f>
        <v>9.375E-2</v>
      </c>
    </row>
    <row r="51" spans="1:16" x14ac:dyDescent="0.35">
      <c r="A51" s="17">
        <f>学生名单!A50</f>
        <v>12103990112</v>
      </c>
      <c r="B51" s="18" t="str">
        <f>学生名单!B50</f>
        <v>钟珂羽</v>
      </c>
      <c r="C51" s="18">
        <f>平时作业!K52</f>
        <v>1.4000000000000001</v>
      </c>
      <c r="D51" s="18">
        <f>实验报告!L53</f>
        <v>0</v>
      </c>
      <c r="E51" s="18">
        <f>实验报告!M53</f>
        <v>0</v>
      </c>
      <c r="F51" s="18">
        <f>课程报告!H53</f>
        <v>0</v>
      </c>
      <c r="G51" s="18">
        <f>课程报告!I53</f>
        <v>0</v>
      </c>
      <c r="H51" s="18">
        <f>期末考试!K52</f>
        <v>0</v>
      </c>
      <c r="I51" s="18">
        <f>期末考试!L52</f>
        <v>0</v>
      </c>
      <c r="J51" s="18">
        <f t="shared" si="0"/>
        <v>1.4000000000000001</v>
      </c>
      <c r="K51" s="18">
        <f t="shared" si="2"/>
        <v>0</v>
      </c>
      <c r="L51" s="18">
        <f t="shared" si="1"/>
        <v>1.4000000000000001</v>
      </c>
      <c r="M51" s="18">
        <f t="shared" si="3"/>
        <v>0</v>
      </c>
      <c r="N51" s="18">
        <f>K51/评分比例!$G$3</f>
        <v>0</v>
      </c>
      <c r="O51" s="18">
        <f>L51/评分比例!$G$4</f>
        <v>2.5454545454545455E-2</v>
      </c>
      <c r="P51" s="18">
        <f>M51/评分比例!$G$5</f>
        <v>0</v>
      </c>
    </row>
    <row r="52" spans="1:16" x14ac:dyDescent="0.35">
      <c r="A52" s="17">
        <f>学生名单!A51</f>
        <v>12103990113</v>
      </c>
      <c r="B52" s="18" t="str">
        <f>学生名单!B51</f>
        <v>王星语</v>
      </c>
      <c r="C52" s="18">
        <f>平时作业!K53</f>
        <v>1.8</v>
      </c>
      <c r="D52" s="18">
        <f>实验报告!L54</f>
        <v>0</v>
      </c>
      <c r="E52" s="18">
        <f>实验报告!M54</f>
        <v>0</v>
      </c>
      <c r="F52" s="18">
        <f>课程报告!H54</f>
        <v>0</v>
      </c>
      <c r="G52" s="18">
        <f>课程报告!I54</f>
        <v>0</v>
      </c>
      <c r="H52" s="18">
        <f>期末考试!K53</f>
        <v>0</v>
      </c>
      <c r="I52" s="18">
        <f>期末考试!L53</f>
        <v>0</v>
      </c>
      <c r="J52" s="18">
        <f t="shared" si="0"/>
        <v>1.8</v>
      </c>
      <c r="K52" s="18">
        <f t="shared" si="2"/>
        <v>0</v>
      </c>
      <c r="L52" s="18">
        <f t="shared" si="1"/>
        <v>1.8</v>
      </c>
      <c r="M52" s="18">
        <f t="shared" si="3"/>
        <v>0</v>
      </c>
      <c r="N52" s="18">
        <f>K52/评分比例!$G$3</f>
        <v>0</v>
      </c>
      <c r="O52" s="18">
        <f>L52/评分比例!$G$4</f>
        <v>3.272727272727273E-2</v>
      </c>
      <c r="P52" s="18">
        <f>M52/评分比例!$G$5</f>
        <v>0</v>
      </c>
    </row>
    <row r="53" spans="1:16" x14ac:dyDescent="0.35">
      <c r="A53" s="17">
        <f>学生名单!A52</f>
        <v>12103990114</v>
      </c>
      <c r="B53" s="18" t="str">
        <f>学生名单!B52</f>
        <v>董云飞</v>
      </c>
      <c r="C53" s="18">
        <f>平时作业!K54</f>
        <v>1.4000000000000001</v>
      </c>
      <c r="D53" s="18">
        <f>实验报告!L55</f>
        <v>0</v>
      </c>
      <c r="E53" s="18">
        <f>实验报告!M55</f>
        <v>0</v>
      </c>
      <c r="F53" s="18">
        <f>课程报告!H55</f>
        <v>0</v>
      </c>
      <c r="G53" s="18">
        <f>课程报告!I55</f>
        <v>0</v>
      </c>
      <c r="H53" s="18">
        <f>期末考试!K54</f>
        <v>0</v>
      </c>
      <c r="I53" s="18">
        <f>期末考试!L54</f>
        <v>0</v>
      </c>
      <c r="J53" s="18">
        <f t="shared" si="0"/>
        <v>1.4000000000000001</v>
      </c>
      <c r="K53" s="18">
        <f t="shared" si="2"/>
        <v>0</v>
      </c>
      <c r="L53" s="18">
        <f t="shared" si="1"/>
        <v>1.4000000000000001</v>
      </c>
      <c r="M53" s="18">
        <f t="shared" si="3"/>
        <v>0</v>
      </c>
      <c r="N53" s="18">
        <f>K53/评分比例!$G$3</f>
        <v>0</v>
      </c>
      <c r="O53" s="18">
        <f>L53/评分比例!$G$4</f>
        <v>2.5454545454545455E-2</v>
      </c>
      <c r="P53" s="18">
        <f>M53/评分比例!$G$5</f>
        <v>0</v>
      </c>
    </row>
    <row r="54" spans="1:16" x14ac:dyDescent="0.35">
      <c r="A54" s="17">
        <f>学生名单!A53</f>
        <v>12103990116</v>
      </c>
      <c r="B54" s="18" t="str">
        <f>学生名单!B53</f>
        <v>郭天阳</v>
      </c>
      <c r="C54" s="18">
        <f>平时作业!K55</f>
        <v>1.6</v>
      </c>
      <c r="D54" s="18">
        <f>实验报告!L56</f>
        <v>6</v>
      </c>
      <c r="E54" s="18">
        <f>实验报告!M56</f>
        <v>6</v>
      </c>
      <c r="F54" s="18">
        <f>课程报告!H56</f>
        <v>0</v>
      </c>
      <c r="G54" s="18">
        <f>课程报告!I56</f>
        <v>0</v>
      </c>
      <c r="H54" s="18">
        <f>期末考试!K55</f>
        <v>0</v>
      </c>
      <c r="I54" s="18">
        <f>期末考试!L55</f>
        <v>0</v>
      </c>
      <c r="J54" s="18">
        <f t="shared" si="0"/>
        <v>13.6</v>
      </c>
      <c r="K54" s="18">
        <f t="shared" si="2"/>
        <v>6</v>
      </c>
      <c r="L54" s="18">
        <f t="shared" si="1"/>
        <v>1.6</v>
      </c>
      <c r="M54" s="18">
        <f t="shared" si="3"/>
        <v>6</v>
      </c>
      <c r="N54" s="18">
        <f>K54/评分比例!$G$3</f>
        <v>0.20689655172413793</v>
      </c>
      <c r="O54" s="18">
        <f>L54/评分比例!$G$4</f>
        <v>2.9090909090909091E-2</v>
      </c>
      <c r="P54" s="18">
        <f>M54/评分比例!$G$5</f>
        <v>0.375</v>
      </c>
    </row>
    <row r="55" spans="1:16" x14ac:dyDescent="0.35">
      <c r="A55" s="17">
        <f>学生名单!A54</f>
        <v>12103990121</v>
      </c>
      <c r="B55" s="18" t="str">
        <f>学生名单!B54</f>
        <v>王鹏</v>
      </c>
      <c r="C55" s="18">
        <f>平时作业!K56</f>
        <v>1.6</v>
      </c>
      <c r="D55" s="18">
        <f>实验报告!L57</f>
        <v>0</v>
      </c>
      <c r="E55" s="18">
        <f>实验报告!M57</f>
        <v>0</v>
      </c>
      <c r="F55" s="18">
        <f>课程报告!H57</f>
        <v>0</v>
      </c>
      <c r="G55" s="18">
        <f>课程报告!I57</f>
        <v>0</v>
      </c>
      <c r="H55" s="18">
        <f>期末考试!K56</f>
        <v>0</v>
      </c>
      <c r="I55" s="18">
        <f>期末考试!L56</f>
        <v>0</v>
      </c>
      <c r="J55" s="18">
        <f t="shared" si="0"/>
        <v>1.6</v>
      </c>
      <c r="K55" s="18">
        <f t="shared" si="2"/>
        <v>0</v>
      </c>
      <c r="L55" s="18">
        <f t="shared" si="1"/>
        <v>1.6</v>
      </c>
      <c r="M55" s="18">
        <f t="shared" si="3"/>
        <v>0</v>
      </c>
      <c r="N55" s="18">
        <f>K55/评分比例!$G$3</f>
        <v>0</v>
      </c>
      <c r="O55" s="18">
        <f>L55/评分比例!$G$4</f>
        <v>2.9090909090909091E-2</v>
      </c>
      <c r="P55" s="18">
        <f>M55/评分比例!$G$5</f>
        <v>0</v>
      </c>
    </row>
    <row r="56" spans="1:16" x14ac:dyDescent="0.35">
      <c r="A56" s="17">
        <f>学生名单!A55</f>
        <v>12103990122</v>
      </c>
      <c r="B56" s="18" t="str">
        <f>学生名单!B55</f>
        <v>瞿杨</v>
      </c>
      <c r="C56" s="18">
        <f>平时作业!K57</f>
        <v>1.6</v>
      </c>
      <c r="D56" s="18">
        <f>实验报告!L58</f>
        <v>8</v>
      </c>
      <c r="E56" s="18">
        <f>实验报告!M58</f>
        <v>8</v>
      </c>
      <c r="F56" s="18">
        <f>课程报告!H58</f>
        <v>0</v>
      </c>
      <c r="G56" s="18">
        <f>课程报告!I58</f>
        <v>0</v>
      </c>
      <c r="H56" s="18">
        <f>期末考试!K57</f>
        <v>0</v>
      </c>
      <c r="I56" s="18">
        <f>期末考试!L57</f>
        <v>0</v>
      </c>
      <c r="J56" s="18">
        <f t="shared" si="0"/>
        <v>17.600000000000001</v>
      </c>
      <c r="K56" s="18">
        <f t="shared" si="2"/>
        <v>8</v>
      </c>
      <c r="L56" s="18">
        <f t="shared" si="1"/>
        <v>1.6</v>
      </c>
      <c r="M56" s="18">
        <f t="shared" si="3"/>
        <v>8</v>
      </c>
      <c r="N56" s="18">
        <f>K56/评分比例!$G$3</f>
        <v>0.27586206896551724</v>
      </c>
      <c r="O56" s="18">
        <f>L56/评分比例!$G$4</f>
        <v>2.9090909090909091E-2</v>
      </c>
      <c r="P56" s="18">
        <f>M56/评分比例!$G$5</f>
        <v>0.5</v>
      </c>
    </row>
    <row r="57" spans="1:16" x14ac:dyDescent="0.35">
      <c r="A57" s="17">
        <f>学生名单!A56</f>
        <v>12103990124</v>
      </c>
      <c r="B57" s="18" t="str">
        <f>学生名单!B56</f>
        <v>刘胜</v>
      </c>
      <c r="C57" s="18">
        <f>平时作业!K58</f>
        <v>1.2</v>
      </c>
      <c r="D57" s="18">
        <f>实验报告!L59</f>
        <v>0</v>
      </c>
      <c r="E57" s="18">
        <f>实验报告!M59</f>
        <v>0</v>
      </c>
      <c r="F57" s="18">
        <f>课程报告!H59</f>
        <v>0</v>
      </c>
      <c r="G57" s="18">
        <f>课程报告!I59</f>
        <v>0</v>
      </c>
      <c r="H57" s="18">
        <f>期末考试!K58</f>
        <v>0</v>
      </c>
      <c r="I57" s="18">
        <f>期末考试!L58</f>
        <v>0</v>
      </c>
      <c r="J57" s="18">
        <f t="shared" si="0"/>
        <v>1.2</v>
      </c>
      <c r="K57" s="18">
        <f t="shared" si="2"/>
        <v>0</v>
      </c>
      <c r="L57" s="18">
        <f t="shared" si="1"/>
        <v>1.2</v>
      </c>
      <c r="M57" s="18">
        <f t="shared" si="3"/>
        <v>0</v>
      </c>
      <c r="N57" s="18">
        <f>K57/评分比例!$G$3</f>
        <v>0</v>
      </c>
      <c r="O57" s="18">
        <f>L57/评分比例!$G$4</f>
        <v>2.1818181818181816E-2</v>
      </c>
      <c r="P57" s="18">
        <f>M57/评分比例!$G$5</f>
        <v>0</v>
      </c>
    </row>
    <row r="58" spans="1:16" x14ac:dyDescent="0.35">
      <c r="A58" s="17">
        <f>学生名单!A57</f>
        <v>12103990126</v>
      </c>
      <c r="B58" s="18" t="str">
        <f>学生名单!B57</f>
        <v>徐萍英</v>
      </c>
      <c r="C58" s="18">
        <f>平时作业!K59</f>
        <v>1.2</v>
      </c>
      <c r="D58" s="18">
        <f>实验报告!L60</f>
        <v>2</v>
      </c>
      <c r="E58" s="18">
        <f>实验报告!M60</f>
        <v>2</v>
      </c>
      <c r="F58" s="18">
        <f>课程报告!H60</f>
        <v>0</v>
      </c>
      <c r="G58" s="18">
        <f>课程报告!I60</f>
        <v>0</v>
      </c>
      <c r="H58" s="18">
        <f>期末考试!K59</f>
        <v>0</v>
      </c>
      <c r="I58" s="18">
        <f>期末考试!L59</f>
        <v>0</v>
      </c>
      <c r="J58" s="18">
        <f t="shared" si="0"/>
        <v>5.2</v>
      </c>
      <c r="K58" s="18">
        <f t="shared" si="2"/>
        <v>2</v>
      </c>
      <c r="L58" s="18">
        <f t="shared" si="1"/>
        <v>1.2</v>
      </c>
      <c r="M58" s="18">
        <f t="shared" si="3"/>
        <v>2</v>
      </c>
      <c r="N58" s="18">
        <f>K58/评分比例!$G$3</f>
        <v>6.8965517241379309E-2</v>
      </c>
      <c r="O58" s="18">
        <f>L58/评分比例!$G$4</f>
        <v>2.1818181818181816E-2</v>
      </c>
      <c r="P58" s="18">
        <f>M58/评分比例!$G$5</f>
        <v>0.125</v>
      </c>
    </row>
    <row r="59" spans="1:16" x14ac:dyDescent="0.35">
      <c r="A59" s="17">
        <f>学生名单!A58</f>
        <v>12103990131</v>
      </c>
      <c r="B59" s="18" t="str">
        <f>学生名单!B58</f>
        <v>田佳禾</v>
      </c>
      <c r="C59" s="18">
        <f>平时作业!K60</f>
        <v>1.6</v>
      </c>
      <c r="D59" s="18">
        <f>实验报告!L61</f>
        <v>0</v>
      </c>
      <c r="E59" s="18">
        <f>实验报告!M61</f>
        <v>0</v>
      </c>
      <c r="F59" s="18">
        <f>课程报告!H61</f>
        <v>0</v>
      </c>
      <c r="G59" s="18">
        <f>课程报告!I61</f>
        <v>0</v>
      </c>
      <c r="H59" s="18">
        <f>期末考试!K60</f>
        <v>0</v>
      </c>
      <c r="I59" s="18">
        <f>期末考试!L60</f>
        <v>0</v>
      </c>
      <c r="J59" s="18">
        <f t="shared" si="0"/>
        <v>1.6</v>
      </c>
      <c r="K59" s="18">
        <f t="shared" si="2"/>
        <v>0</v>
      </c>
      <c r="L59" s="18">
        <f t="shared" si="1"/>
        <v>1.6</v>
      </c>
      <c r="M59" s="18">
        <f t="shared" si="3"/>
        <v>0</v>
      </c>
      <c r="N59" s="18">
        <f>K59/评分比例!$G$3</f>
        <v>0</v>
      </c>
      <c r="O59" s="18">
        <f>L59/评分比例!$G$4</f>
        <v>2.9090909090909091E-2</v>
      </c>
      <c r="P59" s="18">
        <f>M59/评分比例!$G$5</f>
        <v>0</v>
      </c>
    </row>
    <row r="60" spans="1:16" x14ac:dyDescent="0.35">
      <c r="A60" s="17">
        <f>学生名单!A59</f>
        <v>12103990133</v>
      </c>
      <c r="B60" s="18" t="str">
        <f>学生名单!B59</f>
        <v>陈政阳</v>
      </c>
      <c r="C60" s="18">
        <f>平时作业!K61</f>
        <v>1.6</v>
      </c>
      <c r="D60" s="18">
        <f>实验报告!L62</f>
        <v>0</v>
      </c>
      <c r="E60" s="18">
        <f>实验报告!M62</f>
        <v>0</v>
      </c>
      <c r="F60" s="18">
        <f>课程报告!H62</f>
        <v>0</v>
      </c>
      <c r="G60" s="18">
        <f>课程报告!I62</f>
        <v>0</v>
      </c>
      <c r="H60" s="18">
        <f>期末考试!K61</f>
        <v>0</v>
      </c>
      <c r="I60" s="18">
        <f>期末考试!L61</f>
        <v>0</v>
      </c>
      <c r="J60" s="18">
        <f t="shared" si="0"/>
        <v>1.6</v>
      </c>
      <c r="K60" s="18">
        <f t="shared" si="2"/>
        <v>0</v>
      </c>
      <c r="L60" s="18">
        <f t="shared" si="1"/>
        <v>1.6</v>
      </c>
      <c r="M60" s="18">
        <f t="shared" si="3"/>
        <v>0</v>
      </c>
      <c r="N60" s="18">
        <f>K60/评分比例!$G$3</f>
        <v>0</v>
      </c>
      <c r="O60" s="18">
        <f>L60/评分比例!$G$4</f>
        <v>2.9090909090909091E-2</v>
      </c>
      <c r="P60" s="18">
        <f>M60/评分比例!$G$5</f>
        <v>0</v>
      </c>
    </row>
    <row r="61" spans="1:16" x14ac:dyDescent="0.35">
      <c r="A61" s="17">
        <f>学生名单!A60</f>
        <v>12103990134</v>
      </c>
      <c r="B61" s="18" t="str">
        <f>学生名单!B60</f>
        <v>王培</v>
      </c>
      <c r="C61" s="18">
        <f>平时作业!K62</f>
        <v>2</v>
      </c>
      <c r="D61" s="18">
        <f>实验报告!L63</f>
        <v>1.5</v>
      </c>
      <c r="E61" s="18">
        <f>实验报告!M63</f>
        <v>2</v>
      </c>
      <c r="F61" s="18">
        <f>课程报告!H63</f>
        <v>0</v>
      </c>
      <c r="G61" s="18">
        <f>课程报告!I63</f>
        <v>0</v>
      </c>
      <c r="H61" s="18">
        <f>期末考试!K62</f>
        <v>0</v>
      </c>
      <c r="I61" s="18">
        <f>期末考试!L62</f>
        <v>0</v>
      </c>
      <c r="J61" s="18">
        <f t="shared" si="0"/>
        <v>5.5</v>
      </c>
      <c r="K61" s="18">
        <f t="shared" si="2"/>
        <v>1.5</v>
      </c>
      <c r="L61" s="18">
        <f t="shared" si="1"/>
        <v>2</v>
      </c>
      <c r="M61" s="18">
        <f t="shared" si="3"/>
        <v>2</v>
      </c>
      <c r="N61" s="18">
        <f>K61/评分比例!$G$3</f>
        <v>5.1724137931034482E-2</v>
      </c>
      <c r="O61" s="18">
        <f>L61/评分比例!$G$4</f>
        <v>3.6363636363636362E-2</v>
      </c>
      <c r="P61" s="18">
        <f>M61/评分比例!$G$5</f>
        <v>0.125</v>
      </c>
    </row>
    <row r="62" spans="1:16" x14ac:dyDescent="0.35">
      <c r="A62" s="17">
        <f>学生名单!A61</f>
        <v>12103990137</v>
      </c>
      <c r="B62" s="18" t="str">
        <f>学生名单!B61</f>
        <v>黎智敏</v>
      </c>
      <c r="C62" s="18">
        <f>平时作业!K63</f>
        <v>1.8</v>
      </c>
      <c r="D62" s="18">
        <f>实验报告!L64</f>
        <v>0</v>
      </c>
      <c r="E62" s="18">
        <f>实验报告!M64</f>
        <v>0</v>
      </c>
      <c r="F62" s="18">
        <f>课程报告!H64</f>
        <v>0</v>
      </c>
      <c r="G62" s="18">
        <f>课程报告!I64</f>
        <v>0</v>
      </c>
      <c r="H62" s="18">
        <f>期末考试!K63</f>
        <v>0</v>
      </c>
      <c r="I62" s="18">
        <f>期末考试!L63</f>
        <v>0</v>
      </c>
      <c r="J62" s="18">
        <f t="shared" si="0"/>
        <v>1.8</v>
      </c>
      <c r="K62" s="18">
        <f t="shared" si="2"/>
        <v>0</v>
      </c>
      <c r="L62" s="18">
        <f t="shared" si="1"/>
        <v>1.8</v>
      </c>
      <c r="M62" s="18">
        <f t="shared" si="3"/>
        <v>0</v>
      </c>
      <c r="N62" s="18">
        <f>K62/评分比例!$G$3</f>
        <v>0</v>
      </c>
      <c r="O62" s="18">
        <f>L62/评分比例!$G$4</f>
        <v>3.272727272727273E-2</v>
      </c>
      <c r="P62" s="18">
        <f>M62/评分比例!$G$5</f>
        <v>0</v>
      </c>
    </row>
    <row r="63" spans="1:16" x14ac:dyDescent="0.35">
      <c r="A63" s="17">
        <f>学生名单!A62</f>
        <v>12103990204</v>
      </c>
      <c r="B63" s="18" t="str">
        <f>学生名单!B62</f>
        <v>李欣茹</v>
      </c>
      <c r="C63" s="18">
        <f>平时作业!K64</f>
        <v>1.6</v>
      </c>
      <c r="D63" s="18">
        <f>实验报告!L65</f>
        <v>7.5</v>
      </c>
      <c r="E63" s="18">
        <f>实验报告!M65</f>
        <v>7.7</v>
      </c>
      <c r="F63" s="18">
        <f>课程报告!H65</f>
        <v>0</v>
      </c>
      <c r="G63" s="18">
        <f>课程报告!I65</f>
        <v>0</v>
      </c>
      <c r="H63" s="18">
        <f>期末考试!K64</f>
        <v>0</v>
      </c>
      <c r="I63" s="18">
        <f>期末考试!L64</f>
        <v>0</v>
      </c>
      <c r="J63" s="18">
        <f t="shared" si="0"/>
        <v>16.8</v>
      </c>
      <c r="K63" s="18">
        <f t="shared" si="2"/>
        <v>7.5</v>
      </c>
      <c r="L63" s="18">
        <f t="shared" si="1"/>
        <v>1.6</v>
      </c>
      <c r="M63" s="18">
        <f t="shared" si="3"/>
        <v>7.7</v>
      </c>
      <c r="N63" s="18">
        <f>K63/评分比例!$G$3</f>
        <v>0.25862068965517243</v>
      </c>
      <c r="O63" s="18">
        <f>L63/评分比例!$G$4</f>
        <v>2.9090909090909091E-2</v>
      </c>
      <c r="P63" s="18">
        <f>M63/评分比例!$G$5</f>
        <v>0.48125000000000001</v>
      </c>
    </row>
    <row r="64" spans="1:16" x14ac:dyDescent="0.35">
      <c r="A64" s="17">
        <f>学生名单!A63</f>
        <v>12103990206</v>
      </c>
      <c r="B64" s="18" t="str">
        <f>学生名单!B63</f>
        <v>梅天乐</v>
      </c>
      <c r="C64" s="18">
        <f>平时作业!K65</f>
        <v>1.8</v>
      </c>
      <c r="D64" s="18">
        <f>实验报告!L66</f>
        <v>1.5</v>
      </c>
      <c r="E64" s="18">
        <f>实验报告!M66</f>
        <v>1.8</v>
      </c>
      <c r="F64" s="18">
        <f>课程报告!H66</f>
        <v>0</v>
      </c>
      <c r="G64" s="18">
        <f>课程报告!I66</f>
        <v>0</v>
      </c>
      <c r="H64" s="18">
        <f>期末考试!K65</f>
        <v>0</v>
      </c>
      <c r="I64" s="18">
        <f>期末考试!L65</f>
        <v>0</v>
      </c>
      <c r="J64" s="18">
        <f t="shared" si="0"/>
        <v>5.0999999999999996</v>
      </c>
      <c r="K64" s="18">
        <f t="shared" si="2"/>
        <v>1.5</v>
      </c>
      <c r="L64" s="18">
        <f t="shared" si="1"/>
        <v>1.8</v>
      </c>
      <c r="M64" s="18">
        <f t="shared" si="3"/>
        <v>1.8</v>
      </c>
      <c r="N64" s="18">
        <f>K64/评分比例!$G$3</f>
        <v>5.1724137931034482E-2</v>
      </c>
      <c r="O64" s="18">
        <f>L64/评分比例!$G$4</f>
        <v>3.272727272727273E-2</v>
      </c>
      <c r="P64" s="18">
        <f>M64/评分比例!$G$5</f>
        <v>0.1125</v>
      </c>
    </row>
    <row r="65" spans="1:16" x14ac:dyDescent="0.35">
      <c r="A65" s="17">
        <f>学生名单!A64</f>
        <v>12103990207</v>
      </c>
      <c r="B65" s="18" t="str">
        <f>学生名单!B64</f>
        <v>肖文婧</v>
      </c>
      <c r="C65" s="18">
        <f>平时作业!K66</f>
        <v>1.8</v>
      </c>
      <c r="D65" s="18">
        <f>实验报告!L67</f>
        <v>8</v>
      </c>
      <c r="E65" s="18">
        <f>实验报告!M67</f>
        <v>8</v>
      </c>
      <c r="F65" s="18">
        <f>课程报告!H67</f>
        <v>0</v>
      </c>
      <c r="G65" s="18">
        <f>课程报告!I67</f>
        <v>0</v>
      </c>
      <c r="H65" s="18">
        <f>期末考试!K66</f>
        <v>0</v>
      </c>
      <c r="I65" s="18">
        <f>期末考试!L66</f>
        <v>0</v>
      </c>
      <c r="J65" s="18">
        <f t="shared" si="0"/>
        <v>17.8</v>
      </c>
      <c r="K65" s="18">
        <f t="shared" si="2"/>
        <v>8</v>
      </c>
      <c r="L65" s="18">
        <f t="shared" si="1"/>
        <v>1.8</v>
      </c>
      <c r="M65" s="18">
        <f t="shared" si="3"/>
        <v>8</v>
      </c>
      <c r="N65" s="18">
        <f>K65/评分比例!$G$3</f>
        <v>0.27586206896551724</v>
      </c>
      <c r="O65" s="18">
        <f>L65/评分比例!$G$4</f>
        <v>3.272727272727273E-2</v>
      </c>
      <c r="P65" s="18">
        <f>M65/评分比例!$G$5</f>
        <v>0.5</v>
      </c>
    </row>
    <row r="66" spans="1:16" x14ac:dyDescent="0.35">
      <c r="A66" s="17">
        <f>学生名单!A65</f>
        <v>12103990211</v>
      </c>
      <c r="B66" s="18" t="str">
        <f>学生名单!B65</f>
        <v>潘永巍</v>
      </c>
      <c r="C66" s="18">
        <f>平时作业!K67</f>
        <v>1.4000000000000001</v>
      </c>
      <c r="D66" s="18">
        <f>实验报告!L68</f>
        <v>0</v>
      </c>
      <c r="E66" s="18">
        <f>实验报告!M68</f>
        <v>0</v>
      </c>
      <c r="F66" s="18">
        <f>课程报告!H68</f>
        <v>0</v>
      </c>
      <c r="G66" s="18">
        <f>课程报告!I68</f>
        <v>0</v>
      </c>
      <c r="H66" s="18">
        <f>期末考试!K67</f>
        <v>0</v>
      </c>
      <c r="I66" s="18">
        <f>期末考试!L67</f>
        <v>0</v>
      </c>
      <c r="J66" s="18">
        <f t="shared" si="0"/>
        <v>1.4000000000000001</v>
      </c>
      <c r="K66" s="18">
        <f t="shared" si="2"/>
        <v>0</v>
      </c>
      <c r="L66" s="18">
        <f t="shared" si="1"/>
        <v>1.4000000000000001</v>
      </c>
      <c r="M66" s="18">
        <f t="shared" si="3"/>
        <v>0</v>
      </c>
      <c r="N66" s="18">
        <f>K66/评分比例!$G$3</f>
        <v>0</v>
      </c>
      <c r="O66" s="18">
        <f>L66/评分比例!$G$4</f>
        <v>2.5454545454545455E-2</v>
      </c>
      <c r="P66" s="18">
        <f>M66/评分比例!$G$5</f>
        <v>0</v>
      </c>
    </row>
    <row r="67" spans="1:16" x14ac:dyDescent="0.35">
      <c r="A67" s="17">
        <f>学生名单!A66</f>
        <v>12103990214</v>
      </c>
      <c r="B67" s="18" t="str">
        <f>学生名单!B66</f>
        <v>徐文娜</v>
      </c>
      <c r="C67" s="18">
        <f>平时作业!K68</f>
        <v>1.8</v>
      </c>
      <c r="D67" s="18">
        <f>实验报告!L69</f>
        <v>7.7</v>
      </c>
      <c r="E67" s="18">
        <f>实验报告!M69</f>
        <v>7.4</v>
      </c>
      <c r="F67" s="18">
        <f>课程报告!H69</f>
        <v>0</v>
      </c>
      <c r="G67" s="18">
        <f>课程报告!I69</f>
        <v>0</v>
      </c>
      <c r="H67" s="18">
        <f>期末考试!K68</f>
        <v>0</v>
      </c>
      <c r="I67" s="18">
        <f>期末考试!L68</f>
        <v>0</v>
      </c>
      <c r="J67" s="18">
        <f t="shared" ref="J67:J116" si="4">SUM(C67:I67)</f>
        <v>16.899999999999999</v>
      </c>
      <c r="K67" s="18">
        <f t="shared" si="2"/>
        <v>7.7</v>
      </c>
      <c r="L67" s="18">
        <f t="shared" ref="L67:L116" si="5">C67+I67</f>
        <v>1.8</v>
      </c>
      <c r="M67" s="18">
        <f t="shared" si="3"/>
        <v>7.4</v>
      </c>
      <c r="N67" s="18">
        <f>K67/评分比例!$G$3</f>
        <v>0.26551724137931038</v>
      </c>
      <c r="O67" s="18">
        <f>L67/评分比例!$G$4</f>
        <v>3.272727272727273E-2</v>
      </c>
      <c r="P67" s="18">
        <f>M67/评分比例!$G$5</f>
        <v>0.46250000000000002</v>
      </c>
    </row>
    <row r="68" spans="1:16" x14ac:dyDescent="0.35">
      <c r="A68" s="17">
        <f>学生名单!A67</f>
        <v>12103990215</v>
      </c>
      <c r="B68" s="18" t="str">
        <f>学生名单!B67</f>
        <v>李金钊</v>
      </c>
      <c r="C68" s="18">
        <f>平时作业!K69</f>
        <v>0</v>
      </c>
      <c r="D68" s="18">
        <f>实验报告!L70</f>
        <v>3.4</v>
      </c>
      <c r="E68" s="18">
        <f>实验报告!M70</f>
        <v>3.9</v>
      </c>
      <c r="F68" s="18">
        <f>课程报告!H70</f>
        <v>0</v>
      </c>
      <c r="G68" s="18">
        <f>课程报告!I70</f>
        <v>0</v>
      </c>
      <c r="H68" s="18">
        <f>期末考试!K69</f>
        <v>0</v>
      </c>
      <c r="I68" s="18">
        <f>期末考试!L69</f>
        <v>0</v>
      </c>
      <c r="J68" s="18">
        <f t="shared" si="4"/>
        <v>7.3</v>
      </c>
      <c r="K68" s="18">
        <f t="shared" ref="K68:K125" si="6">D68+F68+H68</f>
        <v>3.4</v>
      </c>
      <c r="L68" s="18">
        <f t="shared" si="5"/>
        <v>0</v>
      </c>
      <c r="M68" s="18">
        <f t="shared" ref="M68:M125" si="7">E68+G68</f>
        <v>3.9</v>
      </c>
      <c r="N68" s="18">
        <f>K68/评分比例!$G$3</f>
        <v>0.11724137931034483</v>
      </c>
      <c r="O68" s="18">
        <f>L68/评分比例!$G$4</f>
        <v>0</v>
      </c>
      <c r="P68" s="18">
        <f>M68/评分比例!$G$5</f>
        <v>0.24374999999999999</v>
      </c>
    </row>
    <row r="69" spans="1:16" x14ac:dyDescent="0.35">
      <c r="A69" s="17">
        <f>学生名单!A68</f>
        <v>12103990218</v>
      </c>
      <c r="B69" s="18" t="str">
        <f>学生名单!B68</f>
        <v>邱钰婷</v>
      </c>
      <c r="C69" s="18">
        <f>平时作业!K70</f>
        <v>1.8</v>
      </c>
      <c r="D69" s="18">
        <f>实验报告!L71</f>
        <v>0</v>
      </c>
      <c r="E69" s="18">
        <f>实验报告!M71</f>
        <v>0</v>
      </c>
      <c r="F69" s="18">
        <f>课程报告!H71</f>
        <v>0</v>
      </c>
      <c r="G69" s="18">
        <f>课程报告!I71</f>
        <v>0</v>
      </c>
      <c r="H69" s="18">
        <f>期末考试!K70</f>
        <v>0</v>
      </c>
      <c r="I69" s="18">
        <f>期末考试!L70</f>
        <v>0</v>
      </c>
      <c r="J69" s="18">
        <f t="shared" si="4"/>
        <v>1.8</v>
      </c>
      <c r="K69" s="18">
        <f t="shared" si="6"/>
        <v>0</v>
      </c>
      <c r="L69" s="18">
        <f t="shared" si="5"/>
        <v>1.8</v>
      </c>
      <c r="M69" s="18">
        <f t="shared" si="7"/>
        <v>0</v>
      </c>
      <c r="N69" s="18">
        <f>K69/评分比例!$G$3</f>
        <v>0</v>
      </c>
      <c r="O69" s="18">
        <f>L69/评分比例!$G$4</f>
        <v>3.272727272727273E-2</v>
      </c>
      <c r="P69" s="18">
        <f>M69/评分比例!$G$5</f>
        <v>0</v>
      </c>
    </row>
    <row r="70" spans="1:16" x14ac:dyDescent="0.35">
      <c r="A70" s="17">
        <f>学生名单!A69</f>
        <v>12103990219</v>
      </c>
      <c r="B70" s="18" t="str">
        <f>学生名单!B69</f>
        <v>罗奕</v>
      </c>
      <c r="C70" s="18">
        <f>平时作业!K71</f>
        <v>2</v>
      </c>
      <c r="D70" s="18">
        <f>实验报告!L72</f>
        <v>0</v>
      </c>
      <c r="E70" s="18">
        <f>实验报告!M72</f>
        <v>0</v>
      </c>
      <c r="F70" s="18">
        <f>课程报告!H72</f>
        <v>0</v>
      </c>
      <c r="G70" s="18">
        <f>课程报告!I72</f>
        <v>0</v>
      </c>
      <c r="H70" s="18">
        <f>期末考试!K71</f>
        <v>0</v>
      </c>
      <c r="I70" s="18">
        <f>期末考试!L71</f>
        <v>0</v>
      </c>
      <c r="J70" s="18">
        <f t="shared" si="4"/>
        <v>2</v>
      </c>
      <c r="K70" s="18">
        <f t="shared" si="6"/>
        <v>0</v>
      </c>
      <c r="L70" s="18">
        <f t="shared" si="5"/>
        <v>2</v>
      </c>
      <c r="M70" s="18">
        <f t="shared" si="7"/>
        <v>0</v>
      </c>
      <c r="N70" s="18">
        <f>K70/评分比例!$G$3</f>
        <v>0</v>
      </c>
      <c r="O70" s="18">
        <f>L70/评分比例!$G$4</f>
        <v>3.6363636363636362E-2</v>
      </c>
      <c r="P70" s="18">
        <f>M70/评分比例!$G$5</f>
        <v>0</v>
      </c>
    </row>
    <row r="71" spans="1:16" x14ac:dyDescent="0.35">
      <c r="A71" s="17">
        <f>学生名单!A70</f>
        <v>12103990220</v>
      </c>
      <c r="B71" s="18" t="str">
        <f>学生名单!B70</f>
        <v>李正莹</v>
      </c>
      <c r="C71" s="18">
        <f>平时作业!K72</f>
        <v>1.6</v>
      </c>
      <c r="D71" s="18">
        <f>实验报告!L73</f>
        <v>4</v>
      </c>
      <c r="E71" s="18">
        <f>实验报告!M73</f>
        <v>3.9</v>
      </c>
      <c r="F71" s="18">
        <f>课程报告!H73</f>
        <v>0</v>
      </c>
      <c r="G71" s="18">
        <f>课程报告!I73</f>
        <v>0</v>
      </c>
      <c r="H71" s="18">
        <f>期末考试!K72</f>
        <v>0</v>
      </c>
      <c r="I71" s="18">
        <f>期末考试!L72</f>
        <v>0</v>
      </c>
      <c r="J71" s="18">
        <f t="shared" si="4"/>
        <v>9.5</v>
      </c>
      <c r="K71" s="18">
        <f t="shared" si="6"/>
        <v>4</v>
      </c>
      <c r="L71" s="18">
        <f t="shared" si="5"/>
        <v>1.6</v>
      </c>
      <c r="M71" s="18">
        <f t="shared" si="7"/>
        <v>3.9</v>
      </c>
      <c r="N71" s="18">
        <f>K71/评分比例!$G$3</f>
        <v>0.13793103448275862</v>
      </c>
      <c r="O71" s="18">
        <f>L71/评分比例!$G$4</f>
        <v>2.9090909090909091E-2</v>
      </c>
      <c r="P71" s="18">
        <f>M71/评分比例!$G$5</f>
        <v>0.24374999999999999</v>
      </c>
    </row>
    <row r="72" spans="1:16" x14ac:dyDescent="0.35">
      <c r="A72" s="17">
        <f>学生名单!A71</f>
        <v>12103990221</v>
      </c>
      <c r="B72" s="18" t="str">
        <f>学生名单!B71</f>
        <v>石志强</v>
      </c>
      <c r="C72" s="18">
        <f>平时作业!K73</f>
        <v>1.6</v>
      </c>
      <c r="D72" s="18">
        <f>实验报告!L74</f>
        <v>0</v>
      </c>
      <c r="E72" s="18">
        <f>实验报告!M74</f>
        <v>0</v>
      </c>
      <c r="F72" s="18">
        <f>课程报告!H74</f>
        <v>0</v>
      </c>
      <c r="G72" s="18">
        <f>课程报告!I74</f>
        <v>0</v>
      </c>
      <c r="H72" s="18">
        <f>期末考试!K73</f>
        <v>0</v>
      </c>
      <c r="I72" s="18">
        <f>期末考试!L73</f>
        <v>0</v>
      </c>
      <c r="J72" s="18">
        <f t="shared" si="4"/>
        <v>1.6</v>
      </c>
      <c r="K72" s="18">
        <f t="shared" si="6"/>
        <v>0</v>
      </c>
      <c r="L72" s="18">
        <f t="shared" si="5"/>
        <v>1.6</v>
      </c>
      <c r="M72" s="18">
        <f t="shared" si="7"/>
        <v>0</v>
      </c>
      <c r="N72" s="18">
        <f>K72/评分比例!$G$3</f>
        <v>0</v>
      </c>
      <c r="O72" s="18">
        <f>L72/评分比例!$G$4</f>
        <v>2.9090909090909091E-2</v>
      </c>
      <c r="P72" s="18">
        <f>M72/评分比例!$G$5</f>
        <v>0</v>
      </c>
    </row>
    <row r="73" spans="1:16" x14ac:dyDescent="0.35">
      <c r="A73" s="17">
        <f>学生名单!A72</f>
        <v>12103990222</v>
      </c>
      <c r="B73" s="18" t="str">
        <f>学生名单!B72</f>
        <v>李程成</v>
      </c>
      <c r="C73" s="18">
        <f>平时作业!K74</f>
        <v>2</v>
      </c>
      <c r="D73" s="18">
        <f>实验报告!L75</f>
        <v>0</v>
      </c>
      <c r="E73" s="18">
        <f>实验报告!M75</f>
        <v>0</v>
      </c>
      <c r="F73" s="18">
        <f>课程报告!H75</f>
        <v>0</v>
      </c>
      <c r="G73" s="18">
        <f>课程报告!I75</f>
        <v>0</v>
      </c>
      <c r="H73" s="18">
        <f>期末考试!K74</f>
        <v>0</v>
      </c>
      <c r="I73" s="18">
        <f>期末考试!L74</f>
        <v>0</v>
      </c>
      <c r="J73" s="18">
        <f t="shared" si="4"/>
        <v>2</v>
      </c>
      <c r="K73" s="18">
        <f t="shared" si="6"/>
        <v>0</v>
      </c>
      <c r="L73" s="18">
        <f t="shared" si="5"/>
        <v>2</v>
      </c>
      <c r="M73" s="18">
        <f t="shared" si="7"/>
        <v>0</v>
      </c>
      <c r="N73" s="18">
        <f>K73/评分比例!$G$3</f>
        <v>0</v>
      </c>
      <c r="O73" s="18">
        <f>L73/评分比例!$G$4</f>
        <v>3.6363636363636362E-2</v>
      </c>
      <c r="P73" s="18">
        <f>M73/评分比例!$G$5</f>
        <v>0</v>
      </c>
    </row>
    <row r="74" spans="1:16" x14ac:dyDescent="0.35">
      <c r="A74" s="17">
        <f>学生名单!A73</f>
        <v>12103990224</v>
      </c>
      <c r="B74" s="18" t="str">
        <f>学生名单!B73</f>
        <v>冷松霖</v>
      </c>
      <c r="C74" s="18">
        <f>平时作业!K75</f>
        <v>1.6</v>
      </c>
      <c r="D74" s="18">
        <f>实验报告!L76</f>
        <v>0</v>
      </c>
      <c r="E74" s="18">
        <f>实验报告!M76</f>
        <v>0</v>
      </c>
      <c r="F74" s="18">
        <f>课程报告!H76</f>
        <v>0</v>
      </c>
      <c r="G74" s="18">
        <f>课程报告!I76</f>
        <v>0</v>
      </c>
      <c r="H74" s="18">
        <f>期末考试!K75</f>
        <v>0</v>
      </c>
      <c r="I74" s="18">
        <f>期末考试!L75</f>
        <v>0</v>
      </c>
      <c r="J74" s="18">
        <f t="shared" si="4"/>
        <v>1.6</v>
      </c>
      <c r="K74" s="18">
        <f t="shared" si="6"/>
        <v>0</v>
      </c>
      <c r="L74" s="18">
        <f t="shared" si="5"/>
        <v>1.6</v>
      </c>
      <c r="M74" s="18">
        <f t="shared" si="7"/>
        <v>0</v>
      </c>
      <c r="N74" s="18">
        <f>K74/评分比例!$G$3</f>
        <v>0</v>
      </c>
      <c r="O74" s="18">
        <f>L74/评分比例!$G$4</f>
        <v>2.9090909090909091E-2</v>
      </c>
      <c r="P74" s="18">
        <f>M74/评分比例!$G$5</f>
        <v>0</v>
      </c>
    </row>
    <row r="75" spans="1:16" x14ac:dyDescent="0.35">
      <c r="A75" s="17">
        <f>学生名单!A74</f>
        <v>12103990234</v>
      </c>
      <c r="B75" s="18" t="str">
        <f>学生名单!B74</f>
        <v>盛聪</v>
      </c>
      <c r="C75" s="18">
        <f>平时作业!K76</f>
        <v>2</v>
      </c>
      <c r="D75" s="18">
        <f>实验报告!L77</f>
        <v>0</v>
      </c>
      <c r="E75" s="18">
        <f>实验报告!M77</f>
        <v>0</v>
      </c>
      <c r="F75" s="18">
        <f>课程报告!H77</f>
        <v>0</v>
      </c>
      <c r="G75" s="18">
        <f>课程报告!I77</f>
        <v>0</v>
      </c>
      <c r="H75" s="18">
        <f>期末考试!K76</f>
        <v>0</v>
      </c>
      <c r="I75" s="18">
        <f>期末考试!L76</f>
        <v>0</v>
      </c>
      <c r="J75" s="18">
        <f t="shared" si="4"/>
        <v>2</v>
      </c>
      <c r="K75" s="18">
        <f t="shared" si="6"/>
        <v>0</v>
      </c>
      <c r="L75" s="18">
        <f t="shared" si="5"/>
        <v>2</v>
      </c>
      <c r="M75" s="18">
        <f t="shared" si="7"/>
        <v>0</v>
      </c>
      <c r="N75" s="18">
        <f>K75/评分比例!$G$3</f>
        <v>0</v>
      </c>
      <c r="O75" s="18">
        <f>L75/评分比例!$G$4</f>
        <v>3.6363636363636362E-2</v>
      </c>
      <c r="P75" s="18">
        <f>M75/评分比例!$G$5</f>
        <v>0</v>
      </c>
    </row>
    <row r="76" spans="1:16" x14ac:dyDescent="0.35">
      <c r="A76" s="17">
        <f>学生名单!A75</f>
        <v>12103990237</v>
      </c>
      <c r="B76" s="18" t="str">
        <f>学生名单!B75</f>
        <v>谭豪杰</v>
      </c>
      <c r="C76" s="18">
        <f>平时作业!K77</f>
        <v>2</v>
      </c>
      <c r="D76" s="18">
        <f>实验报告!L78</f>
        <v>0</v>
      </c>
      <c r="E76" s="18">
        <f>实验报告!M78</f>
        <v>0</v>
      </c>
      <c r="F76" s="18">
        <f>课程报告!H78</f>
        <v>0</v>
      </c>
      <c r="G76" s="18">
        <f>课程报告!I78</f>
        <v>0</v>
      </c>
      <c r="H76" s="18">
        <f>期末考试!K77</f>
        <v>0</v>
      </c>
      <c r="I76" s="18">
        <f>期末考试!L77</f>
        <v>0</v>
      </c>
      <c r="J76" s="18">
        <f t="shared" si="4"/>
        <v>2</v>
      </c>
      <c r="K76" s="18">
        <f t="shared" si="6"/>
        <v>0</v>
      </c>
      <c r="L76" s="18">
        <f t="shared" si="5"/>
        <v>2</v>
      </c>
      <c r="M76" s="18">
        <f t="shared" si="7"/>
        <v>0</v>
      </c>
      <c r="N76" s="18">
        <f>K76/评分比例!$G$3</f>
        <v>0</v>
      </c>
      <c r="O76" s="18">
        <f>L76/评分比例!$G$4</f>
        <v>3.6363636363636362E-2</v>
      </c>
      <c r="P76" s="18">
        <f>M76/评分比例!$G$5</f>
        <v>0</v>
      </c>
    </row>
    <row r="77" spans="1:16" x14ac:dyDescent="0.35">
      <c r="A77" s="17">
        <f>学生名单!A76</f>
        <v>12103990238</v>
      </c>
      <c r="B77" s="18" t="str">
        <f>学生名单!B76</f>
        <v>冯馨</v>
      </c>
      <c r="C77" s="18">
        <f>平时作业!K78</f>
        <v>1.8</v>
      </c>
      <c r="D77" s="18">
        <f>实验报告!L79</f>
        <v>0</v>
      </c>
      <c r="E77" s="18">
        <f>实验报告!M79</f>
        <v>0</v>
      </c>
      <c r="F77" s="18">
        <f>课程报告!H79</f>
        <v>0</v>
      </c>
      <c r="G77" s="18">
        <f>课程报告!I79</f>
        <v>0</v>
      </c>
      <c r="H77" s="18">
        <f>期末考试!K78</f>
        <v>0</v>
      </c>
      <c r="I77" s="18">
        <f>期末考试!L78</f>
        <v>0</v>
      </c>
      <c r="J77" s="18">
        <f t="shared" si="4"/>
        <v>1.8</v>
      </c>
      <c r="K77" s="18">
        <f t="shared" si="6"/>
        <v>0</v>
      </c>
      <c r="L77" s="18">
        <f t="shared" si="5"/>
        <v>1.8</v>
      </c>
      <c r="M77" s="18">
        <f t="shared" si="7"/>
        <v>0</v>
      </c>
      <c r="N77" s="18">
        <f>K77/评分比例!$G$3</f>
        <v>0</v>
      </c>
      <c r="O77" s="18">
        <f>L77/评分比例!$G$4</f>
        <v>3.272727272727273E-2</v>
      </c>
      <c r="P77" s="18">
        <f>M77/评分比例!$G$5</f>
        <v>0</v>
      </c>
    </row>
    <row r="78" spans="1:16" x14ac:dyDescent="0.35">
      <c r="A78" s="17">
        <f>学生名单!A77</f>
        <v>12103990301</v>
      </c>
      <c r="B78" s="18" t="str">
        <f>学生名单!B77</f>
        <v>吴宇森</v>
      </c>
      <c r="C78" s="18">
        <f>平时作业!K79</f>
        <v>1.8</v>
      </c>
      <c r="D78" s="18">
        <f>实验报告!L80</f>
        <v>2</v>
      </c>
      <c r="E78" s="18">
        <f>实验报告!M80</f>
        <v>2</v>
      </c>
      <c r="F78" s="18">
        <f>课程报告!H80</f>
        <v>0</v>
      </c>
      <c r="G78" s="18">
        <f>课程报告!I80</f>
        <v>0</v>
      </c>
      <c r="H78" s="18">
        <f>期末考试!K79</f>
        <v>0</v>
      </c>
      <c r="I78" s="18">
        <f>期末考试!L79</f>
        <v>0</v>
      </c>
      <c r="J78" s="18">
        <f t="shared" si="4"/>
        <v>5.8</v>
      </c>
      <c r="K78" s="18">
        <f t="shared" si="6"/>
        <v>2</v>
      </c>
      <c r="L78" s="18">
        <f t="shared" si="5"/>
        <v>1.8</v>
      </c>
      <c r="M78" s="18">
        <f t="shared" si="7"/>
        <v>2</v>
      </c>
      <c r="N78" s="18">
        <f>K78/评分比例!$G$3</f>
        <v>6.8965517241379309E-2</v>
      </c>
      <c r="O78" s="18">
        <f>L78/评分比例!$G$4</f>
        <v>3.272727272727273E-2</v>
      </c>
      <c r="P78" s="18">
        <f>M78/评分比例!$G$5</f>
        <v>0.125</v>
      </c>
    </row>
    <row r="79" spans="1:16" x14ac:dyDescent="0.35">
      <c r="A79" s="17">
        <f>学生名单!A78</f>
        <v>12107010307</v>
      </c>
      <c r="B79" s="18" t="str">
        <f>学生名单!B78</f>
        <v>丁艳红</v>
      </c>
      <c r="C79" s="18">
        <f>平时作业!K80</f>
        <v>2</v>
      </c>
      <c r="D79" s="18">
        <f>实验报告!L81</f>
        <v>2</v>
      </c>
      <c r="E79" s="18">
        <f>实验报告!M81</f>
        <v>2</v>
      </c>
      <c r="F79" s="18">
        <f>课程报告!H81</f>
        <v>0</v>
      </c>
      <c r="G79" s="18">
        <f>课程报告!I81</f>
        <v>0</v>
      </c>
      <c r="H79" s="18">
        <f>期末考试!K80</f>
        <v>0</v>
      </c>
      <c r="I79" s="18">
        <f>期末考试!L80</f>
        <v>0</v>
      </c>
      <c r="J79" s="18">
        <f t="shared" si="4"/>
        <v>6</v>
      </c>
      <c r="K79" s="18">
        <f t="shared" si="6"/>
        <v>2</v>
      </c>
      <c r="L79" s="18">
        <f t="shared" si="5"/>
        <v>2</v>
      </c>
      <c r="M79" s="18">
        <f t="shared" si="7"/>
        <v>2</v>
      </c>
      <c r="N79" s="18">
        <f>K79/评分比例!$G$3</f>
        <v>6.8965517241379309E-2</v>
      </c>
      <c r="O79" s="18">
        <f>L79/评分比例!$G$4</f>
        <v>3.6363636363636362E-2</v>
      </c>
      <c r="P79" s="18">
        <f>M79/评分比例!$G$5</f>
        <v>0.125</v>
      </c>
    </row>
    <row r="80" spans="1:16" x14ac:dyDescent="0.35">
      <c r="A80" s="17">
        <f>学生名单!A79</f>
        <v>12109010307</v>
      </c>
      <c r="B80" s="18" t="str">
        <f>学生名单!B79</f>
        <v>许多</v>
      </c>
      <c r="C80" s="18">
        <f>平时作业!K81</f>
        <v>1.8</v>
      </c>
      <c r="D80" s="18">
        <f>实验报告!L82</f>
        <v>2</v>
      </c>
      <c r="E80" s="18">
        <f>实验报告!M82</f>
        <v>2</v>
      </c>
      <c r="F80" s="18">
        <f>课程报告!H82</f>
        <v>0</v>
      </c>
      <c r="G80" s="18">
        <f>课程报告!I82</f>
        <v>0</v>
      </c>
      <c r="H80" s="18">
        <f>期末考试!K81</f>
        <v>0</v>
      </c>
      <c r="I80" s="18">
        <f>期末考试!L81</f>
        <v>0</v>
      </c>
      <c r="J80" s="18">
        <f t="shared" si="4"/>
        <v>5.8</v>
      </c>
      <c r="K80" s="18">
        <f t="shared" si="6"/>
        <v>2</v>
      </c>
      <c r="L80" s="18">
        <f t="shared" si="5"/>
        <v>1.8</v>
      </c>
      <c r="M80" s="18">
        <f t="shared" si="7"/>
        <v>2</v>
      </c>
      <c r="N80" s="18">
        <f>K80/评分比例!$G$3</f>
        <v>6.8965517241379309E-2</v>
      </c>
      <c r="O80" s="18">
        <f>L80/评分比例!$G$4</f>
        <v>3.272727272727273E-2</v>
      </c>
      <c r="P80" s="18">
        <f>M80/评分比例!$G$5</f>
        <v>0.125</v>
      </c>
    </row>
    <row r="81" spans="1:16" x14ac:dyDescent="0.35">
      <c r="A81" s="17">
        <f>学生名单!A80</f>
        <v>12109010317</v>
      </c>
      <c r="B81" s="18" t="str">
        <f>学生名单!B80</f>
        <v>雍啸宣</v>
      </c>
      <c r="C81" s="18">
        <f>平时作业!K82</f>
        <v>1.6</v>
      </c>
      <c r="D81" s="18">
        <f>实验报告!L83</f>
        <v>0</v>
      </c>
      <c r="E81" s="18">
        <f>实验报告!M83</f>
        <v>0</v>
      </c>
      <c r="F81" s="18">
        <f>课程报告!H83</f>
        <v>0</v>
      </c>
      <c r="G81" s="18">
        <f>课程报告!I83</f>
        <v>0</v>
      </c>
      <c r="H81" s="18">
        <f>期末考试!K82</f>
        <v>0</v>
      </c>
      <c r="I81" s="18">
        <f>期末考试!L82</f>
        <v>0</v>
      </c>
      <c r="J81" s="18">
        <f t="shared" si="4"/>
        <v>1.6</v>
      </c>
      <c r="K81" s="18">
        <f t="shared" si="6"/>
        <v>0</v>
      </c>
      <c r="L81" s="18">
        <f t="shared" si="5"/>
        <v>1.6</v>
      </c>
      <c r="M81" s="18">
        <f t="shared" si="7"/>
        <v>0</v>
      </c>
      <c r="N81" s="18">
        <f>K81/评分比例!$G$3</f>
        <v>0</v>
      </c>
      <c r="O81" s="18">
        <f>L81/评分比例!$G$4</f>
        <v>2.9090909090909091E-2</v>
      </c>
      <c r="P81" s="18">
        <f>M81/评分比例!$G$5</f>
        <v>0</v>
      </c>
    </row>
    <row r="82" spans="1:16" x14ac:dyDescent="0.35">
      <c r="A82" s="17">
        <f>学生名单!A81</f>
        <v>12112991014</v>
      </c>
      <c r="B82" s="18" t="str">
        <f>学生名单!B81</f>
        <v>龚梓龙</v>
      </c>
      <c r="C82" s="18">
        <f>平时作业!K83</f>
        <v>1.8</v>
      </c>
      <c r="D82" s="18">
        <f>实验报告!L84</f>
        <v>0</v>
      </c>
      <c r="E82" s="18">
        <f>实验报告!M84</f>
        <v>0</v>
      </c>
      <c r="F82" s="18">
        <f>课程报告!H84</f>
        <v>0</v>
      </c>
      <c r="G82" s="18">
        <f>课程报告!I84</f>
        <v>0</v>
      </c>
      <c r="H82" s="18">
        <f>期末考试!K83</f>
        <v>0</v>
      </c>
      <c r="I82" s="18">
        <f>期末考试!L83</f>
        <v>0</v>
      </c>
      <c r="J82" s="18">
        <f t="shared" si="4"/>
        <v>1.8</v>
      </c>
      <c r="K82" s="18">
        <f t="shared" si="6"/>
        <v>0</v>
      </c>
      <c r="L82" s="18">
        <f t="shared" si="5"/>
        <v>1.8</v>
      </c>
      <c r="M82" s="18">
        <f t="shared" si="7"/>
        <v>0</v>
      </c>
      <c r="N82" s="18">
        <f>K82/评分比例!$G$3</f>
        <v>0</v>
      </c>
      <c r="O82" s="18">
        <f>L82/评分比例!$G$4</f>
        <v>3.272727272727273E-2</v>
      </c>
      <c r="P82" s="18">
        <f>M82/评分比例!$G$5</f>
        <v>0</v>
      </c>
    </row>
    <row r="83" spans="1:16" x14ac:dyDescent="0.35">
      <c r="A83" s="17">
        <f>学生名单!A82</f>
        <v>12115990104</v>
      </c>
      <c r="B83" s="18" t="str">
        <f>学生名单!B82</f>
        <v>王晗</v>
      </c>
      <c r="C83" s="18">
        <f>平时作业!K84</f>
        <v>0</v>
      </c>
      <c r="D83" s="18">
        <f>实验报告!L85</f>
        <v>0</v>
      </c>
      <c r="E83" s="18">
        <f>实验报告!M85</f>
        <v>0</v>
      </c>
      <c r="F83" s="18">
        <f>课程报告!H85</f>
        <v>0</v>
      </c>
      <c r="G83" s="18">
        <f>课程报告!I85</f>
        <v>0</v>
      </c>
      <c r="H83" s="18">
        <f>期末考试!K84</f>
        <v>0</v>
      </c>
      <c r="I83" s="18">
        <f>期末考试!L84</f>
        <v>0</v>
      </c>
      <c r="J83" s="18">
        <f t="shared" si="4"/>
        <v>0</v>
      </c>
      <c r="K83" s="18">
        <f t="shared" si="6"/>
        <v>0</v>
      </c>
      <c r="L83" s="18">
        <f t="shared" si="5"/>
        <v>0</v>
      </c>
      <c r="M83" s="18">
        <f t="shared" si="7"/>
        <v>0</v>
      </c>
      <c r="N83" s="18">
        <f>K83/评分比例!$G$3</f>
        <v>0</v>
      </c>
      <c r="O83" s="18">
        <f>L83/评分比例!$G$4</f>
        <v>0</v>
      </c>
      <c r="P83" s="18">
        <f>M83/评分比例!$G$5</f>
        <v>0</v>
      </c>
    </row>
    <row r="84" spans="1:16" x14ac:dyDescent="0.35">
      <c r="A84" s="17">
        <f>学生名单!A83</f>
        <v>12123040206</v>
      </c>
      <c r="B84" s="18" t="str">
        <f>学生名单!B83</f>
        <v>何旻</v>
      </c>
      <c r="C84" s="18">
        <f>平时作业!K85</f>
        <v>2</v>
      </c>
      <c r="D84" s="18">
        <f>实验报告!L86</f>
        <v>4</v>
      </c>
      <c r="E84" s="18">
        <f>实验报告!M86</f>
        <v>3.8</v>
      </c>
      <c r="F84" s="18">
        <f>课程报告!H86</f>
        <v>0</v>
      </c>
      <c r="G84" s="18">
        <f>课程报告!I86</f>
        <v>0</v>
      </c>
      <c r="H84" s="18">
        <f>期末考试!K85</f>
        <v>0</v>
      </c>
      <c r="I84" s="18">
        <f>期末考试!L85</f>
        <v>0</v>
      </c>
      <c r="J84" s="18">
        <f t="shared" si="4"/>
        <v>9.8000000000000007</v>
      </c>
      <c r="K84" s="18">
        <f t="shared" si="6"/>
        <v>4</v>
      </c>
      <c r="L84" s="18">
        <f t="shared" si="5"/>
        <v>2</v>
      </c>
      <c r="M84" s="18">
        <f t="shared" si="7"/>
        <v>3.8</v>
      </c>
      <c r="N84" s="18">
        <f>K84/评分比例!$G$3</f>
        <v>0.13793103448275862</v>
      </c>
      <c r="O84" s="18">
        <f>L84/评分比例!$G$4</f>
        <v>3.6363636363636362E-2</v>
      </c>
      <c r="P84" s="18">
        <f>M84/评分比例!$G$5</f>
        <v>0.23749999999999999</v>
      </c>
    </row>
    <row r="85" spans="1:16" x14ac:dyDescent="0.35">
      <c r="A85" s="17">
        <f>学生名单!A84</f>
        <v>12003990428</v>
      </c>
      <c r="B85" s="18" t="str">
        <f>学生名单!B84</f>
        <v>王寒</v>
      </c>
      <c r="C85" s="18">
        <f>平时作业!K86</f>
        <v>1.6</v>
      </c>
      <c r="D85" s="18">
        <f>实验报告!L87</f>
        <v>6.5</v>
      </c>
      <c r="E85" s="18">
        <f>实验报告!M87</f>
        <v>6.6</v>
      </c>
      <c r="F85" s="18">
        <f>课程报告!H87</f>
        <v>0</v>
      </c>
      <c r="G85" s="18">
        <f>课程报告!I87</f>
        <v>0</v>
      </c>
      <c r="H85" s="18">
        <f>期末考试!K86</f>
        <v>0</v>
      </c>
      <c r="I85" s="18">
        <f>期末考试!L86</f>
        <v>0</v>
      </c>
      <c r="J85" s="18">
        <f t="shared" si="4"/>
        <v>14.7</v>
      </c>
      <c r="K85" s="18">
        <f t="shared" si="6"/>
        <v>6.5</v>
      </c>
      <c r="L85" s="18">
        <f t="shared" si="5"/>
        <v>1.6</v>
      </c>
      <c r="M85" s="18">
        <f t="shared" si="7"/>
        <v>6.6</v>
      </c>
      <c r="N85" s="18">
        <f>K85/评分比例!$G$3</f>
        <v>0.22413793103448276</v>
      </c>
      <c r="O85" s="18">
        <f>L85/评分比例!$G$4</f>
        <v>2.9090909090909091E-2</v>
      </c>
      <c r="P85" s="18">
        <f>M85/评分比例!$G$5</f>
        <v>0.41249999999999998</v>
      </c>
    </row>
    <row r="86" spans="1:16" x14ac:dyDescent="0.35">
      <c r="A86" s="17">
        <f>学生名单!A85</f>
        <v>12023030101</v>
      </c>
      <c r="B86" s="18" t="str">
        <f>学生名单!B85</f>
        <v>马鹏程</v>
      </c>
      <c r="C86" s="18">
        <f>平时作业!K87</f>
        <v>1.2</v>
      </c>
      <c r="D86" s="18">
        <f>实验报告!L88</f>
        <v>0</v>
      </c>
      <c r="E86" s="18">
        <f>实验报告!M88</f>
        <v>0</v>
      </c>
      <c r="F86" s="18">
        <f>课程报告!H88</f>
        <v>0</v>
      </c>
      <c r="G86" s="18">
        <f>课程报告!I88</f>
        <v>0</v>
      </c>
      <c r="H86" s="18">
        <f>期末考试!K87</f>
        <v>0</v>
      </c>
      <c r="I86" s="18">
        <f>期末考试!L87</f>
        <v>0</v>
      </c>
      <c r="J86" s="18">
        <f t="shared" si="4"/>
        <v>1.2</v>
      </c>
      <c r="K86" s="18">
        <f t="shared" si="6"/>
        <v>0</v>
      </c>
      <c r="L86" s="18">
        <f t="shared" si="5"/>
        <v>1.2</v>
      </c>
      <c r="M86" s="18">
        <f t="shared" si="7"/>
        <v>0</v>
      </c>
      <c r="N86" s="18">
        <f>K86/评分比例!$G$3</f>
        <v>0</v>
      </c>
      <c r="O86" s="18">
        <f>L86/评分比例!$G$4</f>
        <v>2.1818181818181816E-2</v>
      </c>
      <c r="P86" s="18">
        <f>M86/评分比例!$G$5</f>
        <v>0</v>
      </c>
    </row>
    <row r="87" spans="1:16" x14ac:dyDescent="0.35">
      <c r="A87" s="17">
        <f>学生名单!A86</f>
        <v>12101060131</v>
      </c>
      <c r="B87" s="18" t="str">
        <f>学生名单!B86</f>
        <v>王宇航</v>
      </c>
      <c r="C87" s="18">
        <f>平时作业!K88</f>
        <v>1.4000000000000001</v>
      </c>
      <c r="D87" s="18">
        <f>实验报告!L89</f>
        <v>1</v>
      </c>
      <c r="E87" s="18">
        <f>实验报告!M89</f>
        <v>1</v>
      </c>
      <c r="F87" s="18">
        <f>课程报告!H89</f>
        <v>0</v>
      </c>
      <c r="G87" s="18">
        <f>课程报告!I89</f>
        <v>0</v>
      </c>
      <c r="H87" s="18">
        <f>期末考试!K88</f>
        <v>0</v>
      </c>
      <c r="I87" s="18">
        <f>期末考试!L88</f>
        <v>0</v>
      </c>
      <c r="J87" s="18">
        <f t="shared" si="4"/>
        <v>3.4000000000000004</v>
      </c>
      <c r="K87" s="18">
        <f t="shared" si="6"/>
        <v>1</v>
      </c>
      <c r="L87" s="18">
        <f t="shared" si="5"/>
        <v>1.4000000000000001</v>
      </c>
      <c r="M87" s="18">
        <f t="shared" si="7"/>
        <v>1</v>
      </c>
      <c r="N87" s="18">
        <f>K87/评分比例!$G$3</f>
        <v>3.4482758620689655E-2</v>
      </c>
      <c r="O87" s="18">
        <f>L87/评分比例!$G$4</f>
        <v>2.5454545454545455E-2</v>
      </c>
      <c r="P87" s="18">
        <f>M87/评分比例!$G$5</f>
        <v>6.25E-2</v>
      </c>
    </row>
    <row r="88" spans="1:16" x14ac:dyDescent="0.35">
      <c r="A88" s="17">
        <f>学生名单!A87</f>
        <v>12103990302</v>
      </c>
      <c r="B88" s="18" t="str">
        <f>学生名单!B87</f>
        <v>田文雪</v>
      </c>
      <c r="C88" s="18">
        <f>平时作业!K89</f>
        <v>1.6</v>
      </c>
      <c r="D88" s="18">
        <f>实验报告!L90</f>
        <v>2</v>
      </c>
      <c r="E88" s="18">
        <f>实验报告!M90</f>
        <v>1</v>
      </c>
      <c r="F88" s="18">
        <f>课程报告!H90</f>
        <v>0</v>
      </c>
      <c r="G88" s="18">
        <f>课程报告!I90</f>
        <v>0</v>
      </c>
      <c r="H88" s="18">
        <f>期末考试!K89</f>
        <v>0</v>
      </c>
      <c r="I88" s="18">
        <f>期末考试!L89</f>
        <v>0</v>
      </c>
      <c r="J88" s="18">
        <f t="shared" si="4"/>
        <v>4.5999999999999996</v>
      </c>
      <c r="K88" s="18">
        <f t="shared" si="6"/>
        <v>2</v>
      </c>
      <c r="L88" s="18">
        <f t="shared" si="5"/>
        <v>1.6</v>
      </c>
      <c r="M88" s="18">
        <f t="shared" si="7"/>
        <v>1</v>
      </c>
      <c r="N88" s="18">
        <f>K88/评分比例!$G$3</f>
        <v>6.8965517241379309E-2</v>
      </c>
      <c r="O88" s="18">
        <f>L88/评分比例!$G$4</f>
        <v>2.9090909090909091E-2</v>
      </c>
      <c r="P88" s="18">
        <f>M88/评分比例!$G$5</f>
        <v>6.25E-2</v>
      </c>
    </row>
    <row r="89" spans="1:16" x14ac:dyDescent="0.35">
      <c r="A89" s="17">
        <f>学生名单!A88</f>
        <v>12103990303</v>
      </c>
      <c r="B89" s="18" t="str">
        <f>学生名单!B88</f>
        <v>张喻杰</v>
      </c>
      <c r="C89" s="18">
        <f>平时作业!K90</f>
        <v>1.8</v>
      </c>
      <c r="D89" s="18">
        <f>实验报告!L91</f>
        <v>8</v>
      </c>
      <c r="E89" s="18">
        <f>实验报告!M91</f>
        <v>7.3999999999999995</v>
      </c>
      <c r="F89" s="18">
        <f>课程报告!H91</f>
        <v>0</v>
      </c>
      <c r="G89" s="18">
        <f>课程报告!I91</f>
        <v>0</v>
      </c>
      <c r="H89" s="18">
        <f>期末考试!K90</f>
        <v>0</v>
      </c>
      <c r="I89" s="18">
        <f>期末考试!L90</f>
        <v>0</v>
      </c>
      <c r="J89" s="18">
        <f t="shared" si="4"/>
        <v>17.2</v>
      </c>
      <c r="K89" s="18">
        <f t="shared" si="6"/>
        <v>8</v>
      </c>
      <c r="L89" s="18">
        <f t="shared" si="5"/>
        <v>1.8</v>
      </c>
      <c r="M89" s="18">
        <f t="shared" si="7"/>
        <v>7.3999999999999995</v>
      </c>
      <c r="N89" s="18">
        <f>K89/评分比例!$G$3</f>
        <v>0.27586206896551724</v>
      </c>
      <c r="O89" s="18">
        <f>L89/评分比例!$G$4</f>
        <v>3.272727272727273E-2</v>
      </c>
      <c r="P89" s="18">
        <f>M89/评分比例!$G$5</f>
        <v>0.46249999999999997</v>
      </c>
    </row>
    <row r="90" spans="1:16" x14ac:dyDescent="0.35">
      <c r="A90" s="17">
        <f>学生名单!A89</f>
        <v>12103990304</v>
      </c>
      <c r="B90" s="18" t="str">
        <f>学生名单!B89</f>
        <v>牛聪</v>
      </c>
      <c r="C90" s="18">
        <f>平时作业!K91</f>
        <v>1.4000000000000001</v>
      </c>
      <c r="D90" s="18">
        <f>实验报告!L92</f>
        <v>0</v>
      </c>
      <c r="E90" s="18">
        <f>实验报告!M92</f>
        <v>0</v>
      </c>
      <c r="F90" s="18">
        <f>课程报告!H92</f>
        <v>0</v>
      </c>
      <c r="G90" s="18">
        <f>课程报告!I92</f>
        <v>0</v>
      </c>
      <c r="H90" s="18">
        <f>期末考试!K91</f>
        <v>0</v>
      </c>
      <c r="I90" s="18">
        <f>期末考试!L91</f>
        <v>0</v>
      </c>
      <c r="J90" s="18">
        <f t="shared" si="4"/>
        <v>1.4000000000000001</v>
      </c>
      <c r="K90" s="18">
        <f t="shared" si="6"/>
        <v>0</v>
      </c>
      <c r="L90" s="18">
        <f t="shared" si="5"/>
        <v>1.4000000000000001</v>
      </c>
      <c r="M90" s="18">
        <f t="shared" si="7"/>
        <v>0</v>
      </c>
      <c r="N90" s="18">
        <f>K90/评分比例!$G$3</f>
        <v>0</v>
      </c>
      <c r="O90" s="18">
        <f>L90/评分比例!$G$4</f>
        <v>2.5454545454545455E-2</v>
      </c>
      <c r="P90" s="18">
        <f>M90/评分比例!$G$5</f>
        <v>0</v>
      </c>
    </row>
    <row r="91" spans="1:16" x14ac:dyDescent="0.35">
      <c r="A91" s="17">
        <f>学生名单!A90</f>
        <v>12103990306</v>
      </c>
      <c r="B91" s="18" t="str">
        <f>学生名单!B90</f>
        <v>林吉</v>
      </c>
      <c r="C91" s="18">
        <f>平时作业!K92</f>
        <v>1.8</v>
      </c>
      <c r="D91" s="18">
        <f>实验报告!L93</f>
        <v>0</v>
      </c>
      <c r="E91" s="18">
        <f>实验报告!M93</f>
        <v>0</v>
      </c>
      <c r="F91" s="18">
        <f>课程报告!H93</f>
        <v>0</v>
      </c>
      <c r="G91" s="18">
        <f>课程报告!I93</f>
        <v>0</v>
      </c>
      <c r="H91" s="18">
        <f>期末考试!K92</f>
        <v>0</v>
      </c>
      <c r="I91" s="18">
        <f>期末考试!L92</f>
        <v>0</v>
      </c>
      <c r="J91" s="18">
        <f t="shared" si="4"/>
        <v>1.8</v>
      </c>
      <c r="K91" s="18">
        <f t="shared" si="6"/>
        <v>0</v>
      </c>
      <c r="L91" s="18">
        <f t="shared" si="5"/>
        <v>1.8</v>
      </c>
      <c r="M91" s="18">
        <f t="shared" si="7"/>
        <v>0</v>
      </c>
      <c r="N91" s="18">
        <f>K91/评分比例!$G$3</f>
        <v>0</v>
      </c>
      <c r="O91" s="18">
        <f>L91/评分比例!$G$4</f>
        <v>3.272727272727273E-2</v>
      </c>
      <c r="P91" s="18">
        <f>M91/评分比例!$G$5</f>
        <v>0</v>
      </c>
    </row>
    <row r="92" spans="1:16" x14ac:dyDescent="0.35">
      <c r="A92" s="17">
        <f>学生名单!A91</f>
        <v>12103990307</v>
      </c>
      <c r="B92" s="18" t="str">
        <f>学生名单!B91</f>
        <v>李文静</v>
      </c>
      <c r="C92" s="18">
        <f>平时作业!K93</f>
        <v>1.6</v>
      </c>
      <c r="D92" s="18">
        <f>实验报告!L94</f>
        <v>0</v>
      </c>
      <c r="E92" s="18">
        <f>实验报告!M94</f>
        <v>0</v>
      </c>
      <c r="F92" s="18">
        <f>课程报告!H94</f>
        <v>0</v>
      </c>
      <c r="G92" s="18">
        <f>课程报告!I94</f>
        <v>0</v>
      </c>
      <c r="H92" s="18">
        <f>期末考试!K93</f>
        <v>0</v>
      </c>
      <c r="I92" s="18">
        <f>期末考试!L93</f>
        <v>0</v>
      </c>
      <c r="J92" s="18">
        <f t="shared" si="4"/>
        <v>1.6</v>
      </c>
      <c r="K92" s="18">
        <f t="shared" si="6"/>
        <v>0</v>
      </c>
      <c r="L92" s="18">
        <f t="shared" si="5"/>
        <v>1.6</v>
      </c>
      <c r="M92" s="18">
        <f t="shared" si="7"/>
        <v>0</v>
      </c>
      <c r="N92" s="18">
        <f>K92/评分比例!$G$3</f>
        <v>0</v>
      </c>
      <c r="O92" s="18">
        <f>L92/评分比例!$G$4</f>
        <v>2.9090909090909091E-2</v>
      </c>
      <c r="P92" s="18">
        <f>M92/评分比例!$G$5</f>
        <v>0</v>
      </c>
    </row>
    <row r="93" spans="1:16" x14ac:dyDescent="0.35">
      <c r="A93" s="17">
        <f>学生名单!A92</f>
        <v>12103990308</v>
      </c>
      <c r="B93" s="18" t="str">
        <f>学生名单!B92</f>
        <v>舒澳林</v>
      </c>
      <c r="C93" s="18">
        <f>平时作业!K94</f>
        <v>2</v>
      </c>
      <c r="D93" s="18">
        <f>实验报告!L95</f>
        <v>0</v>
      </c>
      <c r="E93" s="18">
        <f>实验报告!M95</f>
        <v>0</v>
      </c>
      <c r="F93" s="18">
        <f>课程报告!H95</f>
        <v>0</v>
      </c>
      <c r="G93" s="18">
        <f>课程报告!I95</f>
        <v>0</v>
      </c>
      <c r="H93" s="18">
        <f>期末考试!K94</f>
        <v>0</v>
      </c>
      <c r="I93" s="18">
        <f>期末考试!L94</f>
        <v>0</v>
      </c>
      <c r="J93" s="18">
        <f t="shared" si="4"/>
        <v>2</v>
      </c>
      <c r="K93" s="18">
        <f t="shared" si="6"/>
        <v>0</v>
      </c>
      <c r="L93" s="18">
        <f t="shared" si="5"/>
        <v>2</v>
      </c>
      <c r="M93" s="18">
        <f t="shared" si="7"/>
        <v>0</v>
      </c>
      <c r="N93" s="18">
        <f>K93/评分比例!$G$3</f>
        <v>0</v>
      </c>
      <c r="O93" s="18">
        <f>L93/评分比例!$G$4</f>
        <v>3.6363636363636362E-2</v>
      </c>
      <c r="P93" s="18">
        <f>M93/评分比例!$G$5</f>
        <v>0</v>
      </c>
    </row>
    <row r="94" spans="1:16" x14ac:dyDescent="0.35">
      <c r="A94" s="17">
        <f>学生名单!A93</f>
        <v>12103990309</v>
      </c>
      <c r="B94" s="18" t="str">
        <f>学生名单!B93</f>
        <v>刘嘉亮</v>
      </c>
      <c r="C94" s="18">
        <f>平时作业!K95</f>
        <v>2</v>
      </c>
      <c r="D94" s="18">
        <f>实验报告!L96</f>
        <v>0</v>
      </c>
      <c r="E94" s="18">
        <f>实验报告!M96</f>
        <v>0</v>
      </c>
      <c r="F94" s="18">
        <f>课程报告!H96</f>
        <v>0</v>
      </c>
      <c r="G94" s="18">
        <f>课程报告!I96</f>
        <v>0</v>
      </c>
      <c r="H94" s="18">
        <f>期末考试!K95</f>
        <v>0</v>
      </c>
      <c r="I94" s="18">
        <f>期末考试!L95</f>
        <v>0</v>
      </c>
      <c r="J94" s="18">
        <f t="shared" si="4"/>
        <v>2</v>
      </c>
      <c r="K94" s="18">
        <f t="shared" si="6"/>
        <v>0</v>
      </c>
      <c r="L94" s="18">
        <f t="shared" si="5"/>
        <v>2</v>
      </c>
      <c r="M94" s="18">
        <f t="shared" si="7"/>
        <v>0</v>
      </c>
      <c r="N94" s="18">
        <f>K94/评分比例!$G$3</f>
        <v>0</v>
      </c>
      <c r="O94" s="18">
        <f>L94/评分比例!$G$4</f>
        <v>3.6363636363636362E-2</v>
      </c>
      <c r="P94" s="18">
        <f>M94/评分比例!$G$5</f>
        <v>0</v>
      </c>
    </row>
    <row r="95" spans="1:16" x14ac:dyDescent="0.35">
      <c r="A95" s="17">
        <f>学生名单!A94</f>
        <v>12103990310</v>
      </c>
      <c r="B95" s="18" t="str">
        <f>学生名单!B94</f>
        <v>马宏涛</v>
      </c>
      <c r="C95" s="18">
        <f>平时作业!K96</f>
        <v>2</v>
      </c>
      <c r="D95" s="18">
        <f>实验报告!L97</f>
        <v>0</v>
      </c>
      <c r="E95" s="18">
        <f>实验报告!M97</f>
        <v>0</v>
      </c>
      <c r="F95" s="18">
        <f>课程报告!H97</f>
        <v>0</v>
      </c>
      <c r="G95" s="18">
        <f>课程报告!I97</f>
        <v>0</v>
      </c>
      <c r="H95" s="18">
        <f>期末考试!K96</f>
        <v>0</v>
      </c>
      <c r="I95" s="18">
        <f>期末考试!L96</f>
        <v>0</v>
      </c>
      <c r="J95" s="18">
        <f t="shared" si="4"/>
        <v>2</v>
      </c>
      <c r="K95" s="18">
        <f t="shared" si="6"/>
        <v>0</v>
      </c>
      <c r="L95" s="18">
        <f t="shared" si="5"/>
        <v>2</v>
      </c>
      <c r="M95" s="18">
        <f t="shared" si="7"/>
        <v>0</v>
      </c>
      <c r="N95" s="18">
        <f>K95/评分比例!$G$3</f>
        <v>0</v>
      </c>
      <c r="O95" s="18">
        <f>L95/评分比例!$G$4</f>
        <v>3.6363636363636362E-2</v>
      </c>
      <c r="P95" s="18">
        <f>M95/评分比例!$G$5</f>
        <v>0</v>
      </c>
    </row>
    <row r="96" spans="1:16" x14ac:dyDescent="0.35">
      <c r="A96" s="17">
        <f>学生名单!A95</f>
        <v>12103990312</v>
      </c>
      <c r="B96" s="18" t="str">
        <f>学生名单!B95</f>
        <v>魏利权</v>
      </c>
      <c r="C96" s="18">
        <f>平时作业!K97</f>
        <v>1.8</v>
      </c>
      <c r="D96" s="18">
        <f>实验报告!L98</f>
        <v>5.6</v>
      </c>
      <c r="E96" s="18">
        <f>实验报告!M98</f>
        <v>5.7</v>
      </c>
      <c r="F96" s="18">
        <f>课程报告!H98</f>
        <v>0</v>
      </c>
      <c r="G96" s="18">
        <f>课程报告!I98</f>
        <v>0</v>
      </c>
      <c r="H96" s="18">
        <f>期末考试!K97</f>
        <v>0</v>
      </c>
      <c r="I96" s="18">
        <f>期末考试!L97</f>
        <v>0</v>
      </c>
      <c r="J96" s="18">
        <f t="shared" si="4"/>
        <v>13.1</v>
      </c>
      <c r="K96" s="18">
        <f t="shared" si="6"/>
        <v>5.6</v>
      </c>
      <c r="L96" s="18">
        <f t="shared" si="5"/>
        <v>1.8</v>
      </c>
      <c r="M96" s="18">
        <f t="shared" si="7"/>
        <v>5.7</v>
      </c>
      <c r="N96" s="18">
        <f>K96/评分比例!$G$3</f>
        <v>0.19310344827586207</v>
      </c>
      <c r="O96" s="18">
        <f>L96/评分比例!$G$4</f>
        <v>3.272727272727273E-2</v>
      </c>
      <c r="P96" s="18">
        <f>M96/评分比例!$G$5</f>
        <v>0.35625000000000001</v>
      </c>
    </row>
    <row r="97" spans="1:16" x14ac:dyDescent="0.35">
      <c r="A97" s="17">
        <f>学生名单!A96</f>
        <v>12103990313</v>
      </c>
      <c r="B97" s="18" t="str">
        <f>学生名单!B96</f>
        <v>蒲江</v>
      </c>
      <c r="C97" s="18">
        <f>平时作业!K98</f>
        <v>1.2</v>
      </c>
      <c r="D97" s="18">
        <f>实验报告!L99</f>
        <v>1.6</v>
      </c>
      <c r="E97" s="18">
        <f>实验报告!M99</f>
        <v>1.8</v>
      </c>
      <c r="F97" s="18">
        <f>课程报告!H99</f>
        <v>0</v>
      </c>
      <c r="G97" s="18">
        <f>课程报告!I99</f>
        <v>0</v>
      </c>
      <c r="H97" s="18">
        <f>期末考试!K98</f>
        <v>0</v>
      </c>
      <c r="I97" s="18">
        <f>期末考试!L98</f>
        <v>0</v>
      </c>
      <c r="J97" s="18">
        <f t="shared" si="4"/>
        <v>4.5999999999999996</v>
      </c>
      <c r="K97" s="18">
        <f t="shared" si="6"/>
        <v>1.6</v>
      </c>
      <c r="L97" s="18">
        <f t="shared" si="5"/>
        <v>1.2</v>
      </c>
      <c r="M97" s="18">
        <f t="shared" si="7"/>
        <v>1.8</v>
      </c>
      <c r="N97" s="18">
        <f>K97/评分比例!$G$3</f>
        <v>5.5172413793103454E-2</v>
      </c>
      <c r="O97" s="18">
        <f>L97/评分比例!$G$4</f>
        <v>2.1818181818181816E-2</v>
      </c>
      <c r="P97" s="18">
        <f>M97/评分比例!$G$5</f>
        <v>0.1125</v>
      </c>
    </row>
    <row r="98" spans="1:16" x14ac:dyDescent="0.35">
      <c r="A98" s="17">
        <f>学生名单!A97</f>
        <v>12103990316</v>
      </c>
      <c r="B98" s="18" t="str">
        <f>学生名单!B97</f>
        <v>罗海伦</v>
      </c>
      <c r="C98" s="18">
        <f>平时作业!K99</f>
        <v>2</v>
      </c>
      <c r="D98" s="18">
        <f>实验报告!L100</f>
        <v>7.3</v>
      </c>
      <c r="E98" s="18">
        <f>实验报告!M100</f>
        <v>7.3</v>
      </c>
      <c r="F98" s="18">
        <f>课程报告!H100</f>
        <v>0</v>
      </c>
      <c r="G98" s="18">
        <f>课程报告!I100</f>
        <v>0</v>
      </c>
      <c r="H98" s="18">
        <f>期末考试!K99</f>
        <v>0</v>
      </c>
      <c r="I98" s="18">
        <f>期末考试!L99</f>
        <v>0</v>
      </c>
      <c r="J98" s="18">
        <f t="shared" si="4"/>
        <v>16.600000000000001</v>
      </c>
      <c r="K98" s="18">
        <f t="shared" si="6"/>
        <v>7.3</v>
      </c>
      <c r="L98" s="18">
        <f t="shared" si="5"/>
        <v>2</v>
      </c>
      <c r="M98" s="18">
        <f t="shared" si="7"/>
        <v>7.3</v>
      </c>
      <c r="N98" s="18">
        <f>K98/评分比例!$G$3</f>
        <v>0.25172413793103449</v>
      </c>
      <c r="O98" s="18">
        <f>L98/评分比例!$G$4</f>
        <v>3.6363636363636362E-2</v>
      </c>
      <c r="P98" s="18">
        <f>M98/评分比例!$G$5</f>
        <v>0.45624999999999999</v>
      </c>
    </row>
    <row r="99" spans="1:16" x14ac:dyDescent="0.35">
      <c r="A99" s="17">
        <f>学生名单!A98</f>
        <v>12103990318</v>
      </c>
      <c r="B99" s="18" t="str">
        <f>学生名单!B98</f>
        <v>杨巾铃</v>
      </c>
      <c r="C99" s="18">
        <f>平时作业!K100</f>
        <v>2</v>
      </c>
      <c r="D99" s="18">
        <f>实验报告!L101</f>
        <v>0</v>
      </c>
      <c r="E99" s="18">
        <f>实验报告!M101</f>
        <v>0</v>
      </c>
      <c r="F99" s="18">
        <f>课程报告!H101</f>
        <v>0</v>
      </c>
      <c r="G99" s="18">
        <f>课程报告!I101</f>
        <v>0</v>
      </c>
      <c r="H99" s="18">
        <f>期末考试!K100</f>
        <v>0</v>
      </c>
      <c r="I99" s="18">
        <f>期末考试!L100</f>
        <v>0</v>
      </c>
      <c r="J99" s="18">
        <f t="shared" si="4"/>
        <v>2</v>
      </c>
      <c r="K99" s="18">
        <f t="shared" si="6"/>
        <v>0</v>
      </c>
      <c r="L99" s="18">
        <f t="shared" si="5"/>
        <v>2</v>
      </c>
      <c r="M99" s="18">
        <f t="shared" si="7"/>
        <v>0</v>
      </c>
      <c r="N99" s="18">
        <f>K99/评分比例!$G$3</f>
        <v>0</v>
      </c>
      <c r="O99" s="18">
        <f>L99/评分比例!$G$4</f>
        <v>3.6363636363636362E-2</v>
      </c>
      <c r="P99" s="18">
        <f>M99/评分比例!$G$5</f>
        <v>0</v>
      </c>
    </row>
    <row r="100" spans="1:16" x14ac:dyDescent="0.35">
      <c r="A100" s="17">
        <f>学生名单!A99</f>
        <v>12103990321</v>
      </c>
      <c r="B100" s="18" t="str">
        <f>学生名单!B99</f>
        <v>欧育成</v>
      </c>
      <c r="C100" s="18">
        <f>平时作业!K101</f>
        <v>1.8</v>
      </c>
      <c r="D100" s="18">
        <f>实验报告!L102</f>
        <v>0</v>
      </c>
      <c r="E100" s="18">
        <f>实验报告!M102</f>
        <v>0</v>
      </c>
      <c r="F100" s="18">
        <f>课程报告!H102</f>
        <v>0</v>
      </c>
      <c r="G100" s="18">
        <f>课程报告!I102</f>
        <v>0</v>
      </c>
      <c r="H100" s="18">
        <f>期末考试!K101</f>
        <v>0</v>
      </c>
      <c r="I100" s="18">
        <f>期末考试!L101</f>
        <v>0</v>
      </c>
      <c r="J100" s="18">
        <f t="shared" si="4"/>
        <v>1.8</v>
      </c>
      <c r="K100" s="18">
        <f t="shared" si="6"/>
        <v>0</v>
      </c>
      <c r="L100" s="18">
        <f t="shared" si="5"/>
        <v>1.8</v>
      </c>
      <c r="M100" s="18">
        <f t="shared" si="7"/>
        <v>0</v>
      </c>
      <c r="N100" s="18">
        <f>K100/评分比例!$G$3</f>
        <v>0</v>
      </c>
      <c r="O100" s="18">
        <f>L100/评分比例!$G$4</f>
        <v>3.272727272727273E-2</v>
      </c>
      <c r="P100" s="18">
        <f>M100/评分比例!$G$5</f>
        <v>0</v>
      </c>
    </row>
    <row r="101" spans="1:16" x14ac:dyDescent="0.35">
      <c r="A101" s="17">
        <f>学生名单!A100</f>
        <v>12103990325</v>
      </c>
      <c r="B101" s="18" t="str">
        <f>学生名单!B100</f>
        <v>高奉</v>
      </c>
      <c r="C101" s="18">
        <f>平时作业!K102</f>
        <v>1.2</v>
      </c>
      <c r="D101" s="18">
        <f>实验报告!L103</f>
        <v>0</v>
      </c>
      <c r="E101" s="18">
        <f>实验报告!M103</f>
        <v>0</v>
      </c>
      <c r="F101" s="18">
        <f>课程报告!H103</f>
        <v>0</v>
      </c>
      <c r="G101" s="18">
        <f>课程报告!I103</f>
        <v>0</v>
      </c>
      <c r="H101" s="18">
        <f>期末考试!K102</f>
        <v>0</v>
      </c>
      <c r="I101" s="18">
        <f>期末考试!L102</f>
        <v>0</v>
      </c>
      <c r="J101" s="18">
        <f t="shared" si="4"/>
        <v>1.2</v>
      </c>
      <c r="K101" s="18">
        <f t="shared" si="6"/>
        <v>0</v>
      </c>
      <c r="L101" s="18">
        <f t="shared" si="5"/>
        <v>1.2</v>
      </c>
      <c r="M101" s="18">
        <f t="shared" si="7"/>
        <v>0</v>
      </c>
      <c r="N101" s="18">
        <f>K101/评分比例!$G$3</f>
        <v>0</v>
      </c>
      <c r="O101" s="18">
        <f>L101/评分比例!$G$4</f>
        <v>2.1818181818181816E-2</v>
      </c>
      <c r="P101" s="18">
        <f>M101/评分比例!$G$5</f>
        <v>0</v>
      </c>
    </row>
    <row r="102" spans="1:16" x14ac:dyDescent="0.35">
      <c r="A102" s="17">
        <f>学生名单!A101</f>
        <v>12103990326</v>
      </c>
      <c r="B102" s="18" t="str">
        <f>学生名单!B101</f>
        <v>王健</v>
      </c>
      <c r="C102" s="18">
        <f>平时作业!K103</f>
        <v>2</v>
      </c>
      <c r="D102" s="18">
        <f>实验报告!L104</f>
        <v>0</v>
      </c>
      <c r="E102" s="18">
        <f>实验报告!M104</f>
        <v>0</v>
      </c>
      <c r="F102" s="18">
        <f>课程报告!H104</f>
        <v>0</v>
      </c>
      <c r="G102" s="18">
        <f>课程报告!I104</f>
        <v>0</v>
      </c>
      <c r="H102" s="18">
        <f>期末考试!K103</f>
        <v>0</v>
      </c>
      <c r="I102" s="18">
        <f>期末考试!L103</f>
        <v>0</v>
      </c>
      <c r="J102" s="18">
        <f t="shared" si="4"/>
        <v>2</v>
      </c>
      <c r="K102" s="18">
        <f t="shared" si="6"/>
        <v>0</v>
      </c>
      <c r="L102" s="18">
        <f t="shared" si="5"/>
        <v>2</v>
      </c>
      <c r="M102" s="18">
        <f t="shared" si="7"/>
        <v>0</v>
      </c>
      <c r="N102" s="18">
        <f>K102/评分比例!$G$3</f>
        <v>0</v>
      </c>
      <c r="O102" s="18">
        <f>L102/评分比例!$G$4</f>
        <v>3.6363636363636362E-2</v>
      </c>
      <c r="P102" s="18">
        <f>M102/评分比例!$G$5</f>
        <v>0</v>
      </c>
    </row>
    <row r="103" spans="1:16" x14ac:dyDescent="0.35">
      <c r="A103" s="17">
        <f>学生名单!A102</f>
        <v>12103990332</v>
      </c>
      <c r="B103" s="18" t="str">
        <f>学生名单!B102</f>
        <v>谭秋霞</v>
      </c>
      <c r="C103" s="18">
        <f>平时作业!K104</f>
        <v>1.4000000000000001</v>
      </c>
      <c r="D103" s="18">
        <f>实验报告!L105</f>
        <v>0</v>
      </c>
      <c r="E103" s="18">
        <f>实验报告!M105</f>
        <v>0</v>
      </c>
      <c r="F103" s="18">
        <f>课程报告!H105</f>
        <v>0</v>
      </c>
      <c r="G103" s="18">
        <f>课程报告!I105</f>
        <v>0</v>
      </c>
      <c r="H103" s="18">
        <f>期末考试!K104</f>
        <v>0</v>
      </c>
      <c r="I103" s="18">
        <f>期末考试!L104</f>
        <v>0</v>
      </c>
      <c r="J103" s="18">
        <f t="shared" si="4"/>
        <v>1.4000000000000001</v>
      </c>
      <c r="K103" s="18">
        <f t="shared" si="6"/>
        <v>0</v>
      </c>
      <c r="L103" s="18">
        <f t="shared" si="5"/>
        <v>1.4000000000000001</v>
      </c>
      <c r="M103" s="18">
        <f t="shared" si="7"/>
        <v>0</v>
      </c>
      <c r="N103" s="18">
        <f>K103/评分比例!$G$3</f>
        <v>0</v>
      </c>
      <c r="O103" s="18">
        <f>L103/评分比例!$G$4</f>
        <v>2.5454545454545455E-2</v>
      </c>
      <c r="P103" s="18">
        <f>M103/评分比例!$G$5</f>
        <v>0</v>
      </c>
    </row>
    <row r="104" spans="1:16" x14ac:dyDescent="0.35">
      <c r="A104" s="17">
        <f>学生名单!A103</f>
        <v>12103990333</v>
      </c>
      <c r="B104" s="18" t="str">
        <f>学生名单!B103</f>
        <v>李凌娜</v>
      </c>
      <c r="C104" s="18">
        <f>平时作业!K105</f>
        <v>1.8</v>
      </c>
      <c r="D104" s="18">
        <f>实验报告!L106</f>
        <v>0</v>
      </c>
      <c r="E104" s="18">
        <f>实验报告!M106</f>
        <v>0</v>
      </c>
      <c r="F104" s="18">
        <f>课程报告!H106</f>
        <v>0</v>
      </c>
      <c r="G104" s="18">
        <f>课程报告!I106</f>
        <v>0</v>
      </c>
      <c r="H104" s="18">
        <f>期末考试!K105</f>
        <v>0</v>
      </c>
      <c r="I104" s="18">
        <f>期末考试!L105</f>
        <v>0</v>
      </c>
      <c r="J104" s="18">
        <f t="shared" si="4"/>
        <v>1.8</v>
      </c>
      <c r="K104" s="18">
        <f t="shared" si="6"/>
        <v>0</v>
      </c>
      <c r="L104" s="18">
        <f t="shared" si="5"/>
        <v>1.8</v>
      </c>
      <c r="M104" s="18">
        <f t="shared" si="7"/>
        <v>0</v>
      </c>
      <c r="N104" s="18">
        <f>K104/评分比例!$G$3</f>
        <v>0</v>
      </c>
      <c r="O104" s="18">
        <f>L104/评分比例!$G$4</f>
        <v>3.272727272727273E-2</v>
      </c>
      <c r="P104" s="18">
        <f>M104/评分比例!$G$5</f>
        <v>0</v>
      </c>
    </row>
    <row r="105" spans="1:16" x14ac:dyDescent="0.35">
      <c r="A105" s="17">
        <f>学生名单!A104</f>
        <v>12103990335</v>
      </c>
      <c r="B105" s="18" t="str">
        <f>学生名单!B104</f>
        <v>张贵飞</v>
      </c>
      <c r="C105" s="18">
        <f>平时作业!K106</f>
        <v>2</v>
      </c>
      <c r="D105" s="18">
        <f>实验报告!L107</f>
        <v>0</v>
      </c>
      <c r="E105" s="18">
        <f>实验报告!M107</f>
        <v>0</v>
      </c>
      <c r="F105" s="18">
        <f>课程报告!H107</f>
        <v>0</v>
      </c>
      <c r="G105" s="18">
        <f>课程报告!I107</f>
        <v>0</v>
      </c>
      <c r="H105" s="18">
        <f>期末考试!K106</f>
        <v>0</v>
      </c>
      <c r="I105" s="18">
        <f>期末考试!L106</f>
        <v>0</v>
      </c>
      <c r="J105" s="18">
        <f t="shared" si="4"/>
        <v>2</v>
      </c>
      <c r="K105" s="18">
        <f t="shared" si="6"/>
        <v>0</v>
      </c>
      <c r="L105" s="18">
        <f t="shared" si="5"/>
        <v>2</v>
      </c>
      <c r="M105" s="18">
        <f t="shared" si="7"/>
        <v>0</v>
      </c>
      <c r="N105" s="18">
        <f>K105/评分比例!$G$3</f>
        <v>0</v>
      </c>
      <c r="O105" s="18">
        <f>L105/评分比例!$G$4</f>
        <v>3.6363636363636362E-2</v>
      </c>
      <c r="P105" s="18">
        <f>M105/评分比例!$G$5</f>
        <v>0</v>
      </c>
    </row>
    <row r="106" spans="1:16" x14ac:dyDescent="0.35">
      <c r="A106" s="17">
        <f>学生名单!A105</f>
        <v>12103990336</v>
      </c>
      <c r="B106" s="18" t="str">
        <f>学生名单!B105</f>
        <v>谢文瑞</v>
      </c>
      <c r="C106" s="18">
        <f>平时作业!K107</f>
        <v>1.6</v>
      </c>
      <c r="D106" s="18">
        <f>实验报告!L108</f>
        <v>3.8</v>
      </c>
      <c r="E106" s="18">
        <f>实验报告!M108</f>
        <v>3.9</v>
      </c>
      <c r="F106" s="18">
        <f>课程报告!H108</f>
        <v>0</v>
      </c>
      <c r="G106" s="18">
        <f>课程报告!I108</f>
        <v>0</v>
      </c>
      <c r="H106" s="18">
        <f>期末考试!K107</f>
        <v>0</v>
      </c>
      <c r="I106" s="18">
        <f>期末考试!L107</f>
        <v>0</v>
      </c>
      <c r="J106" s="18">
        <f t="shared" si="4"/>
        <v>9.3000000000000007</v>
      </c>
      <c r="K106" s="18">
        <f t="shared" si="6"/>
        <v>3.8</v>
      </c>
      <c r="L106" s="18">
        <f t="shared" si="5"/>
        <v>1.6</v>
      </c>
      <c r="M106" s="18">
        <f t="shared" si="7"/>
        <v>3.9</v>
      </c>
      <c r="N106" s="18">
        <f>K106/评分比例!$G$3</f>
        <v>0.13103448275862067</v>
      </c>
      <c r="O106" s="18">
        <f>L106/评分比例!$G$4</f>
        <v>2.9090909090909091E-2</v>
      </c>
      <c r="P106" s="18">
        <f>M106/评分比例!$G$5</f>
        <v>0.24374999999999999</v>
      </c>
    </row>
    <row r="107" spans="1:16" x14ac:dyDescent="0.35">
      <c r="A107" s="17">
        <f>学生名单!A106</f>
        <v>12103990338</v>
      </c>
      <c r="B107" s="18" t="str">
        <f>学生名单!B106</f>
        <v>王雨洁</v>
      </c>
      <c r="C107" s="18">
        <f>平时作业!K108</f>
        <v>2</v>
      </c>
      <c r="D107" s="18">
        <f>实验报告!L109</f>
        <v>7.6</v>
      </c>
      <c r="E107" s="18">
        <f>实验报告!M109</f>
        <v>7.7</v>
      </c>
      <c r="F107" s="18">
        <f>课程报告!H109</f>
        <v>0</v>
      </c>
      <c r="G107" s="18">
        <f>课程报告!I109</f>
        <v>0</v>
      </c>
      <c r="H107" s="18">
        <f>期末考试!K108</f>
        <v>0</v>
      </c>
      <c r="I107" s="18">
        <f>期末考试!L108</f>
        <v>0</v>
      </c>
      <c r="J107" s="18">
        <f t="shared" si="4"/>
        <v>17.3</v>
      </c>
      <c r="K107" s="18">
        <f t="shared" si="6"/>
        <v>7.6</v>
      </c>
      <c r="L107" s="18">
        <f t="shared" si="5"/>
        <v>2</v>
      </c>
      <c r="M107" s="18">
        <f t="shared" si="7"/>
        <v>7.7</v>
      </c>
      <c r="N107" s="18">
        <f>K107/评分比例!$G$3</f>
        <v>0.26206896551724135</v>
      </c>
      <c r="O107" s="18">
        <f>L107/评分比例!$G$4</f>
        <v>3.6363636363636362E-2</v>
      </c>
      <c r="P107" s="18">
        <f>M107/评分比例!$G$5</f>
        <v>0.48125000000000001</v>
      </c>
    </row>
    <row r="108" spans="1:16" x14ac:dyDescent="0.35">
      <c r="A108" s="17">
        <f>学生名单!A107</f>
        <v>12103990402</v>
      </c>
      <c r="B108" s="18" t="str">
        <f>学生名单!B107</f>
        <v>王璐</v>
      </c>
      <c r="C108" s="18">
        <f>平时作业!K109</f>
        <v>1.6</v>
      </c>
      <c r="D108" s="18">
        <f>实验报告!L110</f>
        <v>5.7</v>
      </c>
      <c r="E108" s="18">
        <f>实验报告!M110</f>
        <v>6</v>
      </c>
      <c r="F108" s="18">
        <f>课程报告!H110</f>
        <v>0</v>
      </c>
      <c r="G108" s="18">
        <f>课程报告!I110</f>
        <v>0</v>
      </c>
      <c r="H108" s="18">
        <f>期末考试!K109</f>
        <v>0</v>
      </c>
      <c r="I108" s="18">
        <f>期末考试!L109</f>
        <v>0</v>
      </c>
      <c r="J108" s="18">
        <f t="shared" si="4"/>
        <v>13.3</v>
      </c>
      <c r="K108" s="18">
        <f t="shared" si="6"/>
        <v>5.7</v>
      </c>
      <c r="L108" s="18">
        <f t="shared" si="5"/>
        <v>1.6</v>
      </c>
      <c r="M108" s="18">
        <f t="shared" si="7"/>
        <v>6</v>
      </c>
      <c r="N108" s="18">
        <f>K108/评分比例!$G$3</f>
        <v>0.19655172413793104</v>
      </c>
      <c r="O108" s="18">
        <f>L108/评分比例!$G$4</f>
        <v>2.9090909090909091E-2</v>
      </c>
      <c r="P108" s="18">
        <f>M108/评分比例!$G$5</f>
        <v>0.375</v>
      </c>
    </row>
    <row r="109" spans="1:16" x14ac:dyDescent="0.35">
      <c r="A109" s="17">
        <f>学生名单!A108</f>
        <v>12103990406</v>
      </c>
      <c r="B109" s="18" t="str">
        <f>学生名单!B108</f>
        <v>胡羽康</v>
      </c>
      <c r="C109" s="18">
        <f>平时作业!K110</f>
        <v>1.4000000000000001</v>
      </c>
      <c r="D109" s="18">
        <f>实验报告!L111</f>
        <v>0</v>
      </c>
      <c r="E109" s="18">
        <f>实验报告!M111</f>
        <v>0</v>
      </c>
      <c r="F109" s="18">
        <f>课程报告!H111</f>
        <v>0</v>
      </c>
      <c r="G109" s="18">
        <f>课程报告!I111</f>
        <v>0</v>
      </c>
      <c r="H109" s="18">
        <f>期末考试!K110</f>
        <v>0</v>
      </c>
      <c r="I109" s="18">
        <f>期末考试!L110</f>
        <v>0</v>
      </c>
      <c r="J109" s="18">
        <f t="shared" si="4"/>
        <v>1.4000000000000001</v>
      </c>
      <c r="K109" s="18">
        <f t="shared" si="6"/>
        <v>0</v>
      </c>
      <c r="L109" s="18">
        <f t="shared" si="5"/>
        <v>1.4000000000000001</v>
      </c>
      <c r="M109" s="18">
        <f t="shared" si="7"/>
        <v>0</v>
      </c>
      <c r="N109" s="18">
        <f>K109/评分比例!$G$3</f>
        <v>0</v>
      </c>
      <c r="O109" s="18">
        <f>L109/评分比例!$G$4</f>
        <v>2.5454545454545455E-2</v>
      </c>
      <c r="P109" s="18">
        <f>M109/评分比例!$G$5</f>
        <v>0</v>
      </c>
    </row>
    <row r="110" spans="1:16" x14ac:dyDescent="0.35">
      <c r="A110" s="17">
        <f>学生名单!A109</f>
        <v>12103990407</v>
      </c>
      <c r="B110" s="18" t="str">
        <f>学生名单!B109</f>
        <v>李心成</v>
      </c>
      <c r="C110" s="18">
        <f>平时作业!K111</f>
        <v>1.4000000000000001</v>
      </c>
      <c r="D110" s="18">
        <f>实验报告!L112</f>
        <v>0</v>
      </c>
      <c r="E110" s="18">
        <f>实验报告!M112</f>
        <v>0</v>
      </c>
      <c r="F110" s="18">
        <f>课程报告!H112</f>
        <v>0</v>
      </c>
      <c r="G110" s="18">
        <f>课程报告!I112</f>
        <v>0</v>
      </c>
      <c r="H110" s="18">
        <f>期末考试!K111</f>
        <v>0</v>
      </c>
      <c r="I110" s="18">
        <f>期末考试!L111</f>
        <v>0</v>
      </c>
      <c r="J110" s="18">
        <f t="shared" si="4"/>
        <v>1.4000000000000001</v>
      </c>
      <c r="K110" s="18">
        <f t="shared" si="6"/>
        <v>0</v>
      </c>
      <c r="L110" s="18">
        <f t="shared" si="5"/>
        <v>1.4000000000000001</v>
      </c>
      <c r="M110" s="18">
        <f t="shared" si="7"/>
        <v>0</v>
      </c>
      <c r="N110" s="18">
        <f>K110/评分比例!$G$3</f>
        <v>0</v>
      </c>
      <c r="O110" s="18">
        <f>L110/评分比例!$G$4</f>
        <v>2.5454545454545455E-2</v>
      </c>
      <c r="P110" s="18">
        <f>M110/评分比例!$G$5</f>
        <v>0</v>
      </c>
    </row>
    <row r="111" spans="1:16" x14ac:dyDescent="0.35">
      <c r="A111" s="17">
        <f>学生名单!A110</f>
        <v>12103990409</v>
      </c>
      <c r="B111" s="18" t="str">
        <f>学生名单!B110</f>
        <v>彭礼彬</v>
      </c>
      <c r="C111" s="18">
        <f>平时作业!K112</f>
        <v>0.8</v>
      </c>
      <c r="D111" s="18">
        <f>实验报告!L113</f>
        <v>7.1999999999999993</v>
      </c>
      <c r="E111" s="18">
        <f>实验报告!M113</f>
        <v>6.8999999999999995</v>
      </c>
      <c r="F111" s="18">
        <f>课程报告!H113</f>
        <v>0</v>
      </c>
      <c r="G111" s="18">
        <f>课程报告!I113</f>
        <v>0</v>
      </c>
      <c r="H111" s="18">
        <f>期末考试!K112</f>
        <v>0</v>
      </c>
      <c r="I111" s="18">
        <f>期末考试!L112</f>
        <v>0</v>
      </c>
      <c r="J111" s="18">
        <f t="shared" si="4"/>
        <v>14.899999999999999</v>
      </c>
      <c r="K111" s="18">
        <f t="shared" si="6"/>
        <v>7.1999999999999993</v>
      </c>
      <c r="L111" s="18">
        <f t="shared" si="5"/>
        <v>0.8</v>
      </c>
      <c r="M111" s="18">
        <f t="shared" si="7"/>
        <v>6.8999999999999995</v>
      </c>
      <c r="N111" s="18">
        <f>K111/评分比例!$G$3</f>
        <v>0.24827586206896549</v>
      </c>
      <c r="O111" s="18">
        <f>L111/评分比例!$G$4</f>
        <v>1.4545454545454545E-2</v>
      </c>
      <c r="P111" s="18">
        <f>M111/评分比例!$G$5</f>
        <v>0.43124999999999997</v>
      </c>
    </row>
    <row r="112" spans="1:16" x14ac:dyDescent="0.35">
      <c r="A112" s="17">
        <f>学生名单!A111</f>
        <v>12103990410</v>
      </c>
      <c r="B112" s="18" t="str">
        <f>学生名单!B111</f>
        <v>郑嘉烨</v>
      </c>
      <c r="C112" s="18">
        <f>平时作业!K113</f>
        <v>1.6</v>
      </c>
      <c r="D112" s="18">
        <f>实验报告!L114</f>
        <v>0</v>
      </c>
      <c r="E112" s="18">
        <f>实验报告!M114</f>
        <v>0</v>
      </c>
      <c r="F112" s="18">
        <f>课程报告!H114</f>
        <v>0</v>
      </c>
      <c r="G112" s="18">
        <f>课程报告!I114</f>
        <v>0</v>
      </c>
      <c r="H112" s="18">
        <f>期末考试!K113</f>
        <v>0</v>
      </c>
      <c r="I112" s="18">
        <f>期末考试!L113</f>
        <v>0</v>
      </c>
      <c r="J112" s="18">
        <f t="shared" si="4"/>
        <v>1.6</v>
      </c>
      <c r="K112" s="18">
        <f t="shared" si="6"/>
        <v>0</v>
      </c>
      <c r="L112" s="18">
        <f t="shared" si="5"/>
        <v>1.6</v>
      </c>
      <c r="M112" s="18">
        <f t="shared" si="7"/>
        <v>0</v>
      </c>
      <c r="N112" s="18">
        <f>K112/评分比例!$G$3</f>
        <v>0</v>
      </c>
      <c r="O112" s="18">
        <f>L112/评分比例!$G$4</f>
        <v>2.9090909090909091E-2</v>
      </c>
      <c r="P112" s="18">
        <f>M112/评分比例!$G$5</f>
        <v>0</v>
      </c>
    </row>
    <row r="113" spans="1:16" x14ac:dyDescent="0.35">
      <c r="A113" s="17">
        <f>学生名单!A112</f>
        <v>12103990411</v>
      </c>
      <c r="B113" s="18" t="str">
        <f>学生名单!B112</f>
        <v>罗显明</v>
      </c>
      <c r="C113" s="18">
        <f>平时作业!K114</f>
        <v>1.6</v>
      </c>
      <c r="D113" s="18">
        <f>实验报告!L115</f>
        <v>1.5</v>
      </c>
      <c r="E113" s="18">
        <f>实验报告!M115</f>
        <v>1.7</v>
      </c>
      <c r="F113" s="18">
        <f>课程报告!H115</f>
        <v>0</v>
      </c>
      <c r="G113" s="18">
        <f>课程报告!I115</f>
        <v>0</v>
      </c>
      <c r="H113" s="18">
        <f>期末考试!K114</f>
        <v>0</v>
      </c>
      <c r="I113" s="18">
        <f>期末考试!L114</f>
        <v>0</v>
      </c>
      <c r="J113" s="18">
        <f t="shared" si="4"/>
        <v>4.8</v>
      </c>
      <c r="K113" s="18">
        <f t="shared" si="6"/>
        <v>1.5</v>
      </c>
      <c r="L113" s="18">
        <f t="shared" si="5"/>
        <v>1.6</v>
      </c>
      <c r="M113" s="18">
        <f t="shared" si="7"/>
        <v>1.7</v>
      </c>
      <c r="N113" s="18">
        <f>K113/评分比例!$G$3</f>
        <v>5.1724137931034482E-2</v>
      </c>
      <c r="O113" s="18">
        <f>L113/评分比例!$G$4</f>
        <v>2.9090909090909091E-2</v>
      </c>
      <c r="P113" s="18">
        <f>M113/评分比例!$G$5</f>
        <v>0.10625</v>
      </c>
    </row>
    <row r="114" spans="1:16" x14ac:dyDescent="0.35">
      <c r="A114" s="17">
        <f>学生名单!A113</f>
        <v>12103990413</v>
      </c>
      <c r="B114" s="18" t="str">
        <f>学生名单!B113</f>
        <v>魏东</v>
      </c>
      <c r="C114" s="18">
        <f>平时作业!K115</f>
        <v>1.8</v>
      </c>
      <c r="D114" s="18">
        <f>实验报告!L116</f>
        <v>0</v>
      </c>
      <c r="E114" s="18">
        <f>实验报告!M116</f>
        <v>0</v>
      </c>
      <c r="F114" s="18">
        <f>课程报告!H116</f>
        <v>0</v>
      </c>
      <c r="G114" s="18">
        <f>课程报告!I116</f>
        <v>0</v>
      </c>
      <c r="H114" s="18">
        <f>期末考试!K115</f>
        <v>0</v>
      </c>
      <c r="I114" s="18">
        <f>期末考试!L115</f>
        <v>0</v>
      </c>
      <c r="J114" s="18">
        <f t="shared" si="4"/>
        <v>1.8</v>
      </c>
      <c r="K114" s="18">
        <f t="shared" si="6"/>
        <v>0</v>
      </c>
      <c r="L114" s="18">
        <f t="shared" si="5"/>
        <v>1.8</v>
      </c>
      <c r="M114" s="18">
        <f t="shared" si="7"/>
        <v>0</v>
      </c>
      <c r="N114" s="18">
        <f>K114/评分比例!$G$3</f>
        <v>0</v>
      </c>
      <c r="O114" s="18">
        <f>L114/评分比例!$G$4</f>
        <v>3.272727272727273E-2</v>
      </c>
      <c r="P114" s="18">
        <f>M114/评分比例!$G$5</f>
        <v>0</v>
      </c>
    </row>
    <row r="115" spans="1:16" x14ac:dyDescent="0.35">
      <c r="A115" s="17">
        <f>学生名单!A114</f>
        <v>12103990417</v>
      </c>
      <c r="B115" s="18" t="str">
        <f>学生名单!B114</f>
        <v>孙汉文</v>
      </c>
      <c r="C115" s="18">
        <f>平时作业!K116</f>
        <v>2</v>
      </c>
      <c r="D115" s="18">
        <f>实验报告!L117</f>
        <v>2</v>
      </c>
      <c r="E115" s="18">
        <f>实验报告!M117</f>
        <v>2</v>
      </c>
      <c r="F115" s="18">
        <f>课程报告!H117</f>
        <v>0</v>
      </c>
      <c r="G115" s="18">
        <f>课程报告!I117</f>
        <v>0</v>
      </c>
      <c r="H115" s="18">
        <f>期末考试!K116</f>
        <v>0</v>
      </c>
      <c r="I115" s="18">
        <f>期末考试!L116</f>
        <v>0</v>
      </c>
      <c r="J115" s="18">
        <f t="shared" si="4"/>
        <v>6</v>
      </c>
      <c r="K115" s="18">
        <f t="shared" si="6"/>
        <v>2</v>
      </c>
      <c r="L115" s="18">
        <f t="shared" si="5"/>
        <v>2</v>
      </c>
      <c r="M115" s="18">
        <f t="shared" si="7"/>
        <v>2</v>
      </c>
      <c r="N115" s="18">
        <f>K115/评分比例!$G$3</f>
        <v>6.8965517241379309E-2</v>
      </c>
      <c r="O115" s="18">
        <f>L115/评分比例!$G$4</f>
        <v>3.6363636363636362E-2</v>
      </c>
      <c r="P115" s="18">
        <f>M115/评分比例!$G$5</f>
        <v>0.125</v>
      </c>
    </row>
    <row r="116" spans="1:16" x14ac:dyDescent="0.35">
      <c r="A116" s="17">
        <f>学生名单!A115</f>
        <v>12103990422</v>
      </c>
      <c r="B116" s="18" t="str">
        <f>学生名单!B115</f>
        <v>赵鑫</v>
      </c>
      <c r="C116" s="18">
        <f>平时作业!K117</f>
        <v>1.4000000000000001</v>
      </c>
      <c r="D116" s="18">
        <f>实验报告!L118</f>
        <v>6.6</v>
      </c>
      <c r="E116" s="18">
        <f>实验报告!M118</f>
        <v>6.9</v>
      </c>
      <c r="F116" s="18">
        <f>课程报告!H118</f>
        <v>0</v>
      </c>
      <c r="G116" s="18">
        <f>课程报告!I118</f>
        <v>0</v>
      </c>
      <c r="H116" s="18">
        <f>期末考试!K117</f>
        <v>0</v>
      </c>
      <c r="I116" s="18">
        <f>期末考试!L117</f>
        <v>0</v>
      </c>
      <c r="J116" s="18">
        <f t="shared" si="4"/>
        <v>14.9</v>
      </c>
      <c r="K116" s="18">
        <f t="shared" si="6"/>
        <v>6.6</v>
      </c>
      <c r="L116" s="18">
        <f t="shared" si="5"/>
        <v>1.4000000000000001</v>
      </c>
      <c r="M116" s="18">
        <f t="shared" si="7"/>
        <v>6.9</v>
      </c>
      <c r="N116" s="18">
        <f>K116/评分比例!$G$3</f>
        <v>0.22758620689655171</v>
      </c>
      <c r="O116" s="18">
        <f>L116/评分比例!$G$4</f>
        <v>2.5454545454545455E-2</v>
      </c>
      <c r="P116" s="18">
        <f>M116/评分比例!$G$5</f>
        <v>0.43125000000000002</v>
      </c>
    </row>
    <row r="117" spans="1:16" x14ac:dyDescent="0.35">
      <c r="A117" s="17">
        <f>学生名单!A116</f>
        <v>12103990429</v>
      </c>
      <c r="B117" s="18" t="str">
        <f>学生名单!B116</f>
        <v>何奇航</v>
      </c>
      <c r="C117" s="18">
        <f>平时作业!K118</f>
        <v>1.8</v>
      </c>
      <c r="D117" s="18">
        <f>实验报告!L119</f>
        <v>0</v>
      </c>
      <c r="E117" s="18">
        <f>实验报告!M119</f>
        <v>0</v>
      </c>
      <c r="F117" s="18">
        <f>课程报告!H119</f>
        <v>0</v>
      </c>
      <c r="G117" s="18">
        <f>课程报告!I119</f>
        <v>0</v>
      </c>
      <c r="H117" s="18">
        <f>期末考试!K118</f>
        <v>0</v>
      </c>
      <c r="I117" s="18">
        <f>期末考试!L118</f>
        <v>0</v>
      </c>
      <c r="J117" s="18">
        <f t="shared" ref="J117:J125" si="8">SUM(C117:I117)</f>
        <v>1.8</v>
      </c>
      <c r="K117" s="18">
        <f t="shared" si="6"/>
        <v>0</v>
      </c>
      <c r="L117" s="18">
        <f t="shared" ref="L117:L125" si="9">C117+I117</f>
        <v>1.8</v>
      </c>
      <c r="M117" s="18">
        <f t="shared" si="7"/>
        <v>0</v>
      </c>
      <c r="N117" s="18">
        <f>K117/评分比例!$G$3</f>
        <v>0</v>
      </c>
      <c r="O117" s="18">
        <f>L117/评分比例!$G$4</f>
        <v>3.272727272727273E-2</v>
      </c>
      <c r="P117" s="18">
        <f>M117/评分比例!$G$5</f>
        <v>0</v>
      </c>
    </row>
    <row r="118" spans="1:16" x14ac:dyDescent="0.35">
      <c r="A118" s="17">
        <f>学生名单!A117</f>
        <v>12103990434</v>
      </c>
      <c r="B118" s="18" t="str">
        <f>学生名单!B117</f>
        <v>熊涛</v>
      </c>
      <c r="C118" s="18">
        <f>平时作业!K119</f>
        <v>1.2</v>
      </c>
      <c r="D118" s="18">
        <f>实验报告!L120</f>
        <v>6.8000000000000007</v>
      </c>
      <c r="E118" s="18">
        <f>实验报告!M120</f>
        <v>7.2</v>
      </c>
      <c r="F118" s="18">
        <f>课程报告!H120</f>
        <v>0</v>
      </c>
      <c r="G118" s="18">
        <f>课程报告!I120</f>
        <v>0</v>
      </c>
      <c r="H118" s="18">
        <f>期末考试!K119</f>
        <v>0</v>
      </c>
      <c r="I118" s="18">
        <f>期末考试!L119</f>
        <v>0</v>
      </c>
      <c r="J118" s="18">
        <f t="shared" si="8"/>
        <v>15.2</v>
      </c>
      <c r="K118" s="18">
        <f t="shared" si="6"/>
        <v>6.8000000000000007</v>
      </c>
      <c r="L118" s="18">
        <f t="shared" si="9"/>
        <v>1.2</v>
      </c>
      <c r="M118" s="18">
        <f t="shared" si="7"/>
        <v>7.2</v>
      </c>
      <c r="N118" s="18">
        <f>K118/评分比例!$G$3</f>
        <v>0.23448275862068968</v>
      </c>
      <c r="O118" s="18">
        <f>L118/评分比例!$G$4</f>
        <v>2.1818181818181816E-2</v>
      </c>
      <c r="P118" s="18">
        <f>M118/评分比例!$G$5</f>
        <v>0.45</v>
      </c>
    </row>
    <row r="119" spans="1:16" x14ac:dyDescent="0.35">
      <c r="A119" s="17">
        <f>学生名单!A118</f>
        <v>12103990436</v>
      </c>
      <c r="B119" s="18" t="str">
        <f>学生名单!B118</f>
        <v>马靖</v>
      </c>
      <c r="C119" s="18">
        <f>平时作业!K120</f>
        <v>1.8</v>
      </c>
      <c r="D119" s="18">
        <f>实验报告!L121</f>
        <v>0</v>
      </c>
      <c r="E119" s="18">
        <f>实验报告!M121</f>
        <v>0</v>
      </c>
      <c r="F119" s="18">
        <f>课程报告!H121</f>
        <v>0</v>
      </c>
      <c r="G119" s="18">
        <f>课程报告!I121</f>
        <v>0</v>
      </c>
      <c r="H119" s="18">
        <f>期末考试!K120</f>
        <v>0</v>
      </c>
      <c r="I119" s="18">
        <f>期末考试!L120</f>
        <v>0</v>
      </c>
      <c r="J119" s="18">
        <f t="shared" si="8"/>
        <v>1.8</v>
      </c>
      <c r="K119" s="18">
        <f t="shared" si="6"/>
        <v>0</v>
      </c>
      <c r="L119" s="18">
        <f t="shared" si="9"/>
        <v>1.8</v>
      </c>
      <c r="M119" s="18">
        <f t="shared" si="7"/>
        <v>0</v>
      </c>
      <c r="N119" s="18">
        <f>K119/评分比例!$G$3</f>
        <v>0</v>
      </c>
      <c r="O119" s="18">
        <f>L119/评分比例!$G$4</f>
        <v>3.272727272727273E-2</v>
      </c>
      <c r="P119" s="18">
        <f>M119/评分比例!$G$5</f>
        <v>0</v>
      </c>
    </row>
    <row r="120" spans="1:16" x14ac:dyDescent="0.35">
      <c r="A120" s="17">
        <f>学生名单!A119</f>
        <v>12103990437</v>
      </c>
      <c r="B120" s="18" t="str">
        <f>学生名单!B119</f>
        <v>向波</v>
      </c>
      <c r="C120" s="18">
        <f>平时作业!K121</f>
        <v>1.8</v>
      </c>
      <c r="D120" s="18">
        <f>实验报告!L122</f>
        <v>6.8000000000000007</v>
      </c>
      <c r="E120" s="18">
        <f>实验报告!M122</f>
        <v>7</v>
      </c>
      <c r="F120" s="18">
        <f>课程报告!H122</f>
        <v>0</v>
      </c>
      <c r="G120" s="18">
        <f>课程报告!I122</f>
        <v>0</v>
      </c>
      <c r="H120" s="18">
        <f>期末考试!K121</f>
        <v>0</v>
      </c>
      <c r="I120" s="18">
        <f>期末考试!L121</f>
        <v>0</v>
      </c>
      <c r="J120" s="18">
        <f t="shared" si="8"/>
        <v>15.600000000000001</v>
      </c>
      <c r="K120" s="18">
        <f t="shared" si="6"/>
        <v>6.8000000000000007</v>
      </c>
      <c r="L120" s="18">
        <f t="shared" si="9"/>
        <v>1.8</v>
      </c>
      <c r="M120" s="18">
        <f t="shared" si="7"/>
        <v>7</v>
      </c>
      <c r="N120" s="18">
        <f>K120/评分比例!$G$3</f>
        <v>0.23448275862068968</v>
      </c>
      <c r="O120" s="18">
        <f>L120/评分比例!$G$4</f>
        <v>3.272727272727273E-2</v>
      </c>
      <c r="P120" s="18">
        <f>M120/评分比例!$G$5</f>
        <v>0.4375</v>
      </c>
    </row>
    <row r="121" spans="1:16" x14ac:dyDescent="0.35">
      <c r="A121" s="17">
        <f>学生名单!A120</f>
        <v>12103990438</v>
      </c>
      <c r="B121" s="18" t="str">
        <f>学生名单!B120</f>
        <v>孙东</v>
      </c>
      <c r="C121" s="18">
        <f>平时作业!K122</f>
        <v>0</v>
      </c>
      <c r="D121" s="18">
        <f>实验报告!L123</f>
        <v>7.8</v>
      </c>
      <c r="E121" s="18">
        <f>实验报告!M123</f>
        <v>7.9</v>
      </c>
      <c r="F121" s="18">
        <f>课程报告!H123</f>
        <v>0</v>
      </c>
      <c r="G121" s="18">
        <f>课程报告!I123</f>
        <v>0</v>
      </c>
      <c r="H121" s="18">
        <f>期末考试!K122</f>
        <v>0</v>
      </c>
      <c r="I121" s="18">
        <f>期末考试!L122</f>
        <v>0</v>
      </c>
      <c r="J121" s="18">
        <f t="shared" si="8"/>
        <v>15.7</v>
      </c>
      <c r="K121" s="18">
        <f t="shared" si="6"/>
        <v>7.8</v>
      </c>
      <c r="L121" s="18">
        <f t="shared" si="9"/>
        <v>0</v>
      </c>
      <c r="M121" s="18">
        <f t="shared" si="7"/>
        <v>7.9</v>
      </c>
      <c r="N121" s="18">
        <f>K121/评分比例!$G$3</f>
        <v>0.26896551724137929</v>
      </c>
      <c r="O121" s="18">
        <f>L121/评分比例!$G$4</f>
        <v>0</v>
      </c>
      <c r="P121" s="18">
        <f>M121/评分比例!$G$5</f>
        <v>0.49375000000000002</v>
      </c>
    </row>
    <row r="122" spans="1:16" x14ac:dyDescent="0.35">
      <c r="A122" s="17">
        <f>学生名单!A121</f>
        <v>12104050304</v>
      </c>
      <c r="B122" s="18" t="str">
        <f>学生名单!B121</f>
        <v>田英旭</v>
      </c>
      <c r="C122" s="18">
        <f>平时作业!K123</f>
        <v>0</v>
      </c>
      <c r="D122" s="18">
        <f>实验报告!L124</f>
        <v>0</v>
      </c>
      <c r="E122" s="18">
        <f>实验报告!M124</f>
        <v>0</v>
      </c>
      <c r="F122" s="18">
        <f>课程报告!H124</f>
        <v>0</v>
      </c>
      <c r="G122" s="18">
        <f>课程报告!I124</f>
        <v>0</v>
      </c>
      <c r="H122" s="18">
        <f>期末考试!K123</f>
        <v>0</v>
      </c>
      <c r="I122" s="18">
        <f>期末考试!L123</f>
        <v>0</v>
      </c>
      <c r="J122" s="18">
        <f t="shared" si="8"/>
        <v>0</v>
      </c>
      <c r="K122" s="18">
        <f t="shared" si="6"/>
        <v>0</v>
      </c>
      <c r="L122" s="18">
        <f t="shared" si="9"/>
        <v>0</v>
      </c>
      <c r="M122" s="18">
        <f t="shared" si="7"/>
        <v>0</v>
      </c>
      <c r="N122" s="18">
        <f>K122/评分比例!$G$3</f>
        <v>0</v>
      </c>
      <c r="O122" s="18">
        <f>L122/评分比例!$G$4</f>
        <v>0</v>
      </c>
      <c r="P122" s="18">
        <f>M122/评分比例!$G$5</f>
        <v>0</v>
      </c>
    </row>
    <row r="123" spans="1:16" x14ac:dyDescent="0.35">
      <c r="A123" s="17">
        <f>学生名单!A122</f>
        <v>12104050322</v>
      </c>
      <c r="B123" s="18" t="str">
        <f>学生名单!B122</f>
        <v>李川</v>
      </c>
      <c r="C123" s="18">
        <f>平时作业!K124</f>
        <v>1.6</v>
      </c>
      <c r="D123" s="18">
        <f>实验报告!L125</f>
        <v>0</v>
      </c>
      <c r="E123" s="18">
        <f>实验报告!M125</f>
        <v>0</v>
      </c>
      <c r="F123" s="18">
        <f>课程报告!H125</f>
        <v>0</v>
      </c>
      <c r="G123" s="18">
        <f>课程报告!I125</f>
        <v>0</v>
      </c>
      <c r="H123" s="18">
        <f>期末考试!K124</f>
        <v>0</v>
      </c>
      <c r="I123" s="18">
        <f>期末考试!L124</f>
        <v>0</v>
      </c>
      <c r="J123" s="18">
        <f t="shared" si="8"/>
        <v>1.6</v>
      </c>
      <c r="K123" s="18">
        <f t="shared" si="6"/>
        <v>0</v>
      </c>
      <c r="L123" s="18">
        <f t="shared" si="9"/>
        <v>1.6</v>
      </c>
      <c r="M123" s="18">
        <f t="shared" si="7"/>
        <v>0</v>
      </c>
      <c r="N123" s="18">
        <f>K123/评分比例!$G$3</f>
        <v>0</v>
      </c>
      <c r="O123" s="18">
        <f>L123/评分比例!$G$4</f>
        <v>2.9090909090909091E-2</v>
      </c>
      <c r="P123" s="18">
        <f>M123/评分比例!$G$5</f>
        <v>0</v>
      </c>
    </row>
    <row r="124" spans="1:16" x14ac:dyDescent="0.35">
      <c r="A124" s="17">
        <f>学生名单!A123</f>
        <v>12106010451</v>
      </c>
      <c r="B124" s="18" t="str">
        <f>学生名单!B123</f>
        <v>张晓雪</v>
      </c>
      <c r="C124" s="18">
        <f>平时作业!K125</f>
        <v>1.4000000000000001</v>
      </c>
      <c r="D124" s="18">
        <f>实验报告!L126</f>
        <v>8</v>
      </c>
      <c r="E124" s="18">
        <f>实验报告!M126</f>
        <v>8</v>
      </c>
      <c r="F124" s="18">
        <f>课程报告!H126</f>
        <v>0</v>
      </c>
      <c r="G124" s="18">
        <f>课程报告!I126</f>
        <v>0</v>
      </c>
      <c r="H124" s="18">
        <f>期末考试!K125</f>
        <v>0</v>
      </c>
      <c r="I124" s="18">
        <f>期末考试!L125</f>
        <v>0</v>
      </c>
      <c r="J124" s="18">
        <f t="shared" si="8"/>
        <v>17.399999999999999</v>
      </c>
      <c r="K124" s="18">
        <f t="shared" si="6"/>
        <v>8</v>
      </c>
      <c r="L124" s="18">
        <f t="shared" si="9"/>
        <v>1.4000000000000001</v>
      </c>
      <c r="M124" s="18">
        <f t="shared" si="7"/>
        <v>8</v>
      </c>
      <c r="N124" s="18">
        <f>K124/评分比例!$G$3</f>
        <v>0.27586206896551724</v>
      </c>
      <c r="O124" s="18">
        <f>L124/评分比例!$G$4</f>
        <v>2.5454545454545455E-2</v>
      </c>
      <c r="P124" s="18">
        <f>M124/评分比例!$G$5</f>
        <v>0.5</v>
      </c>
    </row>
    <row r="125" spans="1:16" x14ac:dyDescent="0.35">
      <c r="A125" s="17">
        <f>学生名单!A124</f>
        <v>12123010237</v>
      </c>
      <c r="B125" s="18" t="str">
        <f>学生名单!B124</f>
        <v>段宇娇</v>
      </c>
      <c r="C125" s="18">
        <f>平时作业!K126</f>
        <v>1.6</v>
      </c>
      <c r="D125" s="18">
        <f>实验报告!L127</f>
        <v>6.9</v>
      </c>
      <c r="E125" s="18">
        <f>实验报告!M127</f>
        <v>6.5</v>
      </c>
      <c r="F125" s="18">
        <f>课程报告!H127</f>
        <v>0</v>
      </c>
      <c r="G125" s="18">
        <f>课程报告!I127</f>
        <v>0</v>
      </c>
      <c r="H125" s="18">
        <f>期末考试!K126</f>
        <v>0</v>
      </c>
      <c r="I125" s="18">
        <f>期末考试!L126</f>
        <v>0</v>
      </c>
      <c r="J125" s="18">
        <f t="shared" si="8"/>
        <v>15</v>
      </c>
      <c r="K125" s="18">
        <f t="shared" si="6"/>
        <v>6.9</v>
      </c>
      <c r="L125" s="18">
        <f t="shared" si="9"/>
        <v>1.6</v>
      </c>
      <c r="M125" s="18">
        <f t="shared" si="7"/>
        <v>6.5</v>
      </c>
      <c r="N125" s="18">
        <f>K125/评分比例!$G$3</f>
        <v>0.23793103448275862</v>
      </c>
      <c r="O125" s="18">
        <f>L125/评分比例!$G$4</f>
        <v>2.9090909090909091E-2</v>
      </c>
      <c r="P125" s="18">
        <f>M125/评分比例!$G$5</f>
        <v>0.40625</v>
      </c>
    </row>
    <row r="126" spans="1:16" x14ac:dyDescent="0.35">
      <c r="N126" s="22">
        <f>AVERAGE(N3:N125)</f>
        <v>7.4488365573310927E-2</v>
      </c>
      <c r="O126" s="22">
        <f>AVERAGE(O3:O125)</f>
        <v>2.8706577974870643E-2</v>
      </c>
      <c r="P126" s="22">
        <f>AVERAGE(P3:P125)</f>
        <v>0.13536585365853659</v>
      </c>
    </row>
  </sheetData>
  <mergeCells count="5">
    <mergeCell ref="D1:E1"/>
    <mergeCell ref="F1:G1"/>
    <mergeCell ref="H1:I1"/>
    <mergeCell ref="A1:A2"/>
    <mergeCell ref="B1:B2"/>
  </mergeCells>
  <phoneticPr fontId="13" type="noConversion"/>
  <pageMargins left="0.7" right="0.7" top="0.75" bottom="0.75"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3</vt:i4>
      </vt:variant>
    </vt:vector>
  </HeadingPairs>
  <TitlesOfParts>
    <vt:vector size="16" baseType="lpstr">
      <vt:lpstr>评分比例</vt:lpstr>
      <vt:lpstr>学生名单</vt:lpstr>
      <vt:lpstr>综合素质记录</vt:lpstr>
      <vt:lpstr>平时作业</vt:lpstr>
      <vt:lpstr>实验报告</vt:lpstr>
      <vt:lpstr>课程报告</vt:lpstr>
      <vt:lpstr>期末考试</vt:lpstr>
      <vt:lpstr>总成绩表</vt:lpstr>
      <vt:lpstr>课程达成度表</vt:lpstr>
      <vt:lpstr>毕业要求达成度表</vt:lpstr>
      <vt:lpstr>汇总表</vt:lpstr>
      <vt:lpstr>Sheet1</vt:lpstr>
      <vt:lpstr>Sheet2</vt:lpstr>
      <vt:lpstr>评分比例!OLE_LINK27</vt:lpstr>
      <vt:lpstr>评分比例!OLE_LINK7</vt:lpstr>
      <vt:lpstr>评分比例!OLE_LINK9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lulu</dc:creator>
  <cp:lastModifiedBy>LING LU</cp:lastModifiedBy>
  <dcterms:created xsi:type="dcterms:W3CDTF">2020-02-21T13:21:00Z</dcterms:created>
  <dcterms:modified xsi:type="dcterms:W3CDTF">2023-05-21T03:59:33Z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D4734C9A0E834A61B2B722791CE087AE</vt:lpwstr>
  </property>
  <property fmtid="{D5CDD505-2E9C-101B-9397-08002B2CF9AE}" pid="3" name="KSOProductBuildVer">
    <vt:lpwstr>2052-11.1.0.11830</vt:lpwstr>
  </property>
</Properties>
</file>