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2018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G13" i="1"/>
  <c r="E13" i="1"/>
  <c r="I3" i="1" s="1"/>
  <c r="I13" i="1"/>
  <c r="H11" i="1" l="1"/>
  <c r="I9" i="1"/>
  <c r="H3" i="1"/>
  <c r="H10" i="1"/>
  <c r="I6" i="1"/>
  <c r="H7" i="1"/>
  <c r="F13" i="1"/>
  <c r="I4" i="1"/>
  <c r="H9" i="1"/>
  <c r="I5" i="1"/>
  <c r="H12" i="1"/>
  <c r="H6" i="1"/>
  <c r="I11" i="1"/>
  <c r="H4" i="1"/>
  <c r="I8" i="1"/>
  <c r="H5" i="1"/>
  <c r="I12" i="1"/>
  <c r="H13" i="1"/>
  <c r="I10" i="1"/>
  <c r="I7" i="1"/>
  <c r="H8" i="1"/>
  <c r="B12" i="1"/>
  <c r="G12" i="1" s="1"/>
  <c r="E12" i="1"/>
  <c r="F12" i="1" l="1"/>
  <c r="E11" i="1"/>
  <c r="B11" i="1"/>
  <c r="G11" i="1" s="1"/>
  <c r="G10" i="1"/>
  <c r="E10" i="1"/>
  <c r="B10" i="1"/>
  <c r="G9" i="1"/>
  <c r="E9" i="1"/>
  <c r="B9" i="1"/>
  <c r="E8" i="1"/>
  <c r="B8" i="1"/>
  <c r="G8" i="1" s="1"/>
  <c r="E7" i="1"/>
  <c r="B7" i="1"/>
  <c r="G7" i="1" s="1"/>
  <c r="G6" i="1"/>
  <c r="E6" i="1"/>
  <c r="B6" i="1"/>
  <c r="G5" i="1"/>
  <c r="E5" i="1"/>
  <c r="B5" i="1"/>
  <c r="E4" i="1"/>
  <c r="B4" i="1"/>
  <c r="G4" i="1" s="1"/>
  <c r="E3" i="1"/>
  <c r="B3" i="1"/>
  <c r="G3" i="1" s="1"/>
  <c r="F3" i="1" l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<sst xmlns="http://schemas.openxmlformats.org/spreadsheetml/2006/main" count="10" uniqueCount="10">
  <si>
    <t>查表时间</t>
    <phoneticPr fontId="1" type="noConversion"/>
  </si>
  <si>
    <t>实际天数</t>
    <phoneticPr fontId="1" type="noConversion"/>
  </si>
  <si>
    <t>单价</t>
    <phoneticPr fontId="1" type="noConversion"/>
  </si>
  <si>
    <t>金额</t>
    <phoneticPr fontId="1" type="noConversion"/>
  </si>
  <si>
    <t>电消耗量</t>
    <phoneticPr fontId="1" type="noConversion"/>
  </si>
  <si>
    <t>日均费用</t>
    <phoneticPr fontId="1" type="noConversion"/>
  </si>
  <si>
    <t>日均电量</t>
    <phoneticPr fontId="1" type="noConversion"/>
  </si>
  <si>
    <t>最大最小</t>
    <phoneticPr fontId="1" type="noConversion"/>
  </si>
  <si>
    <t>标记点</t>
    <phoneticPr fontId="1" type="noConversion"/>
  </si>
  <si>
    <t>2018年个人用电情况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</si>
</sst>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yyyy&quot;年&quot;m&quot;月&quot;;@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微软雅黑"/>
      <family val="2"/>
      <charset val="134"/>
    </font>
    <font>
      <sz val="22"/>
      <color theme="1"/>
      <name val="贤二体"/>
      <family val="1"/>
      <charset val="134"/>
    </font>
    <font>
      <sz val="22"/>
      <color theme="2"/>
      <name val="贤二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76" fontId="0" fillId="0" borderId="0" xfId="0" applyNumberFormat="1"/>
    <xf numFmtId="177" fontId="0" fillId="0" borderId="0" xfId="0" applyNumberFormat="1"/>
    <xf numFmtId="176" fontId="2" fillId="2" borderId="0" xfId="0" applyNumberFormat="1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177" fontId="3" fillId="0" borderId="0" xfId="0" applyNumberFormat="1" applyFont="1"/>
    <xf numFmtId="176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178" fontId="2" fillId="2" borderId="0" xfId="0" applyNumberFormat="1" applyFont="1" applyFill="1" applyAlignment="1">
      <alignment horizontal="centerContinuous" vertical="center"/>
    </xf>
    <xf numFmtId="178" fontId="3" fillId="0" borderId="0" xfId="0" applyNumberFormat="1" applyFont="1"/>
    <xf numFmtId="178" fontId="0" fillId="0" borderId="0" xfId="0" applyNumberFormat="1"/>
    <xf numFmtId="0" fontId="0" fillId="0" borderId="0" xfId="0" applyNumberFormat="1" applyFont="1"/>
    <xf numFmtId="0" fontId="0" fillId="0" borderId="0" xfId="0" applyFont="1"/>
    <xf numFmtId="177" fontId="4" fillId="2" borderId="0" xfId="0" applyNumberFormat="1" applyFont="1" applyFill="1" applyAlignment="1">
      <alignment horizontal="centerContinuous" vertical="center"/>
    </xf>
  </cellXfs>
  <cellStyles count="1">
    <cellStyle name="常规" xfId="0" builtinId="0"/>
  </cellStyles>
  <dxfs count="11"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  <numFmt numFmtId="178" formatCode="0.00_ "/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  <numFmt numFmtId="178" formatCode="0.00_ "/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  <numFmt numFmtId="176" formatCode="0.00_);[Red]\(0.00\)"/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  <numFmt numFmtId="177" formatCode="yyyy&quot;年&quot;m&quot;月&quot;;@"/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  <dxf>
      <font>
        <strike val="0"/>
        <outline val="0"/>
        <shadow val="0"/>
        <u val="none"/>
        <vertAlign val="baseline"/>
        <sz val="22"/>
        <color theme="1"/>
        <name val="贤二体"/>
        <scheme val="none"/>
      </font>
    </dxf>
  </dxfs>
  <tableStyles count="0" defaultTableStyle="TableStyleMedium2" defaultPivotStyle="PivotStyleLight16"/>
  <colors>
    <mruColors>
      <color rgb="FFD2E4F0"/>
      <color rgb="FFF0D35B"/>
      <color rgb="FFA8CD96"/>
      <color rgb="FF77B9D9"/>
      <color rgb="FFF959D7"/>
      <color rgb="FF002060"/>
      <color rgb="FFF8931F"/>
      <color rgb="FF0091C4"/>
      <color rgb="FF4320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辅助列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5000">
                  <a:schemeClr val="accent1">
                    <a:lumMod val="30000"/>
                    <a:lumOff val="70000"/>
                    <a:alpha val="36000"/>
                  </a:schemeClr>
                </a:gs>
              </a:gsLst>
              <a:lin ang="16200000" scaled="1"/>
            </a:gra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'2018年'!$A$3:$A$13</c:f>
              <c:numCache>
                <c:formatCode>yyyy"年"m"月";@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</c:numCache>
            </c:numRef>
          </c:cat>
          <c:val>
            <c:numRef>
              <c:f>'2018年'!$E$3:$E$13</c:f>
              <c:numCache>
                <c:formatCode>General</c:formatCode>
                <c:ptCount val="11"/>
                <c:pt idx="0">
                  <c:v>67.760000000000005</c:v>
                </c:pt>
                <c:pt idx="1">
                  <c:v>79.52000000000001</c:v>
                </c:pt>
                <c:pt idx="2">
                  <c:v>55.440000000000005</c:v>
                </c:pt>
                <c:pt idx="3">
                  <c:v>76.720000000000013</c:v>
                </c:pt>
                <c:pt idx="4">
                  <c:v>63.84</c:v>
                </c:pt>
                <c:pt idx="5">
                  <c:v>66.080000000000013</c:v>
                </c:pt>
                <c:pt idx="6">
                  <c:v>69.440000000000012</c:v>
                </c:pt>
                <c:pt idx="7">
                  <c:v>77.84</c:v>
                </c:pt>
                <c:pt idx="8">
                  <c:v>79.52000000000001</c:v>
                </c:pt>
                <c:pt idx="9">
                  <c:v>54.88</c:v>
                </c:pt>
                <c:pt idx="10">
                  <c:v>61.040000000000006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A-4F65-8328-859C8F1A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97942784"/>
        <c:axId val="497951640"/>
      </c:barChart>
      <c:lineChart>
        <c:grouping val="standard"/>
        <c:varyColors val="0"/>
        <c:ser>
          <c:idx val="1"/>
          <c:order val="0"/>
          <c:tx>
            <c:strRef>
              <c:f>'2018年'!$I$2</c:f>
              <c:strCache>
                <c:ptCount val="1"/>
                <c:pt idx="0">
                  <c:v>标记点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bg1"/>
                </a:solidFill>
              </a:ln>
              <a:effectLst/>
            </c:spPr>
          </c:marker>
          <c:cat>
            <c:numRef>
              <c:f>'2018年'!$A$3:$A$13</c:f>
              <c:numCache>
                <c:formatCode>yyyy"年"m"月";@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</c:numCache>
            </c:numRef>
          </c:cat>
          <c:val>
            <c:numRef>
              <c:f>'2018年'!$I$3:$I$13</c:f>
              <c:numCache>
                <c:formatCode>General</c:formatCode>
                <c:ptCount val="11"/>
                <c:pt idx="0">
                  <c:v>#N/A</c:v>
                </c:pt>
                <c:pt idx="1">
                  <c:v>79.52000000000001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79.52000000000001</c:v>
                </c:pt>
                <c:pt idx="9">
                  <c:v>54.88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A-4A7B-8AC2-A51C60E95649}"/>
            </c:ext>
          </c:extLst>
        </c:ser>
        <c:ser>
          <c:idx val="0"/>
          <c:order val="1"/>
          <c:tx>
            <c:strRef>
              <c:f>'2018年'!$E$2</c:f>
              <c:strCache>
                <c:ptCount val="1"/>
                <c:pt idx="0">
                  <c:v>金额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_)&quot;元&quot;" sourceLinked="0"/>
            <c:spPr>
              <a:solidFill>
                <a:srgbClr val="0091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'2018年'!$A$3:$A$13</c:f>
              <c:numCache>
                <c:formatCode>yyyy"年"m"月";@</c:formatCode>
                <c:ptCount val="1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</c:numCache>
            </c:numRef>
          </c:cat>
          <c:val>
            <c:numRef>
              <c:f>'2018年'!$E$3:$E$13</c:f>
              <c:numCache>
                <c:formatCode>General</c:formatCode>
                <c:ptCount val="11"/>
                <c:pt idx="0">
                  <c:v>67.760000000000005</c:v>
                </c:pt>
                <c:pt idx="1">
                  <c:v>79.52000000000001</c:v>
                </c:pt>
                <c:pt idx="2">
                  <c:v>55.440000000000005</c:v>
                </c:pt>
                <c:pt idx="3">
                  <c:v>76.720000000000013</c:v>
                </c:pt>
                <c:pt idx="4">
                  <c:v>63.84</c:v>
                </c:pt>
                <c:pt idx="5">
                  <c:v>66.080000000000013</c:v>
                </c:pt>
                <c:pt idx="6">
                  <c:v>69.440000000000012</c:v>
                </c:pt>
                <c:pt idx="7">
                  <c:v>77.84</c:v>
                </c:pt>
                <c:pt idx="8">
                  <c:v>79.52000000000001</c:v>
                </c:pt>
                <c:pt idx="9">
                  <c:v>54.88</c:v>
                </c:pt>
                <c:pt idx="10">
                  <c:v>61.040000000000006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3A-4A7B-8AC2-A51C60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42784"/>
        <c:axId val="497951640"/>
      </c:lineChart>
      <c:dateAx>
        <c:axId val="497942784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51640"/>
        <c:crosses val="autoZero"/>
        <c:auto val="1"/>
        <c:lblOffset val="100"/>
        <c:baseTimeUnit val="months"/>
      </c:dateAx>
      <c:valAx>
        <c:axId val="497951640"/>
        <c:scaling>
          <c:orientation val="minMax"/>
          <c:max val="130"/>
          <c:min val="0"/>
        </c:scaling>
        <c:delete val="0"/>
        <c:axPos val="l"/>
        <c:numFmt formatCode="0_)&quot;元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42784"/>
        <c:crosses val="autoZero"/>
        <c:crossBetween val="between"/>
      </c:valAx>
      <c:spPr>
        <a:solidFill>
          <a:srgbClr val="77B9D9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D2E4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30</xdr:col>
      <xdr:colOff>0</xdr:colOff>
      <xdr:row>17</xdr:row>
      <xdr:rowOff>0</xdr:rowOff>
    </xdr:to>
    <xdr:grpSp>
      <xdr:nvGrpSpPr>
        <xdr:cNvPr id="8" name="组合 7"/>
        <xdr:cNvGrpSpPr/>
      </xdr:nvGrpSpPr>
      <xdr:grpSpPr>
        <a:xfrm>
          <a:off x="14849475" y="533400"/>
          <a:ext cx="12344400" cy="4581525"/>
          <a:chOff x="14286380" y="537882"/>
          <a:chExt cx="12304059" cy="4269442"/>
        </a:xfrm>
      </xdr:grpSpPr>
      <xdr:graphicFrame macro="">
        <xdr:nvGraphicFramePr>
          <xdr:cNvPr id="3" name="图表 2"/>
          <xdr:cNvGraphicFramePr/>
        </xdr:nvGraphicFramePr>
        <xdr:xfrm>
          <a:off x="14286380" y="537882"/>
          <a:ext cx="12304059" cy="42694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7" name="图片 6"/>
              <xdr:cNvPicPr>
                <a:picLocks noChangeAspect="1" noChangeArrowheads="1"/>
                <a:extLst>
                  <a:ext uri="{84589F7E-364E-4C9E-8A38-B11213B215E9}">
                    <a14:cameraTool cellRange="$D$1:$F$1" spid="_x0000_s1044"/>
                  </a:ext>
                </a:extLst>
              </xdr:cNvPicPr>
            </xdr:nvPicPr>
            <xdr:blipFill>
              <a:blip xmlns:r="http://schemas.openxmlformats.org/officeDocument/2006/relationships" r:embed="rId2"/>
              <a:srcRect/>
              <a:stretch>
                <a:fillRect/>
              </a:stretch>
            </xdr:blipFill>
            <xdr:spPr bwMode="auto">
              <a:xfrm>
                <a:off x="18807393" y="537882"/>
                <a:ext cx="3262032" cy="545166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000000" mc:Ignorable="a14" a14:legacySpreadsheetColorIndex="64"/>
                </a:solidFill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142875</xdr:rowOff>
        </xdr:from>
        <xdr:to>
          <xdr:col>9</xdr:col>
          <xdr:colOff>2241</xdr:colOff>
          <xdr:row>42</xdr:row>
          <xdr:rowOff>75640</xdr:rowOff>
        </xdr:to>
        <xdr:pic>
          <xdr:nvPicPr>
            <xdr:cNvPr id="9" name="图片 8"/>
            <xdr:cNvPicPr>
              <a:picLocks noChangeAspect="1" noChangeArrowheads="1"/>
              <a:extLst>
                <a:ext uri="{84589F7E-364E-4C9E-8A38-B11213B215E9}">
                  <a14:cameraTool cellRange="$M$2:$AD$17" spid="_x0000_s104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04800" y="5095875"/>
              <a:ext cx="12304059" cy="459441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表1" displayName="表1" ref="A2:I13" totalsRowShown="0" headerRowDxfId="10" dataDxfId="9">
  <autoFilter ref="A2:I13"/>
  <tableColumns count="9">
    <tableColumn id="1" name="查表时间" dataDxfId="8"/>
    <tableColumn id="2" name="实际天数" dataDxfId="7">
      <calculatedColumnFormula>EOMONTH(A3,0)-A3</calculatedColumnFormula>
    </tableColumn>
    <tableColumn id="3" name="电消耗量" dataDxfId="6"/>
    <tableColumn id="4" name="单价" dataDxfId="5"/>
    <tableColumn id="5" name="金额" dataDxfId="4">
      <calculatedColumnFormula>C3*D3</calculatedColumnFormula>
    </tableColumn>
    <tableColumn id="6" name="日均费用" dataDxfId="3">
      <calculatedColumnFormula>E3/B3</calculatedColumnFormula>
    </tableColumn>
    <tableColumn id="7" name="日均电量" dataDxfId="2">
      <calculatedColumnFormula>C3/B3</calculatedColumnFormula>
    </tableColumn>
    <tableColumn id="8" name="最大最小" dataDxfId="1">
      <calculatedColumnFormula>IF(OR(E3=MAX($E$3:E13),E3=MIN($E$3:$E$13)),E3,NA())</calculatedColumnFormula>
    </tableColumn>
    <tableColumn id="9" name="标记点" dataDxfId="0">
      <calculatedColumnFormula>IF(OR(E3=MAX($E$3:E13),E3=MIN($E$3:$E$13)),E3,NA())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topLeftCell="B27" zoomScale="115" zoomScaleNormal="115" workbookViewId="0">
      <selection activeCell="F50" sqref="B45:F50"/>
    </sheetView>
  </sheetViews>
  <sheetFormatPr defaultRowHeight="14.25" x14ac:dyDescent="0.2"/>
  <cols>
    <col min="1" max="1" width="21.625" style="2" bestFit="1" customWidth="1"/>
    <col min="2" max="2" width="19.75" style="1" bestFit="1" customWidth="1"/>
    <col min="3" max="3" width="19.75" bestFit="1" customWidth="1"/>
    <col min="4" max="5" width="11.5" bestFit="1" customWidth="1"/>
    <col min="6" max="7" width="19.75" style="11" bestFit="1" customWidth="1"/>
    <col min="8" max="8" width="19.75" bestFit="1" customWidth="1"/>
    <col min="9" max="9" width="22.375" customWidth="1"/>
    <col min="10" max="10" width="11.125" style="1" bestFit="1" customWidth="1"/>
    <col min="11" max="11" width="9" style="1"/>
  </cols>
  <sheetData>
    <row r="1" spans="1:9" ht="42" customHeight="1" x14ac:dyDescent="0.2">
      <c r="A1" s="14" t="s">
        <v>9</v>
      </c>
      <c r="B1" s="3"/>
      <c r="C1" s="4"/>
      <c r="D1" s="4"/>
      <c r="E1" s="4"/>
      <c r="F1" s="9"/>
      <c r="G1" s="9"/>
      <c r="H1" s="4"/>
      <c r="I1" s="4"/>
    </row>
    <row r="2" spans="1:9" ht="25.5" x14ac:dyDescent="0.25">
      <c r="A2" s="5" t="s">
        <v>0</v>
      </c>
      <c r="B2" s="6" t="s">
        <v>1</v>
      </c>
      <c r="C2" s="7" t="s">
        <v>4</v>
      </c>
      <c r="D2" s="7" t="s">
        <v>2</v>
      </c>
      <c r="E2" s="7" t="s">
        <v>3</v>
      </c>
      <c r="F2" s="10" t="s">
        <v>5</v>
      </c>
      <c r="G2" s="10" t="s">
        <v>6</v>
      </c>
      <c r="H2" s="7" t="s">
        <v>7</v>
      </c>
      <c r="I2" s="7" t="s">
        <v>8</v>
      </c>
    </row>
    <row r="3" spans="1:9" ht="25.5" x14ac:dyDescent="0.25">
      <c r="A3" s="5">
        <v>43101</v>
      </c>
      <c r="B3" s="6">
        <f>EOMONTH(A3,0)-A3</f>
        <v>30</v>
      </c>
      <c r="C3" s="7">
        <v>121</v>
      </c>
      <c r="D3" s="7">
        <v>0.56000000000000005</v>
      </c>
      <c r="E3" s="7">
        <f>C3*D3</f>
        <v>67.760000000000005</v>
      </c>
      <c r="F3" s="10">
        <f>E3/B3</f>
        <v>2.258666666666667</v>
      </c>
      <c r="G3" s="10">
        <f>C3/B3</f>
        <v>4.0333333333333332</v>
      </c>
      <c r="H3" s="12" t="e">
        <f>IF(OR(E3=MAX($E$3:E13),E3=MIN($E$3:$E$13)),E3,NA())</f>
        <v>#N/A</v>
      </c>
      <c r="I3" s="13" t="e">
        <f>IF(OR(E3=MAX($E$3:E13),E3=MIN($E$3:$E$13)),E3,NA())</f>
        <v>#N/A</v>
      </c>
    </row>
    <row r="4" spans="1:9" ht="25.5" x14ac:dyDescent="0.25">
      <c r="A4" s="5">
        <v>43132</v>
      </c>
      <c r="B4" s="6">
        <f t="shared" ref="B4:B11" si="0">EOMONTH(A4,0)-A4</f>
        <v>27</v>
      </c>
      <c r="C4" s="7">
        <v>142</v>
      </c>
      <c r="D4" s="7">
        <v>0.56000000000000005</v>
      </c>
      <c r="E4" s="7">
        <f t="shared" ref="E4:E11" si="1">C4*D4</f>
        <v>79.52000000000001</v>
      </c>
      <c r="F4" s="10">
        <f t="shared" ref="F4:F11" si="2">E4/B4</f>
        <v>2.9451851851851854</v>
      </c>
      <c r="G4" s="10">
        <f t="shared" ref="G4:G11" si="3">C4/B4</f>
        <v>5.2592592592592595</v>
      </c>
      <c r="H4" s="12">
        <f>IF(OR(E4=MAX($E$3:E13),E4=MIN($E$3:$E$13)),E4,NA())</f>
        <v>79.52000000000001</v>
      </c>
      <c r="I4" s="13">
        <f>IF(OR(E4=MAX($E$3:E13),E4=MIN($E$3:$E$13)),E4,NA())</f>
        <v>79.52000000000001</v>
      </c>
    </row>
    <row r="5" spans="1:9" ht="25.5" x14ac:dyDescent="0.25">
      <c r="A5" s="5">
        <v>43160</v>
      </c>
      <c r="B5" s="6">
        <f t="shared" si="0"/>
        <v>30</v>
      </c>
      <c r="C5" s="7">
        <v>99</v>
      </c>
      <c r="D5" s="7">
        <v>0.56000000000000005</v>
      </c>
      <c r="E5" s="7">
        <f t="shared" si="1"/>
        <v>55.440000000000005</v>
      </c>
      <c r="F5" s="10">
        <f t="shared" si="2"/>
        <v>1.8480000000000001</v>
      </c>
      <c r="G5" s="10">
        <f t="shared" si="3"/>
        <v>3.3</v>
      </c>
      <c r="H5" s="12" t="e">
        <f>IF(OR(E5=MAX($E$3:E13),E5=MIN($E$3:$E$13)),E5,NA())</f>
        <v>#N/A</v>
      </c>
      <c r="I5" s="13" t="e">
        <f>IF(OR(E5=MAX($E$3:E13),E5=MIN($E$3:$E$13)),E5,NA())</f>
        <v>#N/A</v>
      </c>
    </row>
    <row r="6" spans="1:9" ht="25.5" x14ac:dyDescent="0.25">
      <c r="A6" s="5">
        <v>43191</v>
      </c>
      <c r="B6" s="6">
        <f t="shared" si="0"/>
        <v>29</v>
      </c>
      <c r="C6" s="7">
        <v>137</v>
      </c>
      <c r="D6" s="7">
        <v>0.56000000000000005</v>
      </c>
      <c r="E6" s="7">
        <f t="shared" si="1"/>
        <v>76.720000000000013</v>
      </c>
      <c r="F6" s="10">
        <f t="shared" si="2"/>
        <v>2.6455172413793107</v>
      </c>
      <c r="G6" s="10">
        <f t="shared" si="3"/>
        <v>4.7241379310344831</v>
      </c>
      <c r="H6" s="12" t="e">
        <f>IF(OR(E6=MAX($E$3:E13),E6=MIN($E$3:$E$13)),E6,NA())</f>
        <v>#N/A</v>
      </c>
      <c r="I6" s="13" t="e">
        <f>IF(OR(E6=MAX($E$3:E13),E6=MIN($E$3:$E$13)),E6,NA())</f>
        <v>#N/A</v>
      </c>
    </row>
    <row r="7" spans="1:9" ht="25.5" x14ac:dyDescent="0.25">
      <c r="A7" s="5">
        <v>43221</v>
      </c>
      <c r="B7" s="6">
        <f t="shared" si="0"/>
        <v>30</v>
      </c>
      <c r="C7" s="7">
        <v>114</v>
      </c>
      <c r="D7" s="7">
        <v>0.56000000000000005</v>
      </c>
      <c r="E7" s="7">
        <f t="shared" si="1"/>
        <v>63.84</v>
      </c>
      <c r="F7" s="10">
        <f t="shared" si="2"/>
        <v>2.1280000000000001</v>
      </c>
      <c r="G7" s="10">
        <f t="shared" si="3"/>
        <v>3.8</v>
      </c>
      <c r="H7" s="12" t="e">
        <f>IF(OR(E7=MAX($E$3:E13),E7=MIN($E$3:$E$13)),E7,NA())</f>
        <v>#N/A</v>
      </c>
      <c r="I7" s="13" t="e">
        <f>IF(OR(E7=MAX($E$3:E13),E7=MIN($E$3:$E$13)),E7,NA())</f>
        <v>#N/A</v>
      </c>
    </row>
    <row r="8" spans="1:9" ht="25.5" x14ac:dyDescent="0.25">
      <c r="A8" s="5">
        <v>43252</v>
      </c>
      <c r="B8" s="6">
        <f t="shared" si="0"/>
        <v>29</v>
      </c>
      <c r="C8" s="7">
        <v>118</v>
      </c>
      <c r="D8" s="7">
        <v>0.56000000000000005</v>
      </c>
      <c r="E8" s="7">
        <f t="shared" si="1"/>
        <v>66.080000000000013</v>
      </c>
      <c r="F8" s="10">
        <f t="shared" si="2"/>
        <v>2.2786206896551731</v>
      </c>
      <c r="G8" s="10">
        <f t="shared" si="3"/>
        <v>4.068965517241379</v>
      </c>
      <c r="H8" s="12" t="e">
        <f>IF(OR(E8=MAX($E$3:E13),E8=MIN($E$3:$E$13)),E8,NA())</f>
        <v>#N/A</v>
      </c>
      <c r="I8" s="13" t="e">
        <f>IF(OR(E8=MAX($E$3:E13),E8=MIN($E$3:$E$13)),E8,NA())</f>
        <v>#N/A</v>
      </c>
    </row>
    <row r="9" spans="1:9" ht="25.5" x14ac:dyDescent="0.25">
      <c r="A9" s="5">
        <v>43282</v>
      </c>
      <c r="B9" s="6">
        <f t="shared" si="0"/>
        <v>30</v>
      </c>
      <c r="C9" s="7">
        <v>124</v>
      </c>
      <c r="D9" s="7">
        <v>0.56000000000000005</v>
      </c>
      <c r="E9" s="7">
        <f t="shared" si="1"/>
        <v>69.440000000000012</v>
      </c>
      <c r="F9" s="10">
        <f t="shared" si="2"/>
        <v>2.3146666666666671</v>
      </c>
      <c r="G9" s="10">
        <f t="shared" si="3"/>
        <v>4.1333333333333337</v>
      </c>
      <c r="H9" s="12" t="e">
        <f>IF(OR(E9=MAX($E$3:E13),E9=MIN($E$3:$E$13)),E9,NA())</f>
        <v>#N/A</v>
      </c>
      <c r="I9" s="13" t="e">
        <f>IF(OR(E9=MAX($E$3:E13),E9=MIN($E$3:$E$13)),E9,NA())</f>
        <v>#N/A</v>
      </c>
    </row>
    <row r="10" spans="1:9" ht="25.5" x14ac:dyDescent="0.25">
      <c r="A10" s="5">
        <v>43313</v>
      </c>
      <c r="B10" s="6">
        <f t="shared" si="0"/>
        <v>30</v>
      </c>
      <c r="C10" s="7">
        <v>139</v>
      </c>
      <c r="D10" s="7">
        <v>0.56000000000000005</v>
      </c>
      <c r="E10" s="7">
        <f t="shared" si="1"/>
        <v>77.84</v>
      </c>
      <c r="F10" s="10">
        <f t="shared" si="2"/>
        <v>2.5946666666666669</v>
      </c>
      <c r="G10" s="10">
        <f t="shared" si="3"/>
        <v>4.6333333333333337</v>
      </c>
      <c r="H10" s="12" t="e">
        <f>IF(OR(E10=MAX($E$3:E14),E10=MIN($E$3:$E$13)),E10,NA())</f>
        <v>#N/A</v>
      </c>
      <c r="I10" s="13" t="e">
        <f>IF(OR(E10=MAX($E$3:E14),E10=MIN($E$3:$E$13)),E10,NA())</f>
        <v>#N/A</v>
      </c>
    </row>
    <row r="11" spans="1:9" ht="25.5" x14ac:dyDescent="0.25">
      <c r="A11" s="5">
        <v>43344</v>
      </c>
      <c r="B11" s="6">
        <f t="shared" si="0"/>
        <v>29</v>
      </c>
      <c r="C11" s="7">
        <v>142</v>
      </c>
      <c r="D11" s="7">
        <v>0.56000000000000005</v>
      </c>
      <c r="E11" s="7">
        <f t="shared" si="1"/>
        <v>79.52000000000001</v>
      </c>
      <c r="F11" s="10">
        <f t="shared" si="2"/>
        <v>2.7420689655172419</v>
      </c>
      <c r="G11" s="10">
        <f t="shared" si="3"/>
        <v>4.8965517241379306</v>
      </c>
      <c r="H11" s="12">
        <f>IF(OR(E11=MAX($E$3:E15),E11=MIN($E$3:$E$13)),E11,NA())</f>
        <v>79.52000000000001</v>
      </c>
      <c r="I11" s="13">
        <f>IF(OR(E11=MAX($E$3:E15),E11=MIN($E$3:$E$13)),E11,NA())</f>
        <v>79.52000000000001</v>
      </c>
    </row>
    <row r="12" spans="1:9" ht="25.5" x14ac:dyDescent="0.25">
      <c r="A12" s="5">
        <v>43374</v>
      </c>
      <c r="B12" s="6">
        <f>EOMONTH(A12,0)-A12</f>
        <v>30</v>
      </c>
      <c r="C12" s="7">
        <v>98</v>
      </c>
      <c r="D12" s="7">
        <v>0.56000000000000005</v>
      </c>
      <c r="E12" s="7">
        <f>C12*D12</f>
        <v>54.88</v>
      </c>
      <c r="F12" s="10">
        <f>E12/B12</f>
        <v>1.8293333333333335</v>
      </c>
      <c r="G12" s="10">
        <f>C12/B12</f>
        <v>3.2666666666666666</v>
      </c>
      <c r="H12" s="12">
        <f>IF(OR(E12=MAX($E$3:E21),E12=MIN($E$3:$E$13)),E12,NA())</f>
        <v>54.88</v>
      </c>
      <c r="I12" s="13">
        <f>IF(OR(E12=MAX($E$3:E21),E12=MIN($E$3:$E$13)),E12,NA())</f>
        <v>54.88</v>
      </c>
    </row>
    <row r="13" spans="1:9" ht="25.5" x14ac:dyDescent="0.25">
      <c r="A13" s="5">
        <v>43405</v>
      </c>
      <c r="B13" s="6">
        <f>EOMONTH(A13,0)-A13</f>
        <v>29</v>
      </c>
      <c r="C13" s="7">
        <v>109</v>
      </c>
      <c r="D13" s="7">
        <v>0.56000000000000005</v>
      </c>
      <c r="E13" s="7">
        <f>C13*D13</f>
        <v>61.040000000000006</v>
      </c>
      <c r="F13" s="10">
        <f>E13/B13</f>
        <v>2.1048275862068966</v>
      </c>
      <c r="G13" s="10">
        <f>C13/B13</f>
        <v>3.7586206896551726</v>
      </c>
      <c r="H13" s="8" t="e">
        <f>IF(OR(E13=MAX($E$3:E23),E13=MIN($E$3:$E$13)),E13,NA())</f>
        <v>#N/A</v>
      </c>
      <c r="I13" s="7" t="e">
        <f>IF(OR(E13=MAX($E$3:E23),E13=MIN($E$3:$E$13)),E13,NA())</f>
        <v>#N/A</v>
      </c>
    </row>
    <row r="15" spans="1:9" ht="26.25" customHeight="1" x14ac:dyDescent="0.2"/>
    <row r="16" spans="1:9" hidden="1" x14ac:dyDescent="0.2"/>
    <row r="46" spans="4:4" x14ac:dyDescent="0.2">
      <c r="D46" s="1"/>
    </row>
    <row r="48" spans="4:4" x14ac:dyDescent="0.2">
      <c r="D48" s="1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2018-11-06T12:06:22Z</dcterms:modified>
</cp:coreProperties>
</file>