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lechenco\dev\Alura\Excel\Activities\"/>
    </mc:Choice>
  </mc:AlternateContent>
  <xr:revisionPtr revIDLastSave="0" documentId="13_ncr:1_{432D440E-04F8-4AEE-86CB-65B72DFA49DF}" xr6:coauthVersionLast="46" xr6:coauthVersionMax="46" xr10:uidLastSave="{00000000-0000-0000-0000-000000000000}"/>
  <bookViews>
    <workbookView xWindow="-120" yWindow="-120" windowWidth="20730" windowHeight="11310" firstSheet="1" activeTab="2" xr2:uid="{C1B61AA5-C757-4C13-B5B2-E36863709022}"/>
  </bookViews>
  <sheets>
    <sheet name="Produtos Infantis" sheetId="1" state="hidden" r:id="rId1"/>
    <sheet name="Produtos Infantis por Coluna" sheetId="18" r:id="rId2"/>
    <sheet name="Procura em Estoque" sheetId="17" r:id="rId3"/>
    <sheet name="Meus Números" sheetId="12" r:id="rId4"/>
    <sheet name="Dados Filtrados" sheetId="11" state="hidden" r:id="rId5"/>
    <sheet name="Gráficos" sheetId="7" state="hidden" r:id="rId6"/>
  </sheets>
  <definedNames>
    <definedName name="_xlnm._FilterDatabase" localSheetId="0" hidden="1">'Produtos Infantis'!$A$2:$F$124</definedName>
    <definedName name="_xlnm.Extract" localSheetId="4">'Dados Filtrados'!$A$7:$E$7</definedName>
    <definedName name="_xlnm.Extract" localSheetId="3">'Meus Números'!$E$1</definedName>
    <definedName name="_xlnm.Criteria" localSheetId="4">'Dados Filtrados'!$A$2:$B$3</definedName>
    <definedName name="Descontos">'Produtos Infantis'!$D$3:$D$122</definedName>
    <definedName name="Descrição">'Produtos Infantis'!$A$3:$A$122</definedName>
    <definedName name="Preços">'Produtos Infantis'!$C$3:$C$122</definedName>
    <definedName name="Quantidades">'Produtos Infantis'!$E$3:$E$122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7" l="1"/>
  <c r="E11" i="17"/>
  <c r="I9" i="17"/>
  <c r="I11" i="17"/>
  <c r="B12" i="12"/>
  <c r="B11" i="12"/>
  <c r="B9" i="12"/>
  <c r="B6" i="12"/>
  <c r="B5" i="12"/>
  <c r="B2" i="12"/>
  <c r="I17" i="17" l="1"/>
  <c r="E5" i="17"/>
  <c r="C123" i="1"/>
  <c r="E123" i="1"/>
  <c r="B3" i="12" s="1"/>
  <c r="D42" i="1"/>
  <c r="F42" i="1" s="1"/>
  <c r="D41" i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102" i="1"/>
  <c r="F102" i="1" s="1"/>
  <c r="D101" i="1"/>
  <c r="F101" i="1" s="1"/>
  <c r="D100" i="1"/>
  <c r="F100" i="1" s="1"/>
  <c r="D99" i="1"/>
  <c r="F99" i="1" s="1"/>
  <c r="D98" i="1"/>
  <c r="F98" i="1" s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D91" i="1"/>
  <c r="F91" i="1" s="1"/>
  <c r="D90" i="1"/>
  <c r="F90" i="1" s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112" i="1"/>
  <c r="F112" i="1" s="1"/>
  <c r="D111" i="1"/>
  <c r="F111" i="1" s="1"/>
  <c r="D110" i="1"/>
  <c r="F110" i="1" s="1"/>
  <c r="D109" i="1"/>
  <c r="F109" i="1" s="1"/>
  <c r="D108" i="1"/>
  <c r="F108" i="1" s="1"/>
  <c r="D107" i="1"/>
  <c r="F107" i="1" s="1"/>
  <c r="D106" i="1"/>
  <c r="F106" i="1" s="1"/>
  <c r="D105" i="1"/>
  <c r="F105" i="1" s="1"/>
  <c r="D104" i="1"/>
  <c r="F104" i="1" s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22" i="1"/>
  <c r="F122" i="1" s="1"/>
  <c r="D103" i="1"/>
  <c r="F103" i="1" s="1"/>
  <c r="D115" i="1"/>
  <c r="F115" i="1" s="1"/>
  <c r="D114" i="1"/>
  <c r="F114" i="1" s="1"/>
  <c r="D113" i="1"/>
  <c r="F113" i="1" s="1"/>
  <c r="F41" i="1" l="1"/>
  <c r="F123" i="1" s="1"/>
  <c r="B8" i="12"/>
  <c r="B10" i="12" s="1"/>
</calcChain>
</file>

<file path=xl/sharedStrings.xml><?xml version="1.0" encoding="utf-8"?>
<sst xmlns="http://schemas.openxmlformats.org/spreadsheetml/2006/main" count="186" uniqueCount="34">
  <si>
    <t>Tamanho</t>
  </si>
  <si>
    <t>Descrição</t>
  </si>
  <si>
    <t>Total</t>
  </si>
  <si>
    <t>Lista de Produtos Infantis</t>
  </si>
  <si>
    <t>Quantidades</t>
  </si>
  <si>
    <t>Preço Unitário</t>
  </si>
  <si>
    <t>Valor Total</t>
  </si>
  <si>
    <t>Desconto</t>
  </si>
  <si>
    <t>Valor do Desconto</t>
  </si>
  <si>
    <t>Tênis Infantil Nika Vermelho</t>
  </si>
  <si>
    <t>Tênis Infantil Nika Azul</t>
  </si>
  <si>
    <t>Tênis Infantil Nika Rosa</t>
  </si>
  <si>
    <t>Tênis Infantil Atitas Vermelho</t>
  </si>
  <si>
    <t>Tênis Infantil Atitas Azul</t>
  </si>
  <si>
    <t>Tênis Infantil Atitas Rosa</t>
  </si>
  <si>
    <t>*Azul</t>
  </si>
  <si>
    <t>Meus Números</t>
  </si>
  <si>
    <t>Tipos de Tênis Disponíveis</t>
  </si>
  <si>
    <t>Total de Pares em Estoque</t>
  </si>
  <si>
    <t>Quantidade em Estoque</t>
  </si>
  <si>
    <t>Média dos Descontos</t>
  </si>
  <si>
    <t>Média de Preços</t>
  </si>
  <si>
    <t>Média Percentual (%)</t>
  </si>
  <si>
    <t>Maior Preço</t>
  </si>
  <si>
    <t>Menor Preço</t>
  </si>
  <si>
    <t>Produto:</t>
  </si>
  <si>
    <t>Tamanho:</t>
  </si>
  <si>
    <t>Preço</t>
  </si>
  <si>
    <t>Quantidade</t>
  </si>
  <si>
    <t>Tamanhos</t>
  </si>
  <si>
    <t>Preço:</t>
  </si>
  <si>
    <t>Qtd Estoque:</t>
  </si>
  <si>
    <t>Qtd Venda:</t>
  </si>
  <si>
    <t>Desconto: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</si>
</sst>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\-&quot;R$&quot;* #,##0.00_-;_-&quot;R$&quot;* &quot;-&quot;??_-;_-@_-"/>
    <numFmt numFmtId="165" formatCode="&quot;R$&quot;\ 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right"/>
    </xf>
    <xf numFmtId="164" fontId="5" fillId="3" borderId="1" xfId="0" applyNumberFormat="1" applyFont="1" applyFill="1" applyBorder="1" applyAlignment="1">
      <alignment horizontal="left"/>
    </xf>
    <xf numFmtId="0" fontId="6" fillId="3" borderId="4" xfId="0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center"/>
    </xf>
    <xf numFmtId="164" fontId="8" fillId="2" borderId="5" xfId="1" applyFont="1" applyFill="1" applyBorder="1" applyAlignment="1">
      <alignment horizontal="center"/>
    </xf>
    <xf numFmtId="0" fontId="8" fillId="2" borderId="8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center"/>
    </xf>
    <xf numFmtId="164" fontId="8" fillId="2" borderId="6" xfId="1" applyFont="1" applyFill="1" applyBorder="1" applyAlignment="1">
      <alignment horizontal="center"/>
    </xf>
    <xf numFmtId="0" fontId="7" fillId="2" borderId="7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center"/>
    </xf>
    <xf numFmtId="164" fontId="7" fillId="2" borderId="5" xfId="1" applyFont="1" applyFill="1" applyBorder="1" applyAlignment="1">
      <alignment horizontal="center"/>
    </xf>
    <xf numFmtId="0" fontId="7" fillId="2" borderId="8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center"/>
    </xf>
    <xf numFmtId="164" fontId="7" fillId="2" borderId="6" xfId="1" applyFont="1" applyFill="1" applyBorder="1" applyAlignment="1">
      <alignment horizontal="center"/>
    </xf>
    <xf numFmtId="0" fontId="9" fillId="2" borderId="7" xfId="0" applyFont="1" applyFill="1" applyBorder="1" applyAlignment="1">
      <alignment horizontal="left"/>
    </xf>
    <xf numFmtId="0" fontId="9" fillId="2" borderId="5" xfId="0" applyFont="1" applyFill="1" applyBorder="1" applyAlignment="1">
      <alignment horizontal="center"/>
    </xf>
    <xf numFmtId="164" fontId="9" fillId="2" borderId="5" xfId="1" applyFont="1" applyFill="1" applyBorder="1" applyAlignment="1">
      <alignment horizontal="center"/>
    </xf>
    <xf numFmtId="0" fontId="9" fillId="2" borderId="8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center"/>
    </xf>
    <xf numFmtId="164" fontId="9" fillId="2" borderId="6" xfId="1" applyFont="1" applyFill="1" applyBorder="1" applyAlignment="1">
      <alignment horizontal="center"/>
    </xf>
    <xf numFmtId="0" fontId="5" fillId="3" borderId="14" xfId="0" applyFont="1" applyFill="1" applyBorder="1"/>
    <xf numFmtId="0" fontId="5" fillId="3" borderId="8" xfId="0" applyFont="1" applyFill="1" applyBorder="1"/>
    <xf numFmtId="0" fontId="5" fillId="3" borderId="15" xfId="0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7" xfId="0" applyFill="1" applyBorder="1"/>
    <xf numFmtId="0" fontId="0" fillId="2" borderId="18" xfId="0" applyFill="1" applyBorder="1"/>
    <xf numFmtId="0" fontId="5" fillId="3" borderId="1" xfId="0" applyFon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5" fillId="3" borderId="19" xfId="0" applyFont="1" applyFill="1" applyBorder="1"/>
    <xf numFmtId="164" fontId="0" fillId="0" borderId="20" xfId="0" applyNumberFormat="1" applyBorder="1" applyAlignment="1">
      <alignment horizontal="center"/>
    </xf>
    <xf numFmtId="9" fontId="0" fillId="0" borderId="20" xfId="2" applyFont="1" applyBorder="1" applyAlignment="1">
      <alignment horizontal="center"/>
    </xf>
    <xf numFmtId="164" fontId="0" fillId="0" borderId="16" xfId="1" applyFont="1" applyBorder="1" applyAlignment="1">
      <alignment horizontal="center"/>
    </xf>
    <xf numFmtId="0" fontId="10" fillId="4" borderId="8" xfId="0" applyFont="1" applyFill="1" applyBorder="1" applyAlignment="1">
      <alignment vertical="center"/>
    </xf>
    <xf numFmtId="0" fontId="10" fillId="4" borderId="15" xfId="0" applyFont="1" applyFill="1" applyBorder="1" applyAlignment="1">
      <alignment vertical="center"/>
    </xf>
    <xf numFmtId="0" fontId="12" fillId="4" borderId="31" xfId="0" applyFont="1" applyFill="1" applyBorder="1" applyAlignment="1">
      <alignment horizontal="center" vertical="center"/>
    </xf>
    <xf numFmtId="0" fontId="12" fillId="4" borderId="32" xfId="0" applyFont="1" applyFill="1" applyBorder="1" applyAlignment="1">
      <alignment horizontal="center" vertical="center"/>
    </xf>
    <xf numFmtId="0" fontId="12" fillId="4" borderId="33" xfId="0" applyFont="1" applyFill="1" applyBorder="1" applyAlignment="1">
      <alignment horizontal="center" vertical="center"/>
    </xf>
    <xf numFmtId="0" fontId="12" fillId="4" borderId="34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vertical="center"/>
    </xf>
    <xf numFmtId="0" fontId="0" fillId="5" borderId="0" xfId="0" applyFill="1"/>
    <xf numFmtId="0" fontId="0" fillId="6" borderId="0" xfId="0" applyFill="1"/>
    <xf numFmtId="0" fontId="0" fillId="7" borderId="21" xfId="0" applyFill="1" applyBorder="1"/>
    <xf numFmtId="0" fontId="0" fillId="7" borderId="9" xfId="0" applyFill="1" applyBorder="1"/>
    <xf numFmtId="0" fontId="0" fillId="7" borderId="22" xfId="0" applyFill="1" applyBorder="1"/>
    <xf numFmtId="0" fontId="0" fillId="7" borderId="23" xfId="0" applyFill="1" applyBorder="1"/>
    <xf numFmtId="0" fontId="0" fillId="7" borderId="0" xfId="0" applyFill="1" applyBorder="1" applyAlignment="1">
      <alignment horizontal="right"/>
    </xf>
    <xf numFmtId="0" fontId="0" fillId="7" borderId="0" xfId="0" applyFill="1" applyBorder="1"/>
    <xf numFmtId="0" fontId="0" fillId="7" borderId="24" xfId="0" applyFill="1" applyBorder="1"/>
    <xf numFmtId="0" fontId="0" fillId="7" borderId="25" xfId="0" applyFill="1" applyBorder="1"/>
    <xf numFmtId="0" fontId="0" fillId="7" borderId="26" xfId="0" applyFill="1" applyBorder="1"/>
    <xf numFmtId="0" fontId="0" fillId="7" borderId="27" xfId="0" applyFill="1" applyBorder="1"/>
    <xf numFmtId="0" fontId="0" fillId="5" borderId="1" xfId="0" applyFill="1" applyBorder="1" applyProtection="1">
      <protection locked="0"/>
    </xf>
    <xf numFmtId="0" fontId="0" fillId="3" borderId="40" xfId="0" applyFill="1" applyBorder="1" applyAlignment="1">
      <alignment vertical="center"/>
    </xf>
    <xf numFmtId="0" fontId="0" fillId="3" borderId="39" xfId="0" applyFill="1" applyBorder="1" applyAlignment="1">
      <alignment vertical="center"/>
    </xf>
    <xf numFmtId="0" fontId="11" fillId="5" borderId="0" xfId="0" applyFont="1" applyFill="1"/>
    <xf numFmtId="165" fontId="11" fillId="5" borderId="0" xfId="0" applyNumberFormat="1" applyFont="1" applyFill="1"/>
    <xf numFmtId="0" fontId="0" fillId="8" borderId="1" xfId="0" applyFill="1" applyBorder="1" applyProtection="1"/>
    <xf numFmtId="165" fontId="0" fillId="8" borderId="1" xfId="0" applyNumberFormat="1" applyFill="1" applyBorder="1" applyProtection="1"/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9" fontId="2" fillId="2" borderId="10" xfId="0" applyNumberFormat="1" applyFont="1" applyFill="1" applyBorder="1" applyAlignment="1">
      <alignment horizontal="left"/>
    </xf>
    <xf numFmtId="9" fontId="2" fillId="2" borderId="11" xfId="0" applyNumberFormat="1" applyFont="1" applyFill="1" applyBorder="1" applyAlignment="1">
      <alignment horizontal="left"/>
    </xf>
    <xf numFmtId="9" fontId="2" fillId="2" borderId="4" xfId="0" applyNumberFormat="1" applyFont="1" applyFill="1" applyBorder="1" applyAlignment="1">
      <alignment horizontal="left"/>
    </xf>
    <xf numFmtId="0" fontId="13" fillId="3" borderId="28" xfId="0" applyFont="1" applyFill="1" applyBorder="1" applyAlignment="1">
      <alignment horizontal="center" vertical="center" wrapText="1"/>
    </xf>
    <xf numFmtId="0" fontId="13" fillId="3" borderId="29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14" fillId="3" borderId="37" xfId="0" applyFont="1" applyFill="1" applyBorder="1" applyAlignment="1">
      <alignment horizontal="center" vertical="center"/>
    </xf>
    <xf numFmtId="0" fontId="14" fillId="3" borderId="30" xfId="0" applyFont="1" applyFill="1" applyBorder="1" applyAlignment="1">
      <alignment horizontal="center" vertical="center"/>
    </xf>
    <xf numFmtId="0" fontId="14" fillId="3" borderId="35" xfId="0" applyFont="1" applyFill="1" applyBorder="1" applyAlignment="1">
      <alignment horizontal="center" vertical="center"/>
    </xf>
    <xf numFmtId="0" fontId="13" fillId="3" borderId="36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7" fillId="7" borderId="0" xfId="0" applyFont="1" applyFill="1" applyBorder="1"/>
  </cellXfs>
  <cellStyles count="3">
    <cellStyle name="Moeda" xfId="1" builtinId="4"/>
    <cellStyle name="Normal" xfId="0" builtinId="0"/>
    <cellStyle name="Porcentagem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180321433648621E-2"/>
          <c:y val="7.8205268262749705E-2"/>
          <c:w val="0.91536557298992227"/>
          <c:h val="0.49548575980523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'Produtos Infantis'!$F$2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'Produtos Infantis'!$A$3:$A$62</c:f>
              <c:strCache>
                <c:ptCount val="60"/>
                <c:pt idx="0">
                  <c:v>Tênis Infantil Atitas Azul</c:v>
                </c:pt>
                <c:pt idx="1">
                  <c:v>Tênis Infantil Atitas Azul</c:v>
                </c:pt>
                <c:pt idx="2">
                  <c:v>Tênis Infantil Atitas Azul</c:v>
                </c:pt>
                <c:pt idx="3">
                  <c:v>Tênis Infantil Atitas Azul</c:v>
                </c:pt>
                <c:pt idx="4">
                  <c:v>Tênis Infantil Atitas Azul</c:v>
                </c:pt>
                <c:pt idx="5">
                  <c:v>Tênis Infantil Atitas Azul</c:v>
                </c:pt>
                <c:pt idx="6">
                  <c:v>Tênis Infantil Atitas Azul</c:v>
                </c:pt>
                <c:pt idx="7">
                  <c:v>Tênis Infantil Atitas Azul</c:v>
                </c:pt>
                <c:pt idx="8">
                  <c:v>Tênis Infantil Atitas Azul</c:v>
                </c:pt>
                <c:pt idx="9">
                  <c:v>Tênis Infantil Atitas Azul</c:v>
                </c:pt>
                <c:pt idx="10">
                  <c:v>Tênis Infantil Atitas Azul</c:v>
                </c:pt>
                <c:pt idx="11">
                  <c:v>Tênis Infantil Atitas Azul</c:v>
                </c:pt>
                <c:pt idx="12">
                  <c:v>Tênis Infantil Atitas Azul</c:v>
                </c:pt>
                <c:pt idx="13">
                  <c:v>Tênis Infantil Atitas Azul</c:v>
                </c:pt>
                <c:pt idx="14">
                  <c:v>Tênis Infantil Atitas Azul</c:v>
                </c:pt>
                <c:pt idx="15">
                  <c:v>Tênis Infantil Atitas Azul</c:v>
                </c:pt>
                <c:pt idx="16">
                  <c:v>Tênis Infantil Atitas Azul</c:v>
                </c:pt>
                <c:pt idx="17">
                  <c:v>Tênis Infantil Atitas Azul</c:v>
                </c:pt>
                <c:pt idx="18">
                  <c:v>Tênis Infantil Atitas Azul</c:v>
                </c:pt>
                <c:pt idx="19">
                  <c:v>Tênis Infantil Atitas Azul</c:v>
                </c:pt>
                <c:pt idx="20">
                  <c:v>Tênis Infantil Atitas Rosa</c:v>
                </c:pt>
                <c:pt idx="21">
                  <c:v>Tênis Infantil Atitas Rosa</c:v>
                </c:pt>
                <c:pt idx="22">
                  <c:v>Tênis Infantil Atitas Rosa</c:v>
                </c:pt>
                <c:pt idx="23">
                  <c:v>Tênis Infantil Atitas Rosa</c:v>
                </c:pt>
                <c:pt idx="24">
                  <c:v>Tênis Infantil Atitas Rosa</c:v>
                </c:pt>
                <c:pt idx="25">
                  <c:v>Tênis Infantil Atitas Rosa</c:v>
                </c:pt>
                <c:pt idx="26">
                  <c:v>Tênis Infantil Atitas Rosa</c:v>
                </c:pt>
                <c:pt idx="27">
                  <c:v>Tênis Infantil Atitas Rosa</c:v>
                </c:pt>
                <c:pt idx="28">
                  <c:v>Tênis Infantil Atitas Rosa</c:v>
                </c:pt>
                <c:pt idx="29">
                  <c:v>Tênis Infantil Atitas Rosa</c:v>
                </c:pt>
                <c:pt idx="30">
                  <c:v>Tênis Infantil Atitas Rosa</c:v>
                </c:pt>
                <c:pt idx="31">
                  <c:v>Tênis Infantil Atitas Rosa</c:v>
                </c:pt>
                <c:pt idx="32">
                  <c:v>Tênis Infantil Atitas Rosa</c:v>
                </c:pt>
                <c:pt idx="33">
                  <c:v>Tênis Infantil Atitas Rosa</c:v>
                </c:pt>
                <c:pt idx="34">
                  <c:v>Tênis Infantil Atitas Rosa</c:v>
                </c:pt>
                <c:pt idx="35">
                  <c:v>Tênis Infantil Atitas Rosa</c:v>
                </c:pt>
                <c:pt idx="36">
                  <c:v>Tênis Infantil Atitas Rosa</c:v>
                </c:pt>
                <c:pt idx="37">
                  <c:v>Tênis Infantil Atitas Rosa</c:v>
                </c:pt>
                <c:pt idx="38">
                  <c:v>Tênis Infantil Atitas Rosa</c:v>
                </c:pt>
                <c:pt idx="39">
                  <c:v>Tênis Infantil Atitas Rosa</c:v>
                </c:pt>
                <c:pt idx="40">
                  <c:v>Tênis Infantil Atitas Vermelho</c:v>
                </c:pt>
                <c:pt idx="41">
                  <c:v>Tênis Infantil Atitas Vermelho</c:v>
                </c:pt>
                <c:pt idx="42">
                  <c:v>Tênis Infantil Atitas Vermelho</c:v>
                </c:pt>
                <c:pt idx="43">
                  <c:v>Tênis Infantil Atitas Vermelho</c:v>
                </c:pt>
                <c:pt idx="44">
                  <c:v>Tênis Infantil Atitas Vermelho</c:v>
                </c:pt>
                <c:pt idx="45">
                  <c:v>Tênis Infantil Atitas Vermelho</c:v>
                </c:pt>
                <c:pt idx="46">
                  <c:v>Tênis Infantil Atitas Vermelho</c:v>
                </c:pt>
                <c:pt idx="47">
                  <c:v>Tênis Infantil Atitas Vermelho</c:v>
                </c:pt>
                <c:pt idx="48">
                  <c:v>Tênis Infantil Atitas Vermelho</c:v>
                </c:pt>
                <c:pt idx="49">
                  <c:v>Tênis Infantil Atitas Vermelho</c:v>
                </c:pt>
                <c:pt idx="50">
                  <c:v>Tênis Infantil Atitas Vermelho</c:v>
                </c:pt>
                <c:pt idx="51">
                  <c:v>Tênis Infantil Atitas Vermelho</c:v>
                </c:pt>
                <c:pt idx="52">
                  <c:v>Tênis Infantil Atitas Vermelho</c:v>
                </c:pt>
                <c:pt idx="53">
                  <c:v>Tênis Infantil Atitas Vermelho</c:v>
                </c:pt>
                <c:pt idx="54">
                  <c:v>Tênis Infantil Atitas Vermelho</c:v>
                </c:pt>
                <c:pt idx="55">
                  <c:v>Tênis Infantil Atitas Vermelho</c:v>
                </c:pt>
                <c:pt idx="56">
                  <c:v>Tênis Infantil Atitas Vermelho</c:v>
                </c:pt>
                <c:pt idx="57">
                  <c:v>Tênis Infantil Atitas Vermelho</c:v>
                </c:pt>
                <c:pt idx="58">
                  <c:v>Tênis Infantil Atitas Vermelho</c:v>
                </c:pt>
                <c:pt idx="59">
                  <c:v>Tênis Infantil Atitas Vermelho</c:v>
                </c:pt>
              </c:strCache>
            </c:strRef>
          </c:cat>
          <c:val>
            <c:numRef>
              <c:f>'Produtos Infantis'!$F$3:$F$62</c:f>
              <c:numCache>
                <c:formatCode>_-"R$"* #,##0.00_-;\-"R$"* #,##0.00_-;_-"R$"* "-"??_-;_-@_-</c:formatCode>
                <c:ptCount val="60"/>
                <c:pt idx="0">
                  <c:v>1077.3</c:v>
                </c:pt>
                <c:pt idx="1">
                  <c:v>0</c:v>
                </c:pt>
                <c:pt idx="2">
                  <c:v>215.45999999999998</c:v>
                </c:pt>
                <c:pt idx="3">
                  <c:v>1508.2199999999998</c:v>
                </c:pt>
                <c:pt idx="4">
                  <c:v>861.83999999999992</c:v>
                </c:pt>
                <c:pt idx="5">
                  <c:v>359.09999999999997</c:v>
                </c:pt>
                <c:pt idx="6">
                  <c:v>574.55999999999995</c:v>
                </c:pt>
                <c:pt idx="7">
                  <c:v>1651.86</c:v>
                </c:pt>
                <c:pt idx="8">
                  <c:v>1077.3</c:v>
                </c:pt>
                <c:pt idx="9">
                  <c:v>1795.4999999999998</c:v>
                </c:pt>
                <c:pt idx="10">
                  <c:v>143.63999999999999</c:v>
                </c:pt>
                <c:pt idx="11">
                  <c:v>599.76</c:v>
                </c:pt>
                <c:pt idx="12">
                  <c:v>524.79</c:v>
                </c:pt>
                <c:pt idx="13">
                  <c:v>1199.52</c:v>
                </c:pt>
                <c:pt idx="14">
                  <c:v>1499.4</c:v>
                </c:pt>
                <c:pt idx="15">
                  <c:v>0</c:v>
                </c:pt>
                <c:pt idx="16">
                  <c:v>0</c:v>
                </c:pt>
                <c:pt idx="17">
                  <c:v>449.82</c:v>
                </c:pt>
                <c:pt idx="18">
                  <c:v>599.76</c:v>
                </c:pt>
                <c:pt idx="19">
                  <c:v>1049.58</c:v>
                </c:pt>
                <c:pt idx="20">
                  <c:v>1220.9399999999998</c:v>
                </c:pt>
                <c:pt idx="21">
                  <c:v>1077.3</c:v>
                </c:pt>
                <c:pt idx="22">
                  <c:v>143.63999999999999</c:v>
                </c:pt>
                <c:pt idx="23">
                  <c:v>71.819999999999993</c:v>
                </c:pt>
                <c:pt idx="24">
                  <c:v>0</c:v>
                </c:pt>
                <c:pt idx="25">
                  <c:v>0</c:v>
                </c:pt>
                <c:pt idx="26">
                  <c:v>430.91999999999996</c:v>
                </c:pt>
                <c:pt idx="27">
                  <c:v>574.55999999999995</c:v>
                </c:pt>
                <c:pt idx="28">
                  <c:v>646.37999999999988</c:v>
                </c:pt>
                <c:pt idx="29">
                  <c:v>1077.3</c:v>
                </c:pt>
                <c:pt idx="30">
                  <c:v>1292.7599999999998</c:v>
                </c:pt>
                <c:pt idx="31">
                  <c:v>1349.46</c:v>
                </c:pt>
                <c:pt idx="32">
                  <c:v>149.94</c:v>
                </c:pt>
                <c:pt idx="33">
                  <c:v>224.91</c:v>
                </c:pt>
                <c:pt idx="34">
                  <c:v>449.82</c:v>
                </c:pt>
                <c:pt idx="35">
                  <c:v>0</c:v>
                </c:pt>
                <c:pt idx="36">
                  <c:v>374.85</c:v>
                </c:pt>
                <c:pt idx="37">
                  <c:v>1424.43</c:v>
                </c:pt>
                <c:pt idx="38">
                  <c:v>1949.22</c:v>
                </c:pt>
                <c:pt idx="39">
                  <c:v>374.85</c:v>
                </c:pt>
                <c:pt idx="40">
                  <c:v>1795.4999999999998</c:v>
                </c:pt>
                <c:pt idx="41">
                  <c:v>143.63999999999999</c:v>
                </c:pt>
                <c:pt idx="42">
                  <c:v>215.45999999999998</c:v>
                </c:pt>
                <c:pt idx="43">
                  <c:v>71.819999999999993</c:v>
                </c:pt>
                <c:pt idx="44">
                  <c:v>0</c:v>
                </c:pt>
                <c:pt idx="45">
                  <c:v>359.09999999999997</c:v>
                </c:pt>
                <c:pt idx="46">
                  <c:v>1149.1199999999999</c:v>
                </c:pt>
                <c:pt idx="47">
                  <c:v>1077.3</c:v>
                </c:pt>
                <c:pt idx="48">
                  <c:v>1149.1199999999999</c:v>
                </c:pt>
                <c:pt idx="49">
                  <c:v>1005.4799999999999</c:v>
                </c:pt>
                <c:pt idx="50">
                  <c:v>1077.3</c:v>
                </c:pt>
                <c:pt idx="51">
                  <c:v>2174.13</c:v>
                </c:pt>
                <c:pt idx="52">
                  <c:v>374.85</c:v>
                </c:pt>
                <c:pt idx="53">
                  <c:v>0</c:v>
                </c:pt>
                <c:pt idx="54">
                  <c:v>299.88</c:v>
                </c:pt>
                <c:pt idx="55">
                  <c:v>374.85</c:v>
                </c:pt>
                <c:pt idx="56">
                  <c:v>1124.55</c:v>
                </c:pt>
                <c:pt idx="57">
                  <c:v>1199.52</c:v>
                </c:pt>
                <c:pt idx="58">
                  <c:v>149.94</c:v>
                </c:pt>
                <c:pt idx="59">
                  <c:v>2698.92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0-43C4-9851-38076247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04824"/>
        <c:axId val="590301872"/>
      </c:barChart>
      <c:catAx>
        <c:axId val="59030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1872"/>
        <c:crosses val="autoZero"/>
        <c:auto val="1"/>
        <c:lblAlgn val="ctr"/>
        <c:lblOffset val="100"/>
        <c:noMultiLvlLbl val="0"/>
      </c:catAx>
      <c:valAx>
        <c:axId val="590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* #,##0.00_-;\-&quot;R$&quot;* #,##0.0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Composição do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'Produtos Infantis'!$E$2</c:f>
              <c:strCache>
                <c:ptCount val="1"/>
                <c:pt idx="0">
                  <c:v>Quantidades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D5A-4CFD-8FB0-F958A705A25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5A-4CFD-8FB0-F958A705A25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D5A-4CFD-8FB0-F958A705A25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132-4C3C-B9CF-1B39A634E364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132-4C3C-B9CF-1B39A634E364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132-4C3C-B9CF-1B39A634E364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132-4C3C-B9CF-1B39A634E364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132-4C3C-B9CF-1B39A634E364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132-4C3C-B9CF-1B39A634E364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132-4C3C-B9CF-1B39A634E364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C132-4C3C-B9CF-1B39A634E364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C132-4C3C-B9CF-1B39A634E364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132-4C3C-B9CF-1B39A634E364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C132-4C3C-B9CF-1B39A634E364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C132-4C3C-B9CF-1B39A634E364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C132-4C3C-B9CF-1B39A634E364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C132-4C3C-B9CF-1B39A634E364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C132-4C3C-B9CF-1B39A634E364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C132-4C3C-B9CF-1B39A634E364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C132-4C3C-B9CF-1B39A634E364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C132-4C3C-B9CF-1B39A634E364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C132-4C3C-B9CF-1B39A634E364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C132-4C3C-B9CF-1B39A634E364}"/>
              </c:ext>
            </c:extLst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C132-4C3C-B9CF-1B39A634E364}"/>
              </c:ext>
            </c:extLst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C132-4C3C-B9CF-1B39A634E364}"/>
              </c:ext>
            </c:extLst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C132-4C3C-B9CF-1B39A634E364}"/>
              </c:ext>
            </c:extLst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C132-4C3C-B9CF-1B39A634E364}"/>
              </c:ext>
            </c:extLst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C132-4C3C-B9CF-1B39A634E364}"/>
              </c:ext>
            </c:extLst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C132-4C3C-B9CF-1B39A634E364}"/>
              </c:ext>
            </c:extLst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C132-4C3C-B9CF-1B39A634E364}"/>
              </c:ext>
            </c:extLst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C132-4C3C-B9CF-1B39A634E364}"/>
              </c:ext>
            </c:extLst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C132-4C3C-B9CF-1B39A634E364}"/>
              </c:ext>
            </c:extLst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C132-4C3C-B9CF-1B39A634E364}"/>
              </c:ext>
            </c:extLst>
          </c:dPt>
          <c:dPt>
            <c:idx val="3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C132-4C3C-B9CF-1B39A634E364}"/>
              </c:ext>
            </c:extLst>
          </c:dPt>
          <c:dPt>
            <c:idx val="3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C132-4C3C-B9CF-1B39A634E364}"/>
              </c:ext>
            </c:extLst>
          </c:dPt>
          <c:dPt>
            <c:idx val="3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C132-4C3C-B9CF-1B39A634E364}"/>
              </c:ext>
            </c:extLst>
          </c:dPt>
          <c:dPt>
            <c:idx val="3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C132-4C3C-B9CF-1B39A634E364}"/>
              </c:ext>
            </c:extLst>
          </c:dPt>
          <c:dPt>
            <c:idx val="37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C132-4C3C-B9CF-1B39A634E364}"/>
              </c:ext>
            </c:extLst>
          </c:dPt>
          <c:dPt>
            <c:idx val="38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C132-4C3C-B9CF-1B39A634E364}"/>
              </c:ext>
            </c:extLst>
          </c:dPt>
          <c:dPt>
            <c:idx val="39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C132-4C3C-B9CF-1B39A634E364}"/>
              </c:ext>
            </c:extLst>
          </c:dPt>
          <c:dPt>
            <c:idx val="40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C132-4C3C-B9CF-1B39A634E364}"/>
              </c:ext>
            </c:extLst>
          </c:dPt>
          <c:dPt>
            <c:idx val="41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C132-4C3C-B9CF-1B39A634E364}"/>
              </c:ext>
            </c:extLst>
          </c:dPt>
          <c:dPt>
            <c:idx val="42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C132-4C3C-B9CF-1B39A634E364}"/>
              </c:ext>
            </c:extLst>
          </c:dPt>
          <c:dPt>
            <c:idx val="43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C132-4C3C-B9CF-1B39A634E364}"/>
              </c:ext>
            </c:extLst>
          </c:dPt>
          <c:dPt>
            <c:idx val="44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C132-4C3C-B9CF-1B39A634E364}"/>
              </c:ext>
            </c:extLst>
          </c:dPt>
          <c:dPt>
            <c:idx val="45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C132-4C3C-B9CF-1B39A634E364}"/>
              </c:ext>
            </c:extLst>
          </c:dPt>
          <c:dPt>
            <c:idx val="46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C132-4C3C-B9CF-1B39A634E364}"/>
              </c:ext>
            </c:extLst>
          </c:dPt>
          <c:dPt>
            <c:idx val="47"/>
            <c:bubble3D val="0"/>
            <c:spPr>
              <a:gradFill>
                <a:gsLst>
                  <a:gs pos="100000">
                    <a:schemeClr val="accent6">
                      <a:lumMod val="7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C132-4C3C-B9CF-1B39A634E364}"/>
              </c:ext>
            </c:extLst>
          </c:dPt>
          <c:dPt>
            <c:idx val="48"/>
            <c:bubble3D val="0"/>
            <c:spPr>
              <a:gradFill>
                <a:gsLst>
                  <a:gs pos="100000">
                    <a:schemeClr val="accent1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C132-4C3C-B9CF-1B39A634E364}"/>
              </c:ext>
            </c:extLst>
          </c:dPt>
          <c:dPt>
            <c:idx val="49"/>
            <c:bubble3D val="0"/>
            <c:spPr>
              <a:gradFill>
                <a:gsLst>
                  <a:gs pos="100000">
                    <a:schemeClr val="accent2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C132-4C3C-B9CF-1B39A634E364}"/>
              </c:ext>
            </c:extLst>
          </c:dPt>
          <c:dPt>
            <c:idx val="50"/>
            <c:bubble3D val="0"/>
            <c:spPr>
              <a:gradFill>
                <a:gsLst>
                  <a:gs pos="100000">
                    <a:schemeClr val="accent3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C132-4C3C-B9CF-1B39A634E364}"/>
              </c:ext>
            </c:extLst>
          </c:dPt>
          <c:dPt>
            <c:idx val="51"/>
            <c:bubble3D val="0"/>
            <c:spPr>
              <a:gradFill>
                <a:gsLst>
                  <a:gs pos="100000">
                    <a:schemeClr val="accent4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C132-4C3C-B9CF-1B39A634E364}"/>
              </c:ext>
            </c:extLst>
          </c:dPt>
          <c:dPt>
            <c:idx val="52"/>
            <c:bubble3D val="0"/>
            <c:spPr>
              <a:gradFill>
                <a:gsLst>
                  <a:gs pos="100000">
                    <a:schemeClr val="accent5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C132-4C3C-B9CF-1B39A634E364}"/>
              </c:ext>
            </c:extLst>
          </c:dPt>
          <c:dPt>
            <c:idx val="53"/>
            <c:bubble3D val="0"/>
            <c:spPr>
              <a:gradFill>
                <a:gsLst>
                  <a:gs pos="100000">
                    <a:schemeClr val="accent6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C132-4C3C-B9CF-1B39A634E364}"/>
              </c:ext>
            </c:extLst>
          </c:dPt>
          <c:dPt>
            <c:idx val="5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C132-4C3C-B9CF-1B39A634E364}"/>
              </c:ext>
            </c:extLst>
          </c:dPt>
          <c:dPt>
            <c:idx val="5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C132-4C3C-B9CF-1B39A634E364}"/>
              </c:ext>
            </c:extLst>
          </c:dPt>
          <c:dPt>
            <c:idx val="5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C132-4C3C-B9CF-1B39A634E364}"/>
              </c:ext>
            </c:extLst>
          </c:dPt>
          <c:dPt>
            <c:idx val="5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C132-4C3C-B9CF-1B39A634E364}"/>
              </c:ext>
            </c:extLst>
          </c:dPt>
          <c:dPt>
            <c:idx val="5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C132-4C3C-B9CF-1B39A634E364}"/>
              </c:ext>
            </c:extLst>
          </c:dPt>
          <c:dPt>
            <c:idx val="5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C132-4C3C-B9CF-1B39A634E3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'Produtos Infantis'!$A$3:$A$62</c:f>
              <c:strCache>
                <c:ptCount val="60"/>
                <c:pt idx="0">
                  <c:v>Tênis Infantil Atitas Azul</c:v>
                </c:pt>
                <c:pt idx="1">
                  <c:v>Tênis Infantil Atitas Azul</c:v>
                </c:pt>
                <c:pt idx="2">
                  <c:v>Tênis Infantil Atitas Azul</c:v>
                </c:pt>
                <c:pt idx="3">
                  <c:v>Tênis Infantil Atitas Azul</c:v>
                </c:pt>
                <c:pt idx="4">
                  <c:v>Tênis Infantil Atitas Azul</c:v>
                </c:pt>
                <c:pt idx="5">
                  <c:v>Tênis Infantil Atitas Azul</c:v>
                </c:pt>
                <c:pt idx="6">
                  <c:v>Tênis Infantil Atitas Azul</c:v>
                </c:pt>
                <c:pt idx="7">
                  <c:v>Tênis Infantil Atitas Azul</c:v>
                </c:pt>
                <c:pt idx="8">
                  <c:v>Tênis Infantil Atitas Azul</c:v>
                </c:pt>
                <c:pt idx="9">
                  <c:v>Tênis Infantil Atitas Azul</c:v>
                </c:pt>
                <c:pt idx="10">
                  <c:v>Tênis Infantil Atitas Azul</c:v>
                </c:pt>
                <c:pt idx="11">
                  <c:v>Tênis Infantil Atitas Azul</c:v>
                </c:pt>
                <c:pt idx="12">
                  <c:v>Tênis Infantil Atitas Azul</c:v>
                </c:pt>
                <c:pt idx="13">
                  <c:v>Tênis Infantil Atitas Azul</c:v>
                </c:pt>
                <c:pt idx="14">
                  <c:v>Tênis Infantil Atitas Azul</c:v>
                </c:pt>
                <c:pt idx="15">
                  <c:v>Tênis Infantil Atitas Azul</c:v>
                </c:pt>
                <c:pt idx="16">
                  <c:v>Tênis Infantil Atitas Azul</c:v>
                </c:pt>
                <c:pt idx="17">
                  <c:v>Tênis Infantil Atitas Azul</c:v>
                </c:pt>
                <c:pt idx="18">
                  <c:v>Tênis Infantil Atitas Azul</c:v>
                </c:pt>
                <c:pt idx="19">
                  <c:v>Tênis Infantil Atitas Azul</c:v>
                </c:pt>
                <c:pt idx="20">
                  <c:v>Tênis Infantil Atitas Rosa</c:v>
                </c:pt>
                <c:pt idx="21">
                  <c:v>Tênis Infantil Atitas Rosa</c:v>
                </c:pt>
                <c:pt idx="22">
                  <c:v>Tênis Infantil Atitas Rosa</c:v>
                </c:pt>
                <c:pt idx="23">
                  <c:v>Tênis Infantil Atitas Rosa</c:v>
                </c:pt>
                <c:pt idx="24">
                  <c:v>Tênis Infantil Atitas Rosa</c:v>
                </c:pt>
                <c:pt idx="25">
                  <c:v>Tênis Infantil Atitas Rosa</c:v>
                </c:pt>
                <c:pt idx="26">
                  <c:v>Tênis Infantil Atitas Rosa</c:v>
                </c:pt>
                <c:pt idx="27">
                  <c:v>Tênis Infantil Atitas Rosa</c:v>
                </c:pt>
                <c:pt idx="28">
                  <c:v>Tênis Infantil Atitas Rosa</c:v>
                </c:pt>
                <c:pt idx="29">
                  <c:v>Tênis Infantil Atitas Rosa</c:v>
                </c:pt>
                <c:pt idx="30">
                  <c:v>Tênis Infantil Atitas Rosa</c:v>
                </c:pt>
                <c:pt idx="31">
                  <c:v>Tênis Infantil Atitas Rosa</c:v>
                </c:pt>
                <c:pt idx="32">
                  <c:v>Tênis Infantil Atitas Rosa</c:v>
                </c:pt>
                <c:pt idx="33">
                  <c:v>Tênis Infantil Atitas Rosa</c:v>
                </c:pt>
                <c:pt idx="34">
                  <c:v>Tênis Infantil Atitas Rosa</c:v>
                </c:pt>
                <c:pt idx="35">
                  <c:v>Tênis Infantil Atitas Rosa</c:v>
                </c:pt>
                <c:pt idx="36">
                  <c:v>Tênis Infantil Atitas Rosa</c:v>
                </c:pt>
                <c:pt idx="37">
                  <c:v>Tênis Infantil Atitas Rosa</c:v>
                </c:pt>
                <c:pt idx="38">
                  <c:v>Tênis Infantil Atitas Rosa</c:v>
                </c:pt>
                <c:pt idx="39">
                  <c:v>Tênis Infantil Atitas Rosa</c:v>
                </c:pt>
                <c:pt idx="40">
                  <c:v>Tênis Infantil Atitas Vermelho</c:v>
                </c:pt>
                <c:pt idx="41">
                  <c:v>Tênis Infantil Atitas Vermelho</c:v>
                </c:pt>
                <c:pt idx="42">
                  <c:v>Tênis Infantil Atitas Vermelho</c:v>
                </c:pt>
                <c:pt idx="43">
                  <c:v>Tênis Infantil Atitas Vermelho</c:v>
                </c:pt>
                <c:pt idx="44">
                  <c:v>Tênis Infantil Atitas Vermelho</c:v>
                </c:pt>
                <c:pt idx="45">
                  <c:v>Tênis Infantil Atitas Vermelho</c:v>
                </c:pt>
                <c:pt idx="46">
                  <c:v>Tênis Infantil Atitas Vermelho</c:v>
                </c:pt>
                <c:pt idx="47">
                  <c:v>Tênis Infantil Atitas Vermelho</c:v>
                </c:pt>
                <c:pt idx="48">
                  <c:v>Tênis Infantil Atitas Vermelho</c:v>
                </c:pt>
                <c:pt idx="49">
                  <c:v>Tênis Infantil Atitas Vermelho</c:v>
                </c:pt>
                <c:pt idx="50">
                  <c:v>Tênis Infantil Atitas Vermelho</c:v>
                </c:pt>
                <c:pt idx="51">
                  <c:v>Tênis Infantil Atitas Vermelho</c:v>
                </c:pt>
                <c:pt idx="52">
                  <c:v>Tênis Infantil Atitas Vermelho</c:v>
                </c:pt>
                <c:pt idx="53">
                  <c:v>Tênis Infantil Atitas Vermelho</c:v>
                </c:pt>
                <c:pt idx="54">
                  <c:v>Tênis Infantil Atitas Vermelho</c:v>
                </c:pt>
                <c:pt idx="55">
                  <c:v>Tênis Infantil Atitas Vermelho</c:v>
                </c:pt>
                <c:pt idx="56">
                  <c:v>Tênis Infantil Atitas Vermelho</c:v>
                </c:pt>
                <c:pt idx="57">
                  <c:v>Tênis Infantil Atitas Vermelho</c:v>
                </c:pt>
                <c:pt idx="58">
                  <c:v>Tênis Infantil Atitas Vermelho</c:v>
                </c:pt>
                <c:pt idx="59">
                  <c:v>Tênis Infantil Atitas Vermelho</c:v>
                </c:pt>
              </c:strCache>
            </c:strRef>
          </c:cat>
          <c:val>
            <c:numRef>
              <c:f>'Produtos Infantis'!$E$3:$E$62</c:f>
              <c:numCache>
                <c:formatCode>General</c:formatCode>
                <c:ptCount val="60"/>
                <c:pt idx="0">
                  <c:v>15</c:v>
                </c:pt>
                <c:pt idx="1">
                  <c:v>0</c:v>
                </c:pt>
                <c:pt idx="2">
                  <c:v>3</c:v>
                </c:pt>
                <c:pt idx="3">
                  <c:v>21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  <c:pt idx="7">
                  <c:v>23</c:v>
                </c:pt>
                <c:pt idx="8">
                  <c:v>15</c:v>
                </c:pt>
                <c:pt idx="9">
                  <c:v>25</c:v>
                </c:pt>
                <c:pt idx="10">
                  <c:v>2</c:v>
                </c:pt>
                <c:pt idx="11">
                  <c:v>8</c:v>
                </c:pt>
                <c:pt idx="12">
                  <c:v>7</c:v>
                </c:pt>
                <c:pt idx="13">
                  <c:v>16</c:v>
                </c:pt>
                <c:pt idx="14">
                  <c:v>20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8</c:v>
                </c:pt>
                <c:pt idx="19">
                  <c:v>14</c:v>
                </c:pt>
                <c:pt idx="20">
                  <c:v>17</c:v>
                </c:pt>
                <c:pt idx="21">
                  <c:v>15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8</c:v>
                </c:pt>
                <c:pt idx="28">
                  <c:v>9</c:v>
                </c:pt>
                <c:pt idx="29">
                  <c:v>15</c:v>
                </c:pt>
                <c:pt idx="30">
                  <c:v>18</c:v>
                </c:pt>
                <c:pt idx="31">
                  <c:v>18</c:v>
                </c:pt>
                <c:pt idx="32">
                  <c:v>2</c:v>
                </c:pt>
                <c:pt idx="33">
                  <c:v>3</c:v>
                </c:pt>
                <c:pt idx="34">
                  <c:v>6</c:v>
                </c:pt>
                <c:pt idx="35">
                  <c:v>0</c:v>
                </c:pt>
                <c:pt idx="36">
                  <c:v>5</c:v>
                </c:pt>
                <c:pt idx="37">
                  <c:v>19</c:v>
                </c:pt>
                <c:pt idx="38">
                  <c:v>26</c:v>
                </c:pt>
                <c:pt idx="39">
                  <c:v>5</c:v>
                </c:pt>
                <c:pt idx="40">
                  <c:v>25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5</c:v>
                </c:pt>
                <c:pt idx="46">
                  <c:v>16</c:v>
                </c:pt>
                <c:pt idx="47">
                  <c:v>15</c:v>
                </c:pt>
                <c:pt idx="48">
                  <c:v>16</c:v>
                </c:pt>
                <c:pt idx="49">
                  <c:v>14</c:v>
                </c:pt>
                <c:pt idx="50">
                  <c:v>15</c:v>
                </c:pt>
                <c:pt idx="51">
                  <c:v>29</c:v>
                </c:pt>
                <c:pt idx="52">
                  <c:v>5</c:v>
                </c:pt>
                <c:pt idx="53">
                  <c:v>0</c:v>
                </c:pt>
                <c:pt idx="54">
                  <c:v>4</c:v>
                </c:pt>
                <c:pt idx="55">
                  <c:v>5</c:v>
                </c:pt>
                <c:pt idx="56">
                  <c:v>15</c:v>
                </c:pt>
                <c:pt idx="57">
                  <c:v>16</c:v>
                </c:pt>
                <c:pt idx="58">
                  <c:v>2</c:v>
                </c:pt>
                <c:pt idx="5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D5A-4CFD-8FB0-F958A705A2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4761</xdr:rowOff>
    </xdr:from>
    <xdr:to>
      <xdr:col>9</xdr:col>
      <xdr:colOff>581025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DF78D9-C89D-4567-AEC7-5F1BCD99A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587827</xdr:colOff>
      <xdr:row>0</xdr:row>
      <xdr:rowOff>1</xdr:rowOff>
    </xdr:from>
    <xdr:to>
      <xdr:col>19</xdr:col>
      <xdr:colOff>489856</xdr:colOff>
      <xdr:row>20</xdr:row>
      <xdr:rowOff>1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F7CA998A-57C8-4FDC-9F25-B7626E82B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BC66B-F9D6-46F7-A89B-26F152C71AB5}">
  <dimension ref="A1:F124"/>
  <sheetViews>
    <sheetView showGridLines="0" zoomScale="130" zoomScaleNormal="130" workbookViewId="0">
      <pane ySplit="2" topLeftCell="A93" activePane="bottomLeft" state="frozen"/>
      <selection pane="bottomLeft" activeCell="E122" sqref="E103:E122"/>
    </sheetView>
  </sheetViews>
  <sheetFormatPr defaultColWidth="9.140625" defaultRowHeight="15" x14ac:dyDescent="0.25"/>
  <cols>
    <col min="1" max="1" width="37" style="1" customWidth="1"/>
    <col min="2" max="3" width="18.28515625" style="1" customWidth="1"/>
    <col min="4" max="4" width="19" style="1" customWidth="1"/>
    <col min="5" max="6" width="18.28515625" style="1" customWidth="1"/>
    <col min="7" max="16384" width="9.140625" style="1"/>
  </cols>
  <sheetData>
    <row r="1" spans="1:6" ht="21.75" thickBot="1" x14ac:dyDescent="0.4">
      <c r="A1" s="67" t="s">
        <v>3</v>
      </c>
      <c r="B1" s="68"/>
      <c r="C1" s="68"/>
      <c r="D1" s="68"/>
      <c r="E1" s="68"/>
      <c r="F1" s="69"/>
    </row>
    <row r="2" spans="1:6" ht="16.5" thickBot="1" x14ac:dyDescent="0.3">
      <c r="A2" s="2" t="s">
        <v>1</v>
      </c>
      <c r="B2" s="3" t="s">
        <v>0</v>
      </c>
      <c r="C2" s="3" t="s">
        <v>5</v>
      </c>
      <c r="D2" s="3" t="s">
        <v>8</v>
      </c>
      <c r="E2" s="3" t="s">
        <v>4</v>
      </c>
      <c r="F2" s="3" t="s">
        <v>6</v>
      </c>
    </row>
    <row r="3" spans="1:6" x14ac:dyDescent="0.25">
      <c r="A3" s="9" t="s">
        <v>13</v>
      </c>
      <c r="B3" s="10">
        <v>17</v>
      </c>
      <c r="C3" s="11">
        <v>79.8</v>
      </c>
      <c r="D3" s="11">
        <f t="shared" ref="D3:D34" si="0">C3*$C$124</f>
        <v>7.98</v>
      </c>
      <c r="E3" s="10">
        <v>15</v>
      </c>
      <c r="F3" s="11">
        <f t="shared" ref="F3:F34" si="1">(C3-D3)*E3</f>
        <v>1077.3</v>
      </c>
    </row>
    <row r="4" spans="1:6" x14ac:dyDescent="0.25">
      <c r="A4" s="9" t="s">
        <v>13</v>
      </c>
      <c r="B4" s="10">
        <v>18</v>
      </c>
      <c r="C4" s="11">
        <v>79.8</v>
      </c>
      <c r="D4" s="11">
        <f t="shared" si="0"/>
        <v>7.98</v>
      </c>
      <c r="E4" s="10">
        <v>0</v>
      </c>
      <c r="F4" s="11">
        <f t="shared" si="1"/>
        <v>0</v>
      </c>
    </row>
    <row r="5" spans="1:6" x14ac:dyDescent="0.25">
      <c r="A5" s="9" t="s">
        <v>13</v>
      </c>
      <c r="B5" s="10">
        <v>19</v>
      </c>
      <c r="C5" s="11">
        <v>79.8</v>
      </c>
      <c r="D5" s="11">
        <f t="shared" si="0"/>
        <v>7.98</v>
      </c>
      <c r="E5" s="10">
        <v>3</v>
      </c>
      <c r="F5" s="11">
        <f t="shared" si="1"/>
        <v>215.45999999999998</v>
      </c>
    </row>
    <row r="6" spans="1:6" x14ac:dyDescent="0.25">
      <c r="A6" s="9" t="s">
        <v>13</v>
      </c>
      <c r="B6" s="10">
        <v>20</v>
      </c>
      <c r="C6" s="11">
        <v>79.8</v>
      </c>
      <c r="D6" s="11">
        <f t="shared" si="0"/>
        <v>7.98</v>
      </c>
      <c r="E6" s="10">
        <v>21</v>
      </c>
      <c r="F6" s="11">
        <f t="shared" si="1"/>
        <v>1508.2199999999998</v>
      </c>
    </row>
    <row r="7" spans="1:6" x14ac:dyDescent="0.25">
      <c r="A7" s="9" t="s">
        <v>13</v>
      </c>
      <c r="B7" s="10">
        <v>21</v>
      </c>
      <c r="C7" s="11">
        <v>79.8</v>
      </c>
      <c r="D7" s="11">
        <f t="shared" si="0"/>
        <v>7.98</v>
      </c>
      <c r="E7" s="10">
        <v>12</v>
      </c>
      <c r="F7" s="11">
        <f t="shared" si="1"/>
        <v>861.83999999999992</v>
      </c>
    </row>
    <row r="8" spans="1:6" x14ac:dyDescent="0.25">
      <c r="A8" s="9" t="s">
        <v>13</v>
      </c>
      <c r="B8" s="10">
        <v>22</v>
      </c>
      <c r="C8" s="11">
        <v>79.8</v>
      </c>
      <c r="D8" s="11">
        <f t="shared" si="0"/>
        <v>7.98</v>
      </c>
      <c r="E8" s="10">
        <v>5</v>
      </c>
      <c r="F8" s="11">
        <f t="shared" si="1"/>
        <v>359.09999999999997</v>
      </c>
    </row>
    <row r="9" spans="1:6" x14ac:dyDescent="0.25">
      <c r="A9" s="9" t="s">
        <v>13</v>
      </c>
      <c r="B9" s="10">
        <v>23</v>
      </c>
      <c r="C9" s="11">
        <v>79.8</v>
      </c>
      <c r="D9" s="11">
        <f t="shared" si="0"/>
        <v>7.98</v>
      </c>
      <c r="E9" s="10">
        <v>8</v>
      </c>
      <c r="F9" s="11">
        <f t="shared" si="1"/>
        <v>574.55999999999995</v>
      </c>
    </row>
    <row r="10" spans="1:6" x14ac:dyDescent="0.25">
      <c r="A10" s="9" t="s">
        <v>13</v>
      </c>
      <c r="B10" s="10">
        <v>24</v>
      </c>
      <c r="C10" s="11">
        <v>79.8</v>
      </c>
      <c r="D10" s="11">
        <f t="shared" si="0"/>
        <v>7.98</v>
      </c>
      <c r="E10" s="10">
        <v>23</v>
      </c>
      <c r="F10" s="11">
        <f t="shared" si="1"/>
        <v>1651.86</v>
      </c>
    </row>
    <row r="11" spans="1:6" x14ac:dyDescent="0.25">
      <c r="A11" s="9" t="s">
        <v>13</v>
      </c>
      <c r="B11" s="10">
        <v>25</v>
      </c>
      <c r="C11" s="11">
        <v>79.8</v>
      </c>
      <c r="D11" s="11">
        <f t="shared" si="0"/>
        <v>7.98</v>
      </c>
      <c r="E11" s="10">
        <v>15</v>
      </c>
      <c r="F11" s="11">
        <f t="shared" si="1"/>
        <v>1077.3</v>
      </c>
    </row>
    <row r="12" spans="1:6" x14ac:dyDescent="0.25">
      <c r="A12" s="9" t="s">
        <v>13</v>
      </c>
      <c r="B12" s="10">
        <v>26</v>
      </c>
      <c r="C12" s="11">
        <v>79.8</v>
      </c>
      <c r="D12" s="11">
        <f t="shared" si="0"/>
        <v>7.98</v>
      </c>
      <c r="E12" s="10">
        <v>25</v>
      </c>
      <c r="F12" s="11">
        <f t="shared" si="1"/>
        <v>1795.4999999999998</v>
      </c>
    </row>
    <row r="13" spans="1:6" x14ac:dyDescent="0.25">
      <c r="A13" s="9" t="s">
        <v>13</v>
      </c>
      <c r="B13" s="10">
        <v>27</v>
      </c>
      <c r="C13" s="11">
        <v>79.8</v>
      </c>
      <c r="D13" s="11">
        <f t="shared" si="0"/>
        <v>7.98</v>
      </c>
      <c r="E13" s="10">
        <v>2</v>
      </c>
      <c r="F13" s="11">
        <f t="shared" si="1"/>
        <v>143.63999999999999</v>
      </c>
    </row>
    <row r="14" spans="1:6" x14ac:dyDescent="0.25">
      <c r="A14" s="12" t="s">
        <v>13</v>
      </c>
      <c r="B14" s="13">
        <v>28</v>
      </c>
      <c r="C14" s="14">
        <v>83.3</v>
      </c>
      <c r="D14" s="11">
        <f t="shared" si="0"/>
        <v>8.33</v>
      </c>
      <c r="E14" s="13">
        <v>8</v>
      </c>
      <c r="F14" s="11">
        <f t="shared" si="1"/>
        <v>599.76</v>
      </c>
    </row>
    <row r="15" spans="1:6" x14ac:dyDescent="0.25">
      <c r="A15" s="12" t="s">
        <v>13</v>
      </c>
      <c r="B15" s="13">
        <v>29</v>
      </c>
      <c r="C15" s="14">
        <v>83.3</v>
      </c>
      <c r="D15" s="11">
        <f t="shared" si="0"/>
        <v>8.33</v>
      </c>
      <c r="E15" s="13">
        <v>7</v>
      </c>
      <c r="F15" s="11">
        <f t="shared" si="1"/>
        <v>524.79</v>
      </c>
    </row>
    <row r="16" spans="1:6" x14ac:dyDescent="0.25">
      <c r="A16" s="12" t="s">
        <v>13</v>
      </c>
      <c r="B16" s="13">
        <v>30</v>
      </c>
      <c r="C16" s="14">
        <v>83.3</v>
      </c>
      <c r="D16" s="11">
        <f t="shared" si="0"/>
        <v>8.33</v>
      </c>
      <c r="E16" s="13">
        <v>16</v>
      </c>
      <c r="F16" s="11">
        <f t="shared" si="1"/>
        <v>1199.52</v>
      </c>
    </row>
    <row r="17" spans="1:6" x14ac:dyDescent="0.25">
      <c r="A17" s="12" t="s">
        <v>13</v>
      </c>
      <c r="B17" s="13">
        <v>31</v>
      </c>
      <c r="C17" s="14">
        <v>83.3</v>
      </c>
      <c r="D17" s="11">
        <f t="shared" si="0"/>
        <v>8.33</v>
      </c>
      <c r="E17" s="13">
        <v>20</v>
      </c>
      <c r="F17" s="11">
        <f t="shared" si="1"/>
        <v>1499.4</v>
      </c>
    </row>
    <row r="18" spans="1:6" x14ac:dyDescent="0.25">
      <c r="A18" s="12" t="s">
        <v>13</v>
      </c>
      <c r="B18" s="13">
        <v>32</v>
      </c>
      <c r="C18" s="14">
        <v>83.3</v>
      </c>
      <c r="D18" s="11">
        <f t="shared" si="0"/>
        <v>8.33</v>
      </c>
      <c r="E18" s="13">
        <v>0</v>
      </c>
      <c r="F18" s="11">
        <f t="shared" si="1"/>
        <v>0</v>
      </c>
    </row>
    <row r="19" spans="1:6" x14ac:dyDescent="0.25">
      <c r="A19" s="12" t="s">
        <v>13</v>
      </c>
      <c r="B19" s="13">
        <v>33</v>
      </c>
      <c r="C19" s="14">
        <v>83.3</v>
      </c>
      <c r="D19" s="11">
        <f t="shared" si="0"/>
        <v>8.33</v>
      </c>
      <c r="E19" s="13">
        <v>0</v>
      </c>
      <c r="F19" s="11">
        <f t="shared" si="1"/>
        <v>0</v>
      </c>
    </row>
    <row r="20" spans="1:6" x14ac:dyDescent="0.25">
      <c r="A20" s="12" t="s">
        <v>13</v>
      </c>
      <c r="B20" s="13">
        <v>34</v>
      </c>
      <c r="C20" s="14">
        <v>83.3</v>
      </c>
      <c r="D20" s="11">
        <f t="shared" si="0"/>
        <v>8.33</v>
      </c>
      <c r="E20" s="13">
        <v>6</v>
      </c>
      <c r="F20" s="11">
        <f t="shared" si="1"/>
        <v>449.82</v>
      </c>
    </row>
    <row r="21" spans="1:6" x14ac:dyDescent="0.25">
      <c r="A21" s="12" t="s">
        <v>13</v>
      </c>
      <c r="B21" s="13">
        <v>35</v>
      </c>
      <c r="C21" s="14">
        <v>83.3</v>
      </c>
      <c r="D21" s="11">
        <f t="shared" si="0"/>
        <v>8.33</v>
      </c>
      <c r="E21" s="13">
        <v>8</v>
      </c>
      <c r="F21" s="11">
        <f t="shared" si="1"/>
        <v>599.76</v>
      </c>
    </row>
    <row r="22" spans="1:6" x14ac:dyDescent="0.25">
      <c r="A22" s="12" t="s">
        <v>13</v>
      </c>
      <c r="B22" s="13">
        <v>36</v>
      </c>
      <c r="C22" s="14">
        <v>83.3</v>
      </c>
      <c r="D22" s="11">
        <f t="shared" si="0"/>
        <v>8.33</v>
      </c>
      <c r="E22" s="13">
        <v>14</v>
      </c>
      <c r="F22" s="11">
        <f t="shared" si="1"/>
        <v>1049.58</v>
      </c>
    </row>
    <row r="23" spans="1:6" x14ac:dyDescent="0.25">
      <c r="A23" s="15" t="s">
        <v>14</v>
      </c>
      <c r="B23" s="16">
        <v>17</v>
      </c>
      <c r="C23" s="17">
        <v>79.8</v>
      </c>
      <c r="D23" s="17">
        <f t="shared" si="0"/>
        <v>7.98</v>
      </c>
      <c r="E23" s="16">
        <v>17</v>
      </c>
      <c r="F23" s="17">
        <f t="shared" si="1"/>
        <v>1220.9399999999998</v>
      </c>
    </row>
    <row r="24" spans="1:6" x14ac:dyDescent="0.25">
      <c r="A24" s="15" t="s">
        <v>14</v>
      </c>
      <c r="B24" s="16">
        <v>18</v>
      </c>
      <c r="C24" s="17">
        <v>79.8</v>
      </c>
      <c r="D24" s="17">
        <f t="shared" si="0"/>
        <v>7.98</v>
      </c>
      <c r="E24" s="16">
        <v>15</v>
      </c>
      <c r="F24" s="17">
        <f t="shared" si="1"/>
        <v>1077.3</v>
      </c>
    </row>
    <row r="25" spans="1:6" x14ac:dyDescent="0.25">
      <c r="A25" s="15" t="s">
        <v>14</v>
      </c>
      <c r="B25" s="16">
        <v>19</v>
      </c>
      <c r="C25" s="17">
        <v>79.8</v>
      </c>
      <c r="D25" s="17">
        <f t="shared" si="0"/>
        <v>7.98</v>
      </c>
      <c r="E25" s="16">
        <v>2</v>
      </c>
      <c r="F25" s="17">
        <f t="shared" si="1"/>
        <v>143.63999999999999</v>
      </c>
    </row>
    <row r="26" spans="1:6" x14ac:dyDescent="0.25">
      <c r="A26" s="15" t="s">
        <v>14</v>
      </c>
      <c r="B26" s="16">
        <v>20</v>
      </c>
      <c r="C26" s="17">
        <v>79.8</v>
      </c>
      <c r="D26" s="17">
        <f t="shared" si="0"/>
        <v>7.98</v>
      </c>
      <c r="E26" s="16">
        <v>1</v>
      </c>
      <c r="F26" s="17">
        <f t="shared" si="1"/>
        <v>71.819999999999993</v>
      </c>
    </row>
    <row r="27" spans="1:6" x14ac:dyDescent="0.25">
      <c r="A27" s="15" t="s">
        <v>14</v>
      </c>
      <c r="B27" s="16">
        <v>21</v>
      </c>
      <c r="C27" s="17">
        <v>79.8</v>
      </c>
      <c r="D27" s="17">
        <f t="shared" si="0"/>
        <v>7.98</v>
      </c>
      <c r="E27" s="16">
        <v>0</v>
      </c>
      <c r="F27" s="17">
        <f t="shared" si="1"/>
        <v>0</v>
      </c>
    </row>
    <row r="28" spans="1:6" x14ac:dyDescent="0.25">
      <c r="A28" s="15" t="s">
        <v>14</v>
      </c>
      <c r="B28" s="16">
        <v>22</v>
      </c>
      <c r="C28" s="17">
        <v>79.8</v>
      </c>
      <c r="D28" s="17">
        <f t="shared" si="0"/>
        <v>7.98</v>
      </c>
      <c r="E28" s="16">
        <v>0</v>
      </c>
      <c r="F28" s="17">
        <f t="shared" si="1"/>
        <v>0</v>
      </c>
    </row>
    <row r="29" spans="1:6" x14ac:dyDescent="0.25">
      <c r="A29" s="15" t="s">
        <v>14</v>
      </c>
      <c r="B29" s="16">
        <v>23</v>
      </c>
      <c r="C29" s="17">
        <v>79.8</v>
      </c>
      <c r="D29" s="17">
        <f t="shared" si="0"/>
        <v>7.98</v>
      </c>
      <c r="E29" s="16">
        <v>6</v>
      </c>
      <c r="F29" s="17">
        <f t="shared" si="1"/>
        <v>430.91999999999996</v>
      </c>
    </row>
    <row r="30" spans="1:6" x14ac:dyDescent="0.25">
      <c r="A30" s="15" t="s">
        <v>14</v>
      </c>
      <c r="B30" s="16">
        <v>24</v>
      </c>
      <c r="C30" s="17">
        <v>79.8</v>
      </c>
      <c r="D30" s="17">
        <f t="shared" si="0"/>
        <v>7.98</v>
      </c>
      <c r="E30" s="16">
        <v>8</v>
      </c>
      <c r="F30" s="17">
        <f t="shared" si="1"/>
        <v>574.55999999999995</v>
      </c>
    </row>
    <row r="31" spans="1:6" x14ac:dyDescent="0.25">
      <c r="A31" s="15" t="s">
        <v>14</v>
      </c>
      <c r="B31" s="16">
        <v>25</v>
      </c>
      <c r="C31" s="17">
        <v>79.8</v>
      </c>
      <c r="D31" s="17">
        <f t="shared" si="0"/>
        <v>7.98</v>
      </c>
      <c r="E31" s="16">
        <v>9</v>
      </c>
      <c r="F31" s="17">
        <f t="shared" si="1"/>
        <v>646.37999999999988</v>
      </c>
    </row>
    <row r="32" spans="1:6" x14ac:dyDescent="0.25">
      <c r="A32" s="15" t="s">
        <v>14</v>
      </c>
      <c r="B32" s="16">
        <v>26</v>
      </c>
      <c r="C32" s="17">
        <v>79.8</v>
      </c>
      <c r="D32" s="17">
        <f t="shared" si="0"/>
        <v>7.98</v>
      </c>
      <c r="E32" s="16">
        <v>15</v>
      </c>
      <c r="F32" s="17">
        <f t="shared" si="1"/>
        <v>1077.3</v>
      </c>
    </row>
    <row r="33" spans="1:6" x14ac:dyDescent="0.25">
      <c r="A33" s="15" t="s">
        <v>14</v>
      </c>
      <c r="B33" s="16">
        <v>27</v>
      </c>
      <c r="C33" s="17">
        <v>79.8</v>
      </c>
      <c r="D33" s="17">
        <f t="shared" si="0"/>
        <v>7.98</v>
      </c>
      <c r="E33" s="16">
        <v>18</v>
      </c>
      <c r="F33" s="17">
        <f t="shared" si="1"/>
        <v>1292.7599999999998</v>
      </c>
    </row>
    <row r="34" spans="1:6" x14ac:dyDescent="0.25">
      <c r="A34" s="18" t="s">
        <v>14</v>
      </c>
      <c r="B34" s="19">
        <v>28</v>
      </c>
      <c r="C34" s="20">
        <v>83.3</v>
      </c>
      <c r="D34" s="17">
        <f t="shared" si="0"/>
        <v>8.33</v>
      </c>
      <c r="E34" s="19">
        <v>18</v>
      </c>
      <c r="F34" s="17">
        <f t="shared" si="1"/>
        <v>1349.46</v>
      </c>
    </row>
    <row r="35" spans="1:6" x14ac:dyDescent="0.25">
      <c r="A35" s="18" t="s">
        <v>14</v>
      </c>
      <c r="B35" s="19">
        <v>29</v>
      </c>
      <c r="C35" s="20">
        <v>83.3</v>
      </c>
      <c r="D35" s="17">
        <f t="shared" ref="D35:D66" si="2">C35*$C$124</f>
        <v>8.33</v>
      </c>
      <c r="E35" s="19">
        <v>2</v>
      </c>
      <c r="F35" s="17">
        <f t="shared" ref="F35:F66" si="3">(C35-D35)*E35</f>
        <v>149.94</v>
      </c>
    </row>
    <row r="36" spans="1:6" x14ac:dyDescent="0.25">
      <c r="A36" s="18" t="s">
        <v>14</v>
      </c>
      <c r="B36" s="19">
        <v>30</v>
      </c>
      <c r="C36" s="20">
        <v>83.3</v>
      </c>
      <c r="D36" s="17">
        <f t="shared" si="2"/>
        <v>8.33</v>
      </c>
      <c r="E36" s="19">
        <v>3</v>
      </c>
      <c r="F36" s="17">
        <f t="shared" si="3"/>
        <v>224.91</v>
      </c>
    </row>
    <row r="37" spans="1:6" x14ac:dyDescent="0.25">
      <c r="A37" s="18" t="s">
        <v>14</v>
      </c>
      <c r="B37" s="19">
        <v>31</v>
      </c>
      <c r="C37" s="20">
        <v>83.3</v>
      </c>
      <c r="D37" s="17">
        <f t="shared" si="2"/>
        <v>8.33</v>
      </c>
      <c r="E37" s="19">
        <v>6</v>
      </c>
      <c r="F37" s="17">
        <f t="shared" si="3"/>
        <v>449.82</v>
      </c>
    </row>
    <row r="38" spans="1:6" x14ac:dyDescent="0.25">
      <c r="A38" s="18" t="s">
        <v>14</v>
      </c>
      <c r="B38" s="19">
        <v>32</v>
      </c>
      <c r="C38" s="20">
        <v>83.3</v>
      </c>
      <c r="D38" s="17">
        <f t="shared" si="2"/>
        <v>8.33</v>
      </c>
      <c r="E38" s="19">
        <v>0</v>
      </c>
      <c r="F38" s="17">
        <f t="shared" si="3"/>
        <v>0</v>
      </c>
    </row>
    <row r="39" spans="1:6" x14ac:dyDescent="0.25">
      <c r="A39" s="18" t="s">
        <v>14</v>
      </c>
      <c r="B39" s="19">
        <v>33</v>
      </c>
      <c r="C39" s="20">
        <v>83.3</v>
      </c>
      <c r="D39" s="17">
        <f t="shared" si="2"/>
        <v>8.33</v>
      </c>
      <c r="E39" s="19">
        <v>5</v>
      </c>
      <c r="F39" s="17">
        <f t="shared" si="3"/>
        <v>374.85</v>
      </c>
    </row>
    <row r="40" spans="1:6" x14ac:dyDescent="0.25">
      <c r="A40" s="18" t="s">
        <v>14</v>
      </c>
      <c r="B40" s="19">
        <v>34</v>
      </c>
      <c r="C40" s="20">
        <v>83.3</v>
      </c>
      <c r="D40" s="17">
        <f t="shared" si="2"/>
        <v>8.33</v>
      </c>
      <c r="E40" s="19">
        <v>19</v>
      </c>
      <c r="F40" s="17">
        <f t="shared" si="3"/>
        <v>1424.43</v>
      </c>
    </row>
    <row r="41" spans="1:6" x14ac:dyDescent="0.25">
      <c r="A41" s="18" t="s">
        <v>14</v>
      </c>
      <c r="B41" s="19">
        <v>35</v>
      </c>
      <c r="C41" s="20">
        <v>83.3</v>
      </c>
      <c r="D41" s="17">
        <f t="shared" si="2"/>
        <v>8.33</v>
      </c>
      <c r="E41" s="19">
        <v>26</v>
      </c>
      <c r="F41" s="17">
        <f t="shared" si="3"/>
        <v>1949.22</v>
      </c>
    </row>
    <row r="42" spans="1:6" x14ac:dyDescent="0.25">
      <c r="A42" s="18" t="s">
        <v>14</v>
      </c>
      <c r="B42" s="19">
        <v>36</v>
      </c>
      <c r="C42" s="20">
        <v>83.3</v>
      </c>
      <c r="D42" s="17">
        <f t="shared" si="2"/>
        <v>8.33</v>
      </c>
      <c r="E42" s="19">
        <v>5</v>
      </c>
      <c r="F42" s="17">
        <f t="shared" si="3"/>
        <v>374.85</v>
      </c>
    </row>
    <row r="43" spans="1:6" x14ac:dyDescent="0.25">
      <c r="A43" s="21" t="s">
        <v>12</v>
      </c>
      <c r="B43" s="22">
        <v>17</v>
      </c>
      <c r="C43" s="23">
        <v>79.8</v>
      </c>
      <c r="D43" s="23">
        <f t="shared" si="2"/>
        <v>7.98</v>
      </c>
      <c r="E43" s="22">
        <v>25</v>
      </c>
      <c r="F43" s="23">
        <f t="shared" si="3"/>
        <v>1795.4999999999998</v>
      </c>
    </row>
    <row r="44" spans="1:6" x14ac:dyDescent="0.25">
      <c r="A44" s="21" t="s">
        <v>12</v>
      </c>
      <c r="B44" s="22">
        <v>18</v>
      </c>
      <c r="C44" s="23">
        <v>79.8</v>
      </c>
      <c r="D44" s="23">
        <f t="shared" si="2"/>
        <v>7.98</v>
      </c>
      <c r="E44" s="22">
        <v>2</v>
      </c>
      <c r="F44" s="23">
        <f t="shared" si="3"/>
        <v>143.63999999999999</v>
      </c>
    </row>
    <row r="45" spans="1:6" x14ac:dyDescent="0.25">
      <c r="A45" s="21" t="s">
        <v>12</v>
      </c>
      <c r="B45" s="22">
        <v>19</v>
      </c>
      <c r="C45" s="23">
        <v>79.8</v>
      </c>
      <c r="D45" s="23">
        <f t="shared" si="2"/>
        <v>7.98</v>
      </c>
      <c r="E45" s="22">
        <v>3</v>
      </c>
      <c r="F45" s="23">
        <f t="shared" si="3"/>
        <v>215.45999999999998</v>
      </c>
    </row>
    <row r="46" spans="1:6" x14ac:dyDescent="0.25">
      <c r="A46" s="21" t="s">
        <v>12</v>
      </c>
      <c r="B46" s="22">
        <v>20</v>
      </c>
      <c r="C46" s="23">
        <v>79.8</v>
      </c>
      <c r="D46" s="23">
        <f t="shared" si="2"/>
        <v>7.98</v>
      </c>
      <c r="E46" s="22">
        <v>1</v>
      </c>
      <c r="F46" s="23">
        <f t="shared" si="3"/>
        <v>71.819999999999993</v>
      </c>
    </row>
    <row r="47" spans="1:6" x14ac:dyDescent="0.25">
      <c r="A47" s="21" t="s">
        <v>12</v>
      </c>
      <c r="B47" s="22">
        <v>21</v>
      </c>
      <c r="C47" s="23">
        <v>79.8</v>
      </c>
      <c r="D47" s="23">
        <f t="shared" si="2"/>
        <v>7.98</v>
      </c>
      <c r="E47" s="22">
        <v>0</v>
      </c>
      <c r="F47" s="23">
        <f t="shared" si="3"/>
        <v>0</v>
      </c>
    </row>
    <row r="48" spans="1:6" x14ac:dyDescent="0.25">
      <c r="A48" s="21" t="s">
        <v>12</v>
      </c>
      <c r="B48" s="22">
        <v>22</v>
      </c>
      <c r="C48" s="23">
        <v>79.8</v>
      </c>
      <c r="D48" s="23">
        <f t="shared" si="2"/>
        <v>7.98</v>
      </c>
      <c r="E48" s="22">
        <v>5</v>
      </c>
      <c r="F48" s="23">
        <f t="shared" si="3"/>
        <v>359.09999999999997</v>
      </c>
    </row>
    <row r="49" spans="1:6" x14ac:dyDescent="0.25">
      <c r="A49" s="21" t="s">
        <v>12</v>
      </c>
      <c r="B49" s="22">
        <v>23</v>
      </c>
      <c r="C49" s="23">
        <v>79.8</v>
      </c>
      <c r="D49" s="23">
        <f t="shared" si="2"/>
        <v>7.98</v>
      </c>
      <c r="E49" s="22">
        <v>16</v>
      </c>
      <c r="F49" s="23">
        <f t="shared" si="3"/>
        <v>1149.1199999999999</v>
      </c>
    </row>
    <row r="50" spans="1:6" x14ac:dyDescent="0.25">
      <c r="A50" s="21" t="s">
        <v>12</v>
      </c>
      <c r="B50" s="22">
        <v>24</v>
      </c>
      <c r="C50" s="23">
        <v>79.8</v>
      </c>
      <c r="D50" s="23">
        <f t="shared" si="2"/>
        <v>7.98</v>
      </c>
      <c r="E50" s="22">
        <v>15</v>
      </c>
      <c r="F50" s="23">
        <f t="shared" si="3"/>
        <v>1077.3</v>
      </c>
    </row>
    <row r="51" spans="1:6" x14ac:dyDescent="0.25">
      <c r="A51" s="21" t="s">
        <v>12</v>
      </c>
      <c r="B51" s="22">
        <v>25</v>
      </c>
      <c r="C51" s="23">
        <v>79.8</v>
      </c>
      <c r="D51" s="23">
        <f t="shared" si="2"/>
        <v>7.98</v>
      </c>
      <c r="E51" s="22">
        <v>16</v>
      </c>
      <c r="F51" s="23">
        <f t="shared" si="3"/>
        <v>1149.1199999999999</v>
      </c>
    </row>
    <row r="52" spans="1:6" x14ac:dyDescent="0.25">
      <c r="A52" s="21" t="s">
        <v>12</v>
      </c>
      <c r="B52" s="22">
        <v>26</v>
      </c>
      <c r="C52" s="23">
        <v>79.8</v>
      </c>
      <c r="D52" s="23">
        <f t="shared" si="2"/>
        <v>7.98</v>
      </c>
      <c r="E52" s="22">
        <v>14</v>
      </c>
      <c r="F52" s="23">
        <f t="shared" si="3"/>
        <v>1005.4799999999999</v>
      </c>
    </row>
    <row r="53" spans="1:6" x14ac:dyDescent="0.25">
      <c r="A53" s="21" t="s">
        <v>12</v>
      </c>
      <c r="B53" s="22">
        <v>27</v>
      </c>
      <c r="C53" s="23">
        <v>79.8</v>
      </c>
      <c r="D53" s="23">
        <f t="shared" si="2"/>
        <v>7.98</v>
      </c>
      <c r="E53" s="22">
        <v>15</v>
      </c>
      <c r="F53" s="23">
        <f t="shared" si="3"/>
        <v>1077.3</v>
      </c>
    </row>
    <row r="54" spans="1:6" x14ac:dyDescent="0.25">
      <c r="A54" s="24" t="s">
        <v>12</v>
      </c>
      <c r="B54" s="25">
        <v>28</v>
      </c>
      <c r="C54" s="26">
        <v>83.3</v>
      </c>
      <c r="D54" s="23">
        <f t="shared" si="2"/>
        <v>8.33</v>
      </c>
      <c r="E54" s="25">
        <v>29</v>
      </c>
      <c r="F54" s="23">
        <f t="shared" si="3"/>
        <v>2174.13</v>
      </c>
    </row>
    <row r="55" spans="1:6" x14ac:dyDescent="0.25">
      <c r="A55" s="24" t="s">
        <v>12</v>
      </c>
      <c r="B55" s="25">
        <v>29</v>
      </c>
      <c r="C55" s="26">
        <v>83.3</v>
      </c>
      <c r="D55" s="23">
        <f t="shared" si="2"/>
        <v>8.33</v>
      </c>
      <c r="E55" s="25">
        <v>5</v>
      </c>
      <c r="F55" s="23">
        <f t="shared" si="3"/>
        <v>374.85</v>
      </c>
    </row>
    <row r="56" spans="1:6" x14ac:dyDescent="0.25">
      <c r="A56" s="24" t="s">
        <v>12</v>
      </c>
      <c r="B56" s="25">
        <v>30</v>
      </c>
      <c r="C56" s="26">
        <v>83.3</v>
      </c>
      <c r="D56" s="23">
        <f t="shared" si="2"/>
        <v>8.33</v>
      </c>
      <c r="E56" s="25">
        <v>0</v>
      </c>
      <c r="F56" s="23">
        <f t="shared" si="3"/>
        <v>0</v>
      </c>
    </row>
    <row r="57" spans="1:6" x14ac:dyDescent="0.25">
      <c r="A57" s="24" t="s">
        <v>12</v>
      </c>
      <c r="B57" s="25">
        <v>31</v>
      </c>
      <c r="C57" s="26">
        <v>83.3</v>
      </c>
      <c r="D57" s="23">
        <f t="shared" si="2"/>
        <v>8.33</v>
      </c>
      <c r="E57" s="25">
        <v>4</v>
      </c>
      <c r="F57" s="23">
        <f t="shared" si="3"/>
        <v>299.88</v>
      </c>
    </row>
    <row r="58" spans="1:6" x14ac:dyDescent="0.25">
      <c r="A58" s="24" t="s">
        <v>12</v>
      </c>
      <c r="B58" s="25">
        <v>32</v>
      </c>
      <c r="C58" s="26">
        <v>83.3</v>
      </c>
      <c r="D58" s="23">
        <f t="shared" si="2"/>
        <v>8.33</v>
      </c>
      <c r="E58" s="25">
        <v>5</v>
      </c>
      <c r="F58" s="23">
        <f t="shared" si="3"/>
        <v>374.85</v>
      </c>
    </row>
    <row r="59" spans="1:6" x14ac:dyDescent="0.25">
      <c r="A59" s="24" t="s">
        <v>12</v>
      </c>
      <c r="B59" s="25">
        <v>33</v>
      </c>
      <c r="C59" s="26">
        <v>83.3</v>
      </c>
      <c r="D59" s="23">
        <f t="shared" si="2"/>
        <v>8.33</v>
      </c>
      <c r="E59" s="25">
        <v>15</v>
      </c>
      <c r="F59" s="23">
        <f t="shared" si="3"/>
        <v>1124.55</v>
      </c>
    </row>
    <row r="60" spans="1:6" x14ac:dyDescent="0.25">
      <c r="A60" s="24" t="s">
        <v>12</v>
      </c>
      <c r="B60" s="25">
        <v>34</v>
      </c>
      <c r="C60" s="26">
        <v>83.3</v>
      </c>
      <c r="D60" s="23">
        <f t="shared" si="2"/>
        <v>8.33</v>
      </c>
      <c r="E60" s="25">
        <v>16</v>
      </c>
      <c r="F60" s="23">
        <f t="shared" si="3"/>
        <v>1199.52</v>
      </c>
    </row>
    <row r="61" spans="1:6" x14ac:dyDescent="0.25">
      <c r="A61" s="24" t="s">
        <v>12</v>
      </c>
      <c r="B61" s="25">
        <v>35</v>
      </c>
      <c r="C61" s="26">
        <v>83.3</v>
      </c>
      <c r="D61" s="23">
        <f t="shared" si="2"/>
        <v>8.33</v>
      </c>
      <c r="E61" s="25">
        <v>2</v>
      </c>
      <c r="F61" s="23">
        <f t="shared" si="3"/>
        <v>149.94</v>
      </c>
    </row>
    <row r="62" spans="1:6" x14ac:dyDescent="0.25">
      <c r="A62" s="24" t="s">
        <v>12</v>
      </c>
      <c r="B62" s="25">
        <v>36</v>
      </c>
      <c r="C62" s="26">
        <v>83.3</v>
      </c>
      <c r="D62" s="23">
        <f t="shared" si="2"/>
        <v>8.33</v>
      </c>
      <c r="E62" s="25">
        <v>36</v>
      </c>
      <c r="F62" s="23">
        <f t="shared" si="3"/>
        <v>2698.92</v>
      </c>
    </row>
    <row r="63" spans="1:6" x14ac:dyDescent="0.25">
      <c r="A63" s="9" t="s">
        <v>10</v>
      </c>
      <c r="B63" s="10">
        <v>17</v>
      </c>
      <c r="C63" s="11">
        <v>85.5</v>
      </c>
      <c r="D63" s="11">
        <f t="shared" si="2"/>
        <v>8.5500000000000007</v>
      </c>
      <c r="E63" s="10">
        <v>2</v>
      </c>
      <c r="F63" s="11">
        <f t="shared" si="3"/>
        <v>153.9</v>
      </c>
    </row>
    <row r="64" spans="1:6" x14ac:dyDescent="0.25">
      <c r="A64" s="9" t="s">
        <v>10</v>
      </c>
      <c r="B64" s="10">
        <v>18</v>
      </c>
      <c r="C64" s="11">
        <v>85.5</v>
      </c>
      <c r="D64" s="11">
        <f t="shared" si="2"/>
        <v>8.5500000000000007</v>
      </c>
      <c r="E64" s="10">
        <v>5</v>
      </c>
      <c r="F64" s="11">
        <f t="shared" si="3"/>
        <v>384.75</v>
      </c>
    </row>
    <row r="65" spans="1:6" x14ac:dyDescent="0.25">
      <c r="A65" s="9" t="s">
        <v>10</v>
      </c>
      <c r="B65" s="10">
        <v>19</v>
      </c>
      <c r="C65" s="11">
        <v>85.5</v>
      </c>
      <c r="D65" s="11">
        <f t="shared" si="2"/>
        <v>8.5500000000000007</v>
      </c>
      <c r="E65" s="10">
        <v>16</v>
      </c>
      <c r="F65" s="11">
        <f t="shared" si="3"/>
        <v>1231.2</v>
      </c>
    </row>
    <row r="66" spans="1:6" x14ac:dyDescent="0.25">
      <c r="A66" s="9" t="s">
        <v>10</v>
      </c>
      <c r="B66" s="10">
        <v>20</v>
      </c>
      <c r="C66" s="11">
        <v>85.5</v>
      </c>
      <c r="D66" s="11">
        <f t="shared" si="2"/>
        <v>8.5500000000000007</v>
      </c>
      <c r="E66" s="10">
        <v>18</v>
      </c>
      <c r="F66" s="11">
        <f t="shared" si="3"/>
        <v>1385.1000000000001</v>
      </c>
    </row>
    <row r="67" spans="1:6" x14ac:dyDescent="0.25">
      <c r="A67" s="9" t="s">
        <v>10</v>
      </c>
      <c r="B67" s="10">
        <v>21</v>
      </c>
      <c r="C67" s="11">
        <v>85.5</v>
      </c>
      <c r="D67" s="11">
        <f t="shared" ref="D67:D98" si="4">C67*$C$124</f>
        <v>8.5500000000000007</v>
      </c>
      <c r="E67" s="10">
        <v>19</v>
      </c>
      <c r="F67" s="11">
        <f t="shared" ref="F67:F98" si="5">(C67-D67)*E67</f>
        <v>1462.05</v>
      </c>
    </row>
    <row r="68" spans="1:6" x14ac:dyDescent="0.25">
      <c r="A68" s="9" t="s">
        <v>10</v>
      </c>
      <c r="B68" s="10">
        <v>22</v>
      </c>
      <c r="C68" s="11">
        <v>85.5</v>
      </c>
      <c r="D68" s="11">
        <f t="shared" si="4"/>
        <v>8.5500000000000007</v>
      </c>
      <c r="E68" s="10">
        <v>5</v>
      </c>
      <c r="F68" s="11">
        <f t="shared" si="5"/>
        <v>384.75</v>
      </c>
    </row>
    <row r="69" spans="1:6" x14ac:dyDescent="0.25">
      <c r="A69" s="9" t="s">
        <v>10</v>
      </c>
      <c r="B69" s="10">
        <v>23</v>
      </c>
      <c r="C69" s="11">
        <v>85.5</v>
      </c>
      <c r="D69" s="11">
        <f t="shared" si="4"/>
        <v>8.5500000000000007</v>
      </c>
      <c r="E69" s="10">
        <v>0</v>
      </c>
      <c r="F69" s="11">
        <f t="shared" si="5"/>
        <v>0</v>
      </c>
    </row>
    <row r="70" spans="1:6" x14ac:dyDescent="0.25">
      <c r="A70" s="9" t="s">
        <v>10</v>
      </c>
      <c r="B70" s="10">
        <v>24</v>
      </c>
      <c r="C70" s="11">
        <v>85.5</v>
      </c>
      <c r="D70" s="11">
        <f t="shared" si="4"/>
        <v>8.5500000000000007</v>
      </c>
      <c r="E70" s="10">
        <v>25</v>
      </c>
      <c r="F70" s="11">
        <f t="shared" si="5"/>
        <v>1923.75</v>
      </c>
    </row>
    <row r="71" spans="1:6" x14ac:dyDescent="0.25">
      <c r="A71" s="9" t="s">
        <v>10</v>
      </c>
      <c r="B71" s="10">
        <v>25</v>
      </c>
      <c r="C71" s="11">
        <v>85.5</v>
      </c>
      <c r="D71" s="11">
        <f t="shared" si="4"/>
        <v>8.5500000000000007</v>
      </c>
      <c r="E71" s="10">
        <v>6</v>
      </c>
      <c r="F71" s="11">
        <f t="shared" si="5"/>
        <v>461.70000000000005</v>
      </c>
    </row>
    <row r="72" spans="1:6" x14ac:dyDescent="0.25">
      <c r="A72" s="9" t="s">
        <v>10</v>
      </c>
      <c r="B72" s="10">
        <v>26</v>
      </c>
      <c r="C72" s="11">
        <v>85.5</v>
      </c>
      <c r="D72" s="11">
        <f t="shared" si="4"/>
        <v>8.5500000000000007</v>
      </c>
      <c r="E72" s="10">
        <v>8</v>
      </c>
      <c r="F72" s="11">
        <f t="shared" si="5"/>
        <v>615.6</v>
      </c>
    </row>
    <row r="73" spans="1:6" x14ac:dyDescent="0.25">
      <c r="A73" s="9" t="s">
        <v>10</v>
      </c>
      <c r="B73" s="10">
        <v>27</v>
      </c>
      <c r="C73" s="11">
        <v>85.5</v>
      </c>
      <c r="D73" s="11">
        <f t="shared" si="4"/>
        <v>8.5500000000000007</v>
      </c>
      <c r="E73" s="10">
        <v>30</v>
      </c>
      <c r="F73" s="11">
        <f t="shared" si="5"/>
        <v>2308.5</v>
      </c>
    </row>
    <row r="74" spans="1:6" x14ac:dyDescent="0.25">
      <c r="A74" s="12" t="s">
        <v>10</v>
      </c>
      <c r="B74" s="13">
        <v>28</v>
      </c>
      <c r="C74" s="14">
        <v>89.9</v>
      </c>
      <c r="D74" s="11">
        <f t="shared" si="4"/>
        <v>8.99</v>
      </c>
      <c r="E74" s="13">
        <v>5</v>
      </c>
      <c r="F74" s="11">
        <f t="shared" si="5"/>
        <v>404.55000000000007</v>
      </c>
    </row>
    <row r="75" spans="1:6" x14ac:dyDescent="0.25">
      <c r="A75" s="12" t="s">
        <v>10</v>
      </c>
      <c r="B75" s="13">
        <v>29</v>
      </c>
      <c r="C75" s="14">
        <v>89.9</v>
      </c>
      <c r="D75" s="11">
        <f t="shared" si="4"/>
        <v>8.99</v>
      </c>
      <c r="E75" s="13">
        <v>8</v>
      </c>
      <c r="F75" s="11">
        <f t="shared" si="5"/>
        <v>647.28000000000009</v>
      </c>
    </row>
    <row r="76" spans="1:6" x14ac:dyDescent="0.25">
      <c r="A76" s="12" t="s">
        <v>10</v>
      </c>
      <c r="B76" s="13">
        <v>30</v>
      </c>
      <c r="C76" s="14">
        <v>89.9</v>
      </c>
      <c r="D76" s="11">
        <f t="shared" si="4"/>
        <v>8.99</v>
      </c>
      <c r="E76" s="13">
        <v>6</v>
      </c>
      <c r="F76" s="11">
        <f t="shared" si="5"/>
        <v>485.46000000000004</v>
      </c>
    </row>
    <row r="77" spans="1:6" x14ac:dyDescent="0.25">
      <c r="A77" s="12" t="s">
        <v>10</v>
      </c>
      <c r="B77" s="13">
        <v>31</v>
      </c>
      <c r="C77" s="14">
        <v>89.9</v>
      </c>
      <c r="D77" s="11">
        <f t="shared" si="4"/>
        <v>8.99</v>
      </c>
      <c r="E77" s="13">
        <v>15</v>
      </c>
      <c r="F77" s="11">
        <f t="shared" si="5"/>
        <v>1213.6500000000001</v>
      </c>
    </row>
    <row r="78" spans="1:6" x14ac:dyDescent="0.25">
      <c r="A78" s="12" t="s">
        <v>10</v>
      </c>
      <c r="B78" s="13">
        <v>32</v>
      </c>
      <c r="C78" s="14">
        <v>89.9</v>
      </c>
      <c r="D78" s="11">
        <f t="shared" si="4"/>
        <v>8.99</v>
      </c>
      <c r="E78" s="13">
        <v>8</v>
      </c>
      <c r="F78" s="11">
        <f t="shared" si="5"/>
        <v>647.28000000000009</v>
      </c>
    </row>
    <row r="79" spans="1:6" x14ac:dyDescent="0.25">
      <c r="A79" s="12" t="s">
        <v>10</v>
      </c>
      <c r="B79" s="13">
        <v>33</v>
      </c>
      <c r="C79" s="14">
        <v>89.9</v>
      </c>
      <c r="D79" s="11">
        <f t="shared" si="4"/>
        <v>8.99</v>
      </c>
      <c r="E79" s="13">
        <v>4</v>
      </c>
      <c r="F79" s="11">
        <f t="shared" si="5"/>
        <v>323.64000000000004</v>
      </c>
    </row>
    <row r="80" spans="1:6" x14ac:dyDescent="0.25">
      <c r="A80" s="12" t="s">
        <v>10</v>
      </c>
      <c r="B80" s="13">
        <v>34</v>
      </c>
      <c r="C80" s="14">
        <v>89.9</v>
      </c>
      <c r="D80" s="11">
        <f t="shared" si="4"/>
        <v>8.99</v>
      </c>
      <c r="E80" s="13">
        <v>15</v>
      </c>
      <c r="F80" s="11">
        <f t="shared" si="5"/>
        <v>1213.6500000000001</v>
      </c>
    </row>
    <row r="81" spans="1:6" x14ac:dyDescent="0.25">
      <c r="A81" s="12" t="s">
        <v>10</v>
      </c>
      <c r="B81" s="13">
        <v>35</v>
      </c>
      <c r="C81" s="14">
        <v>89.9</v>
      </c>
      <c r="D81" s="11">
        <f t="shared" si="4"/>
        <v>8.99</v>
      </c>
      <c r="E81" s="13">
        <v>2</v>
      </c>
      <c r="F81" s="11">
        <f t="shared" si="5"/>
        <v>161.82000000000002</v>
      </c>
    </row>
    <row r="82" spans="1:6" x14ac:dyDescent="0.25">
      <c r="A82" s="12" t="s">
        <v>10</v>
      </c>
      <c r="B82" s="13">
        <v>36</v>
      </c>
      <c r="C82" s="14">
        <v>89.9</v>
      </c>
      <c r="D82" s="11">
        <f t="shared" si="4"/>
        <v>8.99</v>
      </c>
      <c r="E82" s="13">
        <v>0</v>
      </c>
      <c r="F82" s="11">
        <f t="shared" si="5"/>
        <v>0</v>
      </c>
    </row>
    <row r="83" spans="1:6" x14ac:dyDescent="0.25">
      <c r="A83" s="15" t="s">
        <v>11</v>
      </c>
      <c r="B83" s="16">
        <v>17</v>
      </c>
      <c r="C83" s="17">
        <v>85.5</v>
      </c>
      <c r="D83" s="17">
        <f t="shared" si="4"/>
        <v>8.5500000000000007</v>
      </c>
      <c r="E83" s="16">
        <v>6</v>
      </c>
      <c r="F83" s="17">
        <f t="shared" si="5"/>
        <v>461.70000000000005</v>
      </c>
    </row>
    <row r="84" spans="1:6" x14ac:dyDescent="0.25">
      <c r="A84" s="15" t="s">
        <v>11</v>
      </c>
      <c r="B84" s="16">
        <v>18</v>
      </c>
      <c r="C84" s="17">
        <v>85.5</v>
      </c>
      <c r="D84" s="17">
        <f t="shared" si="4"/>
        <v>8.5500000000000007</v>
      </c>
      <c r="E84" s="16">
        <v>15</v>
      </c>
      <c r="F84" s="17">
        <f t="shared" si="5"/>
        <v>1154.25</v>
      </c>
    </row>
    <row r="85" spans="1:6" x14ac:dyDescent="0.25">
      <c r="A85" s="15" t="s">
        <v>11</v>
      </c>
      <c r="B85" s="16">
        <v>19</v>
      </c>
      <c r="C85" s="17">
        <v>85.5</v>
      </c>
      <c r="D85" s="17">
        <f t="shared" si="4"/>
        <v>8.5500000000000007</v>
      </c>
      <c r="E85" s="16">
        <v>25</v>
      </c>
      <c r="F85" s="17">
        <f t="shared" si="5"/>
        <v>1923.75</v>
      </c>
    </row>
    <row r="86" spans="1:6" x14ac:dyDescent="0.25">
      <c r="A86" s="15" t="s">
        <v>11</v>
      </c>
      <c r="B86" s="16">
        <v>20</v>
      </c>
      <c r="C86" s="17">
        <v>85.5</v>
      </c>
      <c r="D86" s="17">
        <f t="shared" si="4"/>
        <v>8.5500000000000007</v>
      </c>
      <c r="E86" s="16">
        <v>16</v>
      </c>
      <c r="F86" s="17">
        <f t="shared" si="5"/>
        <v>1231.2</v>
      </c>
    </row>
    <row r="87" spans="1:6" x14ac:dyDescent="0.25">
      <c r="A87" s="15" t="s">
        <v>11</v>
      </c>
      <c r="B87" s="16">
        <v>21</v>
      </c>
      <c r="C87" s="17">
        <v>85.5</v>
      </c>
      <c r="D87" s="17">
        <f t="shared" si="4"/>
        <v>8.5500000000000007</v>
      </c>
      <c r="E87" s="16">
        <v>19</v>
      </c>
      <c r="F87" s="17">
        <f t="shared" si="5"/>
        <v>1462.05</v>
      </c>
    </row>
    <row r="88" spans="1:6" x14ac:dyDescent="0.25">
      <c r="A88" s="15" t="s">
        <v>11</v>
      </c>
      <c r="B88" s="16">
        <v>22</v>
      </c>
      <c r="C88" s="17">
        <v>85.5</v>
      </c>
      <c r="D88" s="17">
        <f t="shared" si="4"/>
        <v>8.5500000000000007</v>
      </c>
      <c r="E88" s="16">
        <v>0</v>
      </c>
      <c r="F88" s="17">
        <f t="shared" si="5"/>
        <v>0</v>
      </c>
    </row>
    <row r="89" spans="1:6" x14ac:dyDescent="0.25">
      <c r="A89" s="15" t="s">
        <v>11</v>
      </c>
      <c r="B89" s="16">
        <v>23</v>
      </c>
      <c r="C89" s="17">
        <v>85.5</v>
      </c>
      <c r="D89" s="17">
        <f t="shared" si="4"/>
        <v>8.5500000000000007</v>
      </c>
      <c r="E89" s="16">
        <v>5</v>
      </c>
      <c r="F89" s="17">
        <f t="shared" si="5"/>
        <v>384.75</v>
      </c>
    </row>
    <row r="90" spans="1:6" x14ac:dyDescent="0.25">
      <c r="A90" s="15" t="s">
        <v>11</v>
      </c>
      <c r="B90" s="16">
        <v>24</v>
      </c>
      <c r="C90" s="17">
        <v>85.5</v>
      </c>
      <c r="D90" s="17">
        <f t="shared" si="4"/>
        <v>8.5500000000000007</v>
      </c>
      <c r="E90" s="16">
        <v>16</v>
      </c>
      <c r="F90" s="17">
        <f t="shared" si="5"/>
        <v>1231.2</v>
      </c>
    </row>
    <row r="91" spans="1:6" x14ac:dyDescent="0.25">
      <c r="A91" s="15" t="s">
        <v>11</v>
      </c>
      <c r="B91" s="16">
        <v>25</v>
      </c>
      <c r="C91" s="17">
        <v>85.5</v>
      </c>
      <c r="D91" s="17">
        <f t="shared" si="4"/>
        <v>8.5500000000000007</v>
      </c>
      <c r="E91" s="16">
        <v>19</v>
      </c>
      <c r="F91" s="17">
        <f t="shared" si="5"/>
        <v>1462.05</v>
      </c>
    </row>
    <row r="92" spans="1:6" x14ac:dyDescent="0.25">
      <c r="A92" s="15" t="s">
        <v>11</v>
      </c>
      <c r="B92" s="16">
        <v>26</v>
      </c>
      <c r="C92" s="17">
        <v>85.5</v>
      </c>
      <c r="D92" s="17">
        <f t="shared" si="4"/>
        <v>8.5500000000000007</v>
      </c>
      <c r="E92" s="16">
        <v>25</v>
      </c>
      <c r="F92" s="17">
        <f t="shared" si="5"/>
        <v>1923.75</v>
      </c>
    </row>
    <row r="93" spans="1:6" x14ac:dyDescent="0.25">
      <c r="A93" s="15" t="s">
        <v>11</v>
      </c>
      <c r="B93" s="16">
        <v>27</v>
      </c>
      <c r="C93" s="17">
        <v>85.5</v>
      </c>
      <c r="D93" s="17">
        <f t="shared" si="4"/>
        <v>8.5500000000000007</v>
      </c>
      <c r="E93" s="16">
        <v>26</v>
      </c>
      <c r="F93" s="17">
        <f t="shared" si="5"/>
        <v>2000.7</v>
      </c>
    </row>
    <row r="94" spans="1:6" x14ac:dyDescent="0.25">
      <c r="A94" s="18" t="s">
        <v>11</v>
      </c>
      <c r="B94" s="19">
        <v>28</v>
      </c>
      <c r="C94" s="20">
        <v>89.9</v>
      </c>
      <c r="D94" s="17">
        <f t="shared" si="4"/>
        <v>8.99</v>
      </c>
      <c r="E94" s="19">
        <v>21</v>
      </c>
      <c r="F94" s="17">
        <f t="shared" si="5"/>
        <v>1699.1100000000001</v>
      </c>
    </row>
    <row r="95" spans="1:6" x14ac:dyDescent="0.25">
      <c r="A95" s="18" t="s">
        <v>11</v>
      </c>
      <c r="B95" s="19">
        <v>29</v>
      </c>
      <c r="C95" s="20">
        <v>89.9</v>
      </c>
      <c r="D95" s="17">
        <f t="shared" si="4"/>
        <v>8.99</v>
      </c>
      <c r="E95" s="19">
        <v>1</v>
      </c>
      <c r="F95" s="17">
        <f t="shared" si="5"/>
        <v>80.910000000000011</v>
      </c>
    </row>
    <row r="96" spans="1:6" x14ac:dyDescent="0.25">
      <c r="A96" s="18" t="s">
        <v>11</v>
      </c>
      <c r="B96" s="19">
        <v>30</v>
      </c>
      <c r="C96" s="20">
        <v>89.9</v>
      </c>
      <c r="D96" s="17">
        <f t="shared" si="4"/>
        <v>8.99</v>
      </c>
      <c r="E96" s="19">
        <v>3</v>
      </c>
      <c r="F96" s="17">
        <f t="shared" si="5"/>
        <v>242.73000000000002</v>
      </c>
    </row>
    <row r="97" spans="1:6" x14ac:dyDescent="0.25">
      <c r="A97" s="18" t="s">
        <v>11</v>
      </c>
      <c r="B97" s="19">
        <v>31</v>
      </c>
      <c r="C97" s="20">
        <v>89.9</v>
      </c>
      <c r="D97" s="17">
        <f t="shared" si="4"/>
        <v>8.99</v>
      </c>
      <c r="E97" s="19">
        <v>23</v>
      </c>
      <c r="F97" s="17">
        <f t="shared" si="5"/>
        <v>1860.9300000000003</v>
      </c>
    </row>
    <row r="98" spans="1:6" x14ac:dyDescent="0.25">
      <c r="A98" s="18" t="s">
        <v>11</v>
      </c>
      <c r="B98" s="19">
        <v>32</v>
      </c>
      <c r="C98" s="20">
        <v>89.9</v>
      </c>
      <c r="D98" s="17">
        <f t="shared" si="4"/>
        <v>8.99</v>
      </c>
      <c r="E98" s="19">
        <v>8</v>
      </c>
      <c r="F98" s="17">
        <f t="shared" si="5"/>
        <v>647.28000000000009</v>
      </c>
    </row>
    <row r="99" spans="1:6" x14ac:dyDescent="0.25">
      <c r="A99" s="18" t="s">
        <v>11</v>
      </c>
      <c r="B99" s="19">
        <v>33</v>
      </c>
      <c r="C99" s="20">
        <v>89.9</v>
      </c>
      <c r="D99" s="17">
        <f t="shared" ref="D99:D122" si="6">C99*$C$124</f>
        <v>8.99</v>
      </c>
      <c r="E99" s="19">
        <v>4</v>
      </c>
      <c r="F99" s="17">
        <f t="shared" ref="F99:F122" si="7">(C99-D99)*E99</f>
        <v>323.64000000000004</v>
      </c>
    </row>
    <row r="100" spans="1:6" x14ac:dyDescent="0.25">
      <c r="A100" s="18" t="s">
        <v>11</v>
      </c>
      <c r="B100" s="19">
        <v>34</v>
      </c>
      <c r="C100" s="20">
        <v>89.9</v>
      </c>
      <c r="D100" s="17">
        <f t="shared" si="6"/>
        <v>8.99</v>
      </c>
      <c r="E100" s="19">
        <v>25</v>
      </c>
      <c r="F100" s="17">
        <f t="shared" si="7"/>
        <v>2022.7500000000002</v>
      </c>
    </row>
    <row r="101" spans="1:6" x14ac:dyDescent="0.25">
      <c r="A101" s="18" t="s">
        <v>11</v>
      </c>
      <c r="B101" s="19">
        <v>35</v>
      </c>
      <c r="C101" s="20">
        <v>89.9</v>
      </c>
      <c r="D101" s="17">
        <f t="shared" si="6"/>
        <v>8.99</v>
      </c>
      <c r="E101" s="19">
        <v>16</v>
      </c>
      <c r="F101" s="17">
        <f t="shared" si="7"/>
        <v>1294.5600000000002</v>
      </c>
    </row>
    <row r="102" spans="1:6" x14ac:dyDescent="0.25">
      <c r="A102" s="18" t="s">
        <v>11</v>
      </c>
      <c r="B102" s="19">
        <v>36</v>
      </c>
      <c r="C102" s="20">
        <v>89.9</v>
      </c>
      <c r="D102" s="17">
        <f t="shared" si="6"/>
        <v>8.99</v>
      </c>
      <c r="E102" s="19">
        <v>3</v>
      </c>
      <c r="F102" s="17">
        <f t="shared" si="7"/>
        <v>242.73000000000002</v>
      </c>
    </row>
    <row r="103" spans="1:6" x14ac:dyDescent="0.25">
      <c r="A103" s="21" t="s">
        <v>9</v>
      </c>
      <c r="B103" s="22">
        <v>17</v>
      </c>
      <c r="C103" s="23">
        <v>85.5</v>
      </c>
      <c r="D103" s="23">
        <f t="shared" si="6"/>
        <v>8.5500000000000007</v>
      </c>
      <c r="E103" s="22">
        <v>0</v>
      </c>
      <c r="F103" s="23">
        <f t="shared" si="7"/>
        <v>0</v>
      </c>
    </row>
    <row r="104" spans="1:6" x14ac:dyDescent="0.25">
      <c r="A104" s="21" t="s">
        <v>9</v>
      </c>
      <c r="B104" s="22">
        <v>18</v>
      </c>
      <c r="C104" s="23">
        <v>85.5</v>
      </c>
      <c r="D104" s="23">
        <f t="shared" si="6"/>
        <v>8.5500000000000007</v>
      </c>
      <c r="E104" s="22">
        <v>3</v>
      </c>
      <c r="F104" s="23">
        <f t="shared" si="7"/>
        <v>230.85000000000002</v>
      </c>
    </row>
    <row r="105" spans="1:6" x14ac:dyDescent="0.25">
      <c r="A105" s="21" t="s">
        <v>9</v>
      </c>
      <c r="B105" s="22">
        <v>19</v>
      </c>
      <c r="C105" s="23">
        <v>85.5</v>
      </c>
      <c r="D105" s="23">
        <f t="shared" si="6"/>
        <v>8.5500000000000007</v>
      </c>
      <c r="E105" s="22">
        <v>8</v>
      </c>
      <c r="F105" s="23">
        <f t="shared" si="7"/>
        <v>615.6</v>
      </c>
    </row>
    <row r="106" spans="1:6" x14ac:dyDescent="0.25">
      <c r="A106" s="21" t="s">
        <v>9</v>
      </c>
      <c r="B106" s="22">
        <v>20</v>
      </c>
      <c r="C106" s="23">
        <v>85.5</v>
      </c>
      <c r="D106" s="23">
        <f t="shared" si="6"/>
        <v>8.5500000000000007</v>
      </c>
      <c r="E106" s="22">
        <v>16</v>
      </c>
      <c r="F106" s="23">
        <f t="shared" si="7"/>
        <v>1231.2</v>
      </c>
    </row>
    <row r="107" spans="1:6" x14ac:dyDescent="0.25">
      <c r="A107" s="21" t="s">
        <v>9</v>
      </c>
      <c r="B107" s="22">
        <v>21</v>
      </c>
      <c r="C107" s="23">
        <v>85.5</v>
      </c>
      <c r="D107" s="23">
        <f t="shared" si="6"/>
        <v>8.5500000000000007</v>
      </c>
      <c r="E107" s="22">
        <v>5</v>
      </c>
      <c r="F107" s="23">
        <f t="shared" si="7"/>
        <v>384.75</v>
      </c>
    </row>
    <row r="108" spans="1:6" x14ac:dyDescent="0.25">
      <c r="A108" s="21" t="s">
        <v>9</v>
      </c>
      <c r="B108" s="22">
        <v>22</v>
      </c>
      <c r="C108" s="23">
        <v>85.5</v>
      </c>
      <c r="D108" s="23">
        <f t="shared" si="6"/>
        <v>8.5500000000000007</v>
      </c>
      <c r="E108" s="22">
        <v>8</v>
      </c>
      <c r="F108" s="23">
        <f t="shared" si="7"/>
        <v>615.6</v>
      </c>
    </row>
    <row r="109" spans="1:6" x14ac:dyDescent="0.25">
      <c r="A109" s="21" t="s">
        <v>9</v>
      </c>
      <c r="B109" s="22">
        <v>23</v>
      </c>
      <c r="C109" s="23">
        <v>85.5</v>
      </c>
      <c r="D109" s="23">
        <f t="shared" si="6"/>
        <v>8.5500000000000007</v>
      </c>
      <c r="E109" s="22">
        <v>2</v>
      </c>
      <c r="F109" s="23">
        <f t="shared" si="7"/>
        <v>153.9</v>
      </c>
    </row>
    <row r="110" spans="1:6" x14ac:dyDescent="0.25">
      <c r="A110" s="21" t="s">
        <v>9</v>
      </c>
      <c r="B110" s="22">
        <v>24</v>
      </c>
      <c r="C110" s="23">
        <v>85.5</v>
      </c>
      <c r="D110" s="23">
        <f t="shared" si="6"/>
        <v>8.5500000000000007</v>
      </c>
      <c r="E110" s="22">
        <v>25</v>
      </c>
      <c r="F110" s="23">
        <f t="shared" si="7"/>
        <v>1923.75</v>
      </c>
    </row>
    <row r="111" spans="1:6" x14ac:dyDescent="0.25">
      <c r="A111" s="21" t="s">
        <v>9</v>
      </c>
      <c r="B111" s="22">
        <v>25</v>
      </c>
      <c r="C111" s="23">
        <v>85.5</v>
      </c>
      <c r="D111" s="23">
        <f t="shared" si="6"/>
        <v>8.5500000000000007</v>
      </c>
      <c r="E111" s="22">
        <v>2</v>
      </c>
      <c r="F111" s="23">
        <f t="shared" si="7"/>
        <v>153.9</v>
      </c>
    </row>
    <row r="112" spans="1:6" x14ac:dyDescent="0.25">
      <c r="A112" s="21" t="s">
        <v>9</v>
      </c>
      <c r="B112" s="22">
        <v>26</v>
      </c>
      <c r="C112" s="23">
        <v>85.5</v>
      </c>
      <c r="D112" s="23">
        <f t="shared" si="6"/>
        <v>8.5500000000000007</v>
      </c>
      <c r="E112" s="22">
        <v>26</v>
      </c>
      <c r="F112" s="23">
        <f t="shared" si="7"/>
        <v>2000.7</v>
      </c>
    </row>
    <row r="113" spans="1:6" x14ac:dyDescent="0.25">
      <c r="A113" s="21" t="s">
        <v>9</v>
      </c>
      <c r="B113" s="22">
        <v>27</v>
      </c>
      <c r="C113" s="23">
        <v>85.5</v>
      </c>
      <c r="D113" s="23">
        <f t="shared" si="6"/>
        <v>8.5500000000000007</v>
      </c>
      <c r="E113" s="22">
        <v>23</v>
      </c>
      <c r="F113" s="23">
        <f t="shared" si="7"/>
        <v>1769.8500000000001</v>
      </c>
    </row>
    <row r="114" spans="1:6" x14ac:dyDescent="0.25">
      <c r="A114" s="24" t="s">
        <v>9</v>
      </c>
      <c r="B114" s="25">
        <v>28</v>
      </c>
      <c r="C114" s="26">
        <v>89.9</v>
      </c>
      <c r="D114" s="23">
        <f t="shared" si="6"/>
        <v>8.99</v>
      </c>
      <c r="E114" s="25">
        <v>5</v>
      </c>
      <c r="F114" s="23">
        <f t="shared" si="7"/>
        <v>404.55000000000007</v>
      </c>
    </row>
    <row r="115" spans="1:6" x14ac:dyDescent="0.25">
      <c r="A115" s="24" t="s">
        <v>9</v>
      </c>
      <c r="B115" s="25">
        <v>29</v>
      </c>
      <c r="C115" s="26">
        <v>89.9</v>
      </c>
      <c r="D115" s="23">
        <f t="shared" si="6"/>
        <v>8.99</v>
      </c>
      <c r="E115" s="25">
        <v>0</v>
      </c>
      <c r="F115" s="23">
        <f t="shared" si="7"/>
        <v>0</v>
      </c>
    </row>
    <row r="116" spans="1:6" x14ac:dyDescent="0.25">
      <c r="A116" s="24" t="s">
        <v>9</v>
      </c>
      <c r="B116" s="25">
        <v>30</v>
      </c>
      <c r="C116" s="26">
        <v>89.9</v>
      </c>
      <c r="D116" s="23">
        <f t="shared" si="6"/>
        <v>8.99</v>
      </c>
      <c r="E116" s="25">
        <v>25</v>
      </c>
      <c r="F116" s="23">
        <f t="shared" si="7"/>
        <v>2022.7500000000002</v>
      </c>
    </row>
    <row r="117" spans="1:6" x14ac:dyDescent="0.25">
      <c r="A117" s="24" t="s">
        <v>9</v>
      </c>
      <c r="B117" s="25">
        <v>31</v>
      </c>
      <c r="C117" s="26">
        <v>89.9</v>
      </c>
      <c r="D117" s="23">
        <f t="shared" si="6"/>
        <v>8.99</v>
      </c>
      <c r="E117" s="25">
        <v>8</v>
      </c>
      <c r="F117" s="23">
        <f t="shared" si="7"/>
        <v>647.28000000000009</v>
      </c>
    </row>
    <row r="118" spans="1:6" x14ac:dyDescent="0.25">
      <c r="A118" s="24" t="s">
        <v>9</v>
      </c>
      <c r="B118" s="25">
        <v>32</v>
      </c>
      <c r="C118" s="26">
        <v>89.9</v>
      </c>
      <c r="D118" s="23">
        <f t="shared" si="6"/>
        <v>8.99</v>
      </c>
      <c r="E118" s="25">
        <v>3</v>
      </c>
      <c r="F118" s="23">
        <f t="shared" si="7"/>
        <v>242.73000000000002</v>
      </c>
    </row>
    <row r="119" spans="1:6" x14ac:dyDescent="0.25">
      <c r="A119" s="24" t="s">
        <v>9</v>
      </c>
      <c r="B119" s="25">
        <v>33</v>
      </c>
      <c r="C119" s="26">
        <v>89.9</v>
      </c>
      <c r="D119" s="23">
        <f t="shared" si="6"/>
        <v>8.99</v>
      </c>
      <c r="E119" s="25">
        <v>6</v>
      </c>
      <c r="F119" s="23">
        <f t="shared" si="7"/>
        <v>485.46000000000004</v>
      </c>
    </row>
    <row r="120" spans="1:6" x14ac:dyDescent="0.25">
      <c r="A120" s="24" t="s">
        <v>9</v>
      </c>
      <c r="B120" s="25">
        <v>34</v>
      </c>
      <c r="C120" s="26">
        <v>89.9</v>
      </c>
      <c r="D120" s="23">
        <f t="shared" si="6"/>
        <v>8.99</v>
      </c>
      <c r="E120" s="25">
        <v>4</v>
      </c>
      <c r="F120" s="23">
        <f t="shared" si="7"/>
        <v>323.64000000000004</v>
      </c>
    </row>
    <row r="121" spans="1:6" x14ac:dyDescent="0.25">
      <c r="A121" s="24" t="s">
        <v>9</v>
      </c>
      <c r="B121" s="25">
        <v>35</v>
      </c>
      <c r="C121" s="26">
        <v>89.9</v>
      </c>
      <c r="D121" s="23">
        <f t="shared" si="6"/>
        <v>8.99</v>
      </c>
      <c r="E121" s="25">
        <v>21</v>
      </c>
      <c r="F121" s="23">
        <f t="shared" si="7"/>
        <v>1699.1100000000001</v>
      </c>
    </row>
    <row r="122" spans="1:6" ht="15.75" thickBot="1" x14ac:dyDescent="0.3">
      <c r="A122" s="24" t="s">
        <v>9</v>
      </c>
      <c r="B122" s="25">
        <v>36</v>
      </c>
      <c r="C122" s="26">
        <v>89.9</v>
      </c>
      <c r="D122" s="23">
        <f t="shared" si="6"/>
        <v>8.99</v>
      </c>
      <c r="E122" s="25">
        <v>3</v>
      </c>
      <c r="F122" s="23">
        <f t="shared" si="7"/>
        <v>242.73000000000002</v>
      </c>
    </row>
    <row r="123" spans="1:6" ht="19.5" thickBot="1" x14ac:dyDescent="0.35">
      <c r="A123" s="4"/>
      <c r="B123" s="5" t="s">
        <v>2</v>
      </c>
      <c r="C123" s="6">
        <f>SUM(C3:C122)</f>
        <v>10131.299999999996</v>
      </c>
      <c r="D123" s="8"/>
      <c r="E123" s="7">
        <f>SUM(E3:E122)</f>
        <v>1273</v>
      </c>
      <c r="F123" s="6">
        <f>SUM(F3:F122)</f>
        <v>96668.00999999998</v>
      </c>
    </row>
    <row r="124" spans="1:6" ht="19.5" thickBot="1" x14ac:dyDescent="0.35">
      <c r="A124" s="4"/>
      <c r="B124" s="5" t="s">
        <v>7</v>
      </c>
      <c r="C124" s="70">
        <v>0.1</v>
      </c>
      <c r="D124" s="71"/>
      <c r="E124" s="71"/>
      <c r="F124" s="72"/>
    </row>
  </sheetData>
  <sortState xmlns:xlrd2="http://schemas.microsoft.com/office/spreadsheetml/2017/richdata2" ref="A3:F122">
    <sortCondition ref="A3:A122"/>
  </sortState>
  <mergeCells count="2">
    <mergeCell ref="A1:F1"/>
    <mergeCell ref="C124:F12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99843-7E6F-4732-BEE9-56ED958B0D73}">
  <dimension ref="A1:V15"/>
  <sheetViews>
    <sheetView topLeftCell="C1" workbookViewId="0">
      <selection activeCell="B2" sqref="B2"/>
    </sheetView>
  </sheetViews>
  <sheetFormatPr defaultRowHeight="15" x14ac:dyDescent="0.25"/>
  <cols>
    <col min="1" max="1" width="19.7109375" customWidth="1"/>
    <col min="2" max="2" width="11.42578125" bestFit="1" customWidth="1"/>
  </cols>
  <sheetData>
    <row r="1" spans="1:22" ht="22.5" thickTop="1" thickBot="1" x14ac:dyDescent="0.3">
      <c r="A1" s="75"/>
      <c r="B1" s="61"/>
      <c r="C1" s="77" t="s">
        <v>29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9"/>
    </row>
    <row r="2" spans="1:22" ht="19.5" thickBot="1" x14ac:dyDescent="0.3">
      <c r="A2" s="76"/>
      <c r="B2" s="62"/>
      <c r="C2" s="43">
        <v>17</v>
      </c>
      <c r="D2" s="42">
        <v>18</v>
      </c>
      <c r="E2" s="42">
        <v>19</v>
      </c>
      <c r="F2" s="42">
        <v>20</v>
      </c>
      <c r="G2" s="42">
        <v>21</v>
      </c>
      <c r="H2" s="42">
        <v>22</v>
      </c>
      <c r="I2" s="43">
        <v>23</v>
      </c>
      <c r="J2" s="42">
        <v>24</v>
      </c>
      <c r="K2" s="45">
        <v>25</v>
      </c>
      <c r="L2" s="46">
        <v>26</v>
      </c>
      <c r="M2" s="43">
        <v>27</v>
      </c>
      <c r="N2" s="42">
        <v>28</v>
      </c>
      <c r="O2" s="42">
        <v>29</v>
      </c>
      <c r="P2" s="42">
        <v>30</v>
      </c>
      <c r="Q2" s="42">
        <v>31</v>
      </c>
      <c r="R2" s="42">
        <v>32</v>
      </c>
      <c r="S2" s="42">
        <v>33</v>
      </c>
      <c r="T2" s="42">
        <v>34</v>
      </c>
      <c r="U2" s="42">
        <v>35</v>
      </c>
      <c r="V2" s="44">
        <v>36</v>
      </c>
    </row>
    <row r="3" spans="1:22" ht="15.75" thickTop="1" x14ac:dyDescent="0.25">
      <c r="A3" s="80" t="s">
        <v>13</v>
      </c>
      <c r="B3" s="47" t="s">
        <v>27</v>
      </c>
      <c r="C3" s="11">
        <v>79.8</v>
      </c>
      <c r="D3" s="11">
        <v>79.8</v>
      </c>
      <c r="E3" s="11">
        <v>79.8</v>
      </c>
      <c r="F3" s="11">
        <v>79.8</v>
      </c>
      <c r="G3" s="11">
        <v>79.8</v>
      </c>
      <c r="H3" s="11">
        <v>79.8</v>
      </c>
      <c r="I3" s="11">
        <v>79.8</v>
      </c>
      <c r="J3" s="11">
        <v>79.8</v>
      </c>
      <c r="K3" s="11">
        <v>79.8</v>
      </c>
      <c r="L3" s="11">
        <v>79.8</v>
      </c>
      <c r="M3" s="11">
        <v>79.8</v>
      </c>
      <c r="N3" s="11">
        <v>83.3</v>
      </c>
      <c r="O3" s="11">
        <v>83.3</v>
      </c>
      <c r="P3" s="11">
        <v>83.3</v>
      </c>
      <c r="Q3" s="11">
        <v>83.3</v>
      </c>
      <c r="R3" s="11">
        <v>83.3</v>
      </c>
      <c r="S3" s="11">
        <v>83.3</v>
      </c>
      <c r="T3" s="11">
        <v>83.3</v>
      </c>
      <c r="U3" s="11">
        <v>83.3</v>
      </c>
      <c r="V3" s="11">
        <v>83.3</v>
      </c>
    </row>
    <row r="4" spans="1:22" ht="15.75" thickBot="1" x14ac:dyDescent="0.3">
      <c r="A4" s="74"/>
      <c r="B4" s="40" t="s">
        <v>28</v>
      </c>
      <c r="C4" s="10">
        <v>15</v>
      </c>
      <c r="D4" s="10">
        <v>0</v>
      </c>
      <c r="E4" s="10">
        <v>3</v>
      </c>
      <c r="F4" s="10">
        <v>21</v>
      </c>
      <c r="G4" s="10">
        <v>12</v>
      </c>
      <c r="H4" s="10">
        <v>5</v>
      </c>
      <c r="I4" s="10">
        <v>8</v>
      </c>
      <c r="J4" s="10">
        <v>23</v>
      </c>
      <c r="K4" s="10">
        <v>15</v>
      </c>
      <c r="L4" s="10">
        <v>25</v>
      </c>
      <c r="M4" s="10">
        <v>2</v>
      </c>
      <c r="N4" s="13">
        <v>8</v>
      </c>
      <c r="O4" s="13">
        <v>7</v>
      </c>
      <c r="P4" s="13">
        <v>16</v>
      </c>
      <c r="Q4" s="13">
        <v>20</v>
      </c>
      <c r="R4" s="13">
        <v>0</v>
      </c>
      <c r="S4" s="13">
        <v>0</v>
      </c>
      <c r="T4" s="13">
        <v>6</v>
      </c>
      <c r="U4" s="13">
        <v>8</v>
      </c>
      <c r="V4" s="13">
        <v>14</v>
      </c>
    </row>
    <row r="5" spans="1:22" ht="15.75" thickTop="1" x14ac:dyDescent="0.25">
      <c r="A5" s="73" t="s">
        <v>14</v>
      </c>
      <c r="B5" s="40" t="s">
        <v>27</v>
      </c>
      <c r="C5" s="17">
        <v>79.8</v>
      </c>
      <c r="D5" s="17">
        <v>79.8</v>
      </c>
      <c r="E5" s="17">
        <v>79.8</v>
      </c>
      <c r="F5" s="17">
        <v>79.8</v>
      </c>
      <c r="G5" s="17">
        <v>79.8</v>
      </c>
      <c r="H5" s="17">
        <v>79.8</v>
      </c>
      <c r="I5" s="17">
        <v>79.8</v>
      </c>
      <c r="J5" s="17">
        <v>79.8</v>
      </c>
      <c r="K5" s="17">
        <v>79.8</v>
      </c>
      <c r="L5" s="17">
        <v>79.8</v>
      </c>
      <c r="M5" s="17">
        <v>79.8</v>
      </c>
      <c r="N5" s="20">
        <v>83.3</v>
      </c>
      <c r="O5" s="20">
        <v>83.3</v>
      </c>
      <c r="P5" s="20">
        <v>83.3</v>
      </c>
      <c r="Q5" s="20">
        <v>83.3</v>
      </c>
      <c r="R5" s="20">
        <v>83.3</v>
      </c>
      <c r="S5" s="20">
        <v>83.3</v>
      </c>
      <c r="T5" s="20">
        <v>83.3</v>
      </c>
      <c r="U5" s="20">
        <v>83.3</v>
      </c>
      <c r="V5" s="20">
        <v>83.3</v>
      </c>
    </row>
    <row r="6" spans="1:22" ht="15.75" thickBot="1" x14ac:dyDescent="0.3">
      <c r="A6" s="74"/>
      <c r="B6" s="40" t="s">
        <v>28</v>
      </c>
      <c r="C6" s="16">
        <v>17</v>
      </c>
      <c r="D6" s="16">
        <v>15</v>
      </c>
      <c r="E6" s="16">
        <v>2</v>
      </c>
      <c r="F6" s="16">
        <v>1</v>
      </c>
      <c r="G6" s="16">
        <v>0</v>
      </c>
      <c r="H6" s="16">
        <v>0</v>
      </c>
      <c r="I6" s="16">
        <v>6</v>
      </c>
      <c r="J6" s="16">
        <v>8</v>
      </c>
      <c r="K6" s="16">
        <v>9</v>
      </c>
      <c r="L6" s="16">
        <v>15</v>
      </c>
      <c r="M6" s="16">
        <v>18</v>
      </c>
      <c r="N6" s="19">
        <v>18</v>
      </c>
      <c r="O6" s="19">
        <v>2</v>
      </c>
      <c r="P6" s="19">
        <v>3</v>
      </c>
      <c r="Q6" s="19">
        <v>6</v>
      </c>
      <c r="R6" s="19">
        <v>0</v>
      </c>
      <c r="S6" s="19">
        <v>5</v>
      </c>
      <c r="T6" s="19">
        <v>19</v>
      </c>
      <c r="U6" s="19">
        <v>26</v>
      </c>
      <c r="V6" s="19">
        <v>5</v>
      </c>
    </row>
    <row r="7" spans="1:22" ht="15.75" thickTop="1" x14ac:dyDescent="0.25">
      <c r="A7" s="73" t="s">
        <v>12</v>
      </c>
      <c r="B7" s="40" t="s">
        <v>27</v>
      </c>
      <c r="C7" s="23">
        <v>79.8</v>
      </c>
      <c r="D7" s="23">
        <v>79.8</v>
      </c>
      <c r="E7" s="23">
        <v>79.8</v>
      </c>
      <c r="F7" s="23">
        <v>79.8</v>
      </c>
      <c r="G7" s="23">
        <v>79.8</v>
      </c>
      <c r="H7" s="23">
        <v>79.8</v>
      </c>
      <c r="I7" s="23">
        <v>79.8</v>
      </c>
      <c r="J7" s="23">
        <v>79.8</v>
      </c>
      <c r="K7" s="23">
        <v>79.8</v>
      </c>
      <c r="L7" s="23">
        <v>79.8</v>
      </c>
      <c r="M7" s="23">
        <v>79.8</v>
      </c>
      <c r="N7" s="26">
        <v>83.3</v>
      </c>
      <c r="O7" s="26">
        <v>83.3</v>
      </c>
      <c r="P7" s="26">
        <v>83.3</v>
      </c>
      <c r="Q7" s="26">
        <v>83.3</v>
      </c>
      <c r="R7" s="26">
        <v>83.3</v>
      </c>
      <c r="S7" s="26">
        <v>83.3</v>
      </c>
      <c r="T7" s="26">
        <v>83.3</v>
      </c>
      <c r="U7" s="26">
        <v>83.3</v>
      </c>
      <c r="V7" s="26">
        <v>83.3</v>
      </c>
    </row>
    <row r="8" spans="1:22" ht="15.75" thickBot="1" x14ac:dyDescent="0.3">
      <c r="A8" s="74"/>
      <c r="B8" s="40" t="s">
        <v>28</v>
      </c>
      <c r="C8" s="22">
        <v>25</v>
      </c>
      <c r="D8" s="22">
        <v>2</v>
      </c>
      <c r="E8" s="22">
        <v>3</v>
      </c>
      <c r="F8" s="22">
        <v>1</v>
      </c>
      <c r="G8" s="22">
        <v>0</v>
      </c>
      <c r="H8" s="22">
        <v>5</v>
      </c>
      <c r="I8" s="22">
        <v>16</v>
      </c>
      <c r="J8" s="22">
        <v>15</v>
      </c>
      <c r="K8" s="22">
        <v>16</v>
      </c>
      <c r="L8" s="22">
        <v>14</v>
      </c>
      <c r="M8" s="22">
        <v>15</v>
      </c>
      <c r="N8" s="25">
        <v>29</v>
      </c>
      <c r="O8" s="25">
        <v>5</v>
      </c>
      <c r="P8" s="25">
        <v>0</v>
      </c>
      <c r="Q8" s="25">
        <v>4</v>
      </c>
      <c r="R8" s="25">
        <v>5</v>
      </c>
      <c r="S8" s="25">
        <v>15</v>
      </c>
      <c r="T8" s="25">
        <v>16</v>
      </c>
      <c r="U8" s="25">
        <v>2</v>
      </c>
      <c r="V8" s="25">
        <v>36</v>
      </c>
    </row>
    <row r="9" spans="1:22" ht="15.75" thickTop="1" x14ac:dyDescent="0.25">
      <c r="A9" s="73" t="s">
        <v>10</v>
      </c>
      <c r="B9" s="40" t="s">
        <v>27</v>
      </c>
      <c r="C9" s="11">
        <v>85.5</v>
      </c>
      <c r="D9" s="11">
        <v>85.5</v>
      </c>
      <c r="E9" s="11">
        <v>85.5</v>
      </c>
      <c r="F9" s="11">
        <v>85.5</v>
      </c>
      <c r="G9" s="11">
        <v>85.5</v>
      </c>
      <c r="H9" s="11">
        <v>85.5</v>
      </c>
      <c r="I9" s="11">
        <v>85.5</v>
      </c>
      <c r="J9" s="11">
        <v>85.5</v>
      </c>
      <c r="K9" s="11">
        <v>85.5</v>
      </c>
      <c r="L9" s="11">
        <v>85.5</v>
      </c>
      <c r="M9" s="11">
        <v>85.5</v>
      </c>
      <c r="N9" s="14">
        <v>89.9</v>
      </c>
      <c r="O9" s="14">
        <v>89.9</v>
      </c>
      <c r="P9" s="14">
        <v>89.9</v>
      </c>
      <c r="Q9" s="14">
        <v>89.9</v>
      </c>
      <c r="R9" s="14">
        <v>89.9</v>
      </c>
      <c r="S9" s="14">
        <v>89.9</v>
      </c>
      <c r="T9" s="14">
        <v>89.9</v>
      </c>
      <c r="U9" s="14">
        <v>89.9</v>
      </c>
      <c r="V9" s="14">
        <v>89.9</v>
      </c>
    </row>
    <row r="10" spans="1:22" ht="15.75" thickBot="1" x14ac:dyDescent="0.3">
      <c r="A10" s="74"/>
      <c r="B10" s="40" t="s">
        <v>28</v>
      </c>
      <c r="C10" s="10">
        <v>2</v>
      </c>
      <c r="D10" s="10">
        <v>5</v>
      </c>
      <c r="E10" s="10">
        <v>16</v>
      </c>
      <c r="F10" s="10">
        <v>18</v>
      </c>
      <c r="G10" s="10">
        <v>19</v>
      </c>
      <c r="H10" s="10">
        <v>5</v>
      </c>
      <c r="I10" s="10">
        <v>0</v>
      </c>
      <c r="J10" s="10">
        <v>25</v>
      </c>
      <c r="K10" s="10">
        <v>6</v>
      </c>
      <c r="L10" s="10">
        <v>8</v>
      </c>
      <c r="M10" s="10">
        <v>30</v>
      </c>
      <c r="N10" s="13">
        <v>5</v>
      </c>
      <c r="O10" s="13">
        <v>8</v>
      </c>
      <c r="P10" s="13">
        <v>6</v>
      </c>
      <c r="Q10" s="13">
        <v>15</v>
      </c>
      <c r="R10" s="13">
        <v>8</v>
      </c>
      <c r="S10" s="13">
        <v>4</v>
      </c>
      <c r="T10" s="13">
        <v>15</v>
      </c>
      <c r="U10" s="13">
        <v>2</v>
      </c>
      <c r="V10" s="13">
        <v>0</v>
      </c>
    </row>
    <row r="11" spans="1:22" ht="15.75" thickTop="1" x14ac:dyDescent="0.25">
      <c r="A11" s="73" t="s">
        <v>11</v>
      </c>
      <c r="B11" s="40" t="s">
        <v>27</v>
      </c>
      <c r="C11" s="17">
        <v>85.5</v>
      </c>
      <c r="D11" s="17">
        <v>85.5</v>
      </c>
      <c r="E11" s="17">
        <v>85.5</v>
      </c>
      <c r="F11" s="17">
        <v>85.5</v>
      </c>
      <c r="G11" s="17">
        <v>85.5</v>
      </c>
      <c r="H11" s="17">
        <v>85.5</v>
      </c>
      <c r="I11" s="17">
        <v>85.5</v>
      </c>
      <c r="J11" s="17">
        <v>85.5</v>
      </c>
      <c r="K11" s="17">
        <v>85.5</v>
      </c>
      <c r="L11" s="17">
        <v>85.5</v>
      </c>
      <c r="M11" s="17">
        <v>85.5</v>
      </c>
      <c r="N11" s="20">
        <v>89.9</v>
      </c>
      <c r="O11" s="20">
        <v>89.9</v>
      </c>
      <c r="P11" s="20">
        <v>89.9</v>
      </c>
      <c r="Q11" s="20">
        <v>89.9</v>
      </c>
      <c r="R11" s="20">
        <v>89.9</v>
      </c>
      <c r="S11" s="20">
        <v>89.9</v>
      </c>
      <c r="T11" s="20">
        <v>89.9</v>
      </c>
      <c r="U11" s="20">
        <v>89.9</v>
      </c>
      <c r="V11" s="20">
        <v>89.9</v>
      </c>
    </row>
    <row r="12" spans="1:22" ht="15.75" thickBot="1" x14ac:dyDescent="0.3">
      <c r="A12" s="74"/>
      <c r="B12" s="40" t="s">
        <v>28</v>
      </c>
      <c r="C12" s="16">
        <v>6</v>
      </c>
      <c r="D12" s="16">
        <v>15</v>
      </c>
      <c r="E12" s="16">
        <v>25</v>
      </c>
      <c r="F12" s="16">
        <v>16</v>
      </c>
      <c r="G12" s="16">
        <v>19</v>
      </c>
      <c r="H12" s="16">
        <v>0</v>
      </c>
      <c r="I12" s="16">
        <v>5</v>
      </c>
      <c r="J12" s="16">
        <v>16</v>
      </c>
      <c r="K12" s="16">
        <v>19</v>
      </c>
      <c r="L12" s="16">
        <v>25</v>
      </c>
      <c r="M12" s="16">
        <v>26</v>
      </c>
      <c r="N12" s="19">
        <v>21</v>
      </c>
      <c r="O12" s="19">
        <v>1</v>
      </c>
      <c r="P12" s="19">
        <v>3</v>
      </c>
      <c r="Q12" s="19">
        <v>23</v>
      </c>
      <c r="R12" s="19">
        <v>8</v>
      </c>
      <c r="S12" s="19">
        <v>4</v>
      </c>
      <c r="T12" s="19">
        <v>25</v>
      </c>
      <c r="U12" s="19">
        <v>16</v>
      </c>
      <c r="V12" s="19">
        <v>3</v>
      </c>
    </row>
    <row r="13" spans="1:22" ht="15.75" thickTop="1" x14ac:dyDescent="0.25">
      <c r="A13" s="73" t="s">
        <v>9</v>
      </c>
      <c r="B13" s="40" t="s">
        <v>27</v>
      </c>
      <c r="C13" s="23">
        <v>85.5</v>
      </c>
      <c r="D13" s="23">
        <v>85.5</v>
      </c>
      <c r="E13" s="23">
        <v>85.5</v>
      </c>
      <c r="F13" s="23">
        <v>85.5</v>
      </c>
      <c r="G13" s="23">
        <v>85.5</v>
      </c>
      <c r="H13" s="23">
        <v>85.5</v>
      </c>
      <c r="I13" s="23">
        <v>85.5</v>
      </c>
      <c r="J13" s="23">
        <v>85.5</v>
      </c>
      <c r="K13" s="23">
        <v>85.5</v>
      </c>
      <c r="L13" s="23">
        <v>85.5</v>
      </c>
      <c r="M13" s="23">
        <v>85.5</v>
      </c>
      <c r="N13" s="26">
        <v>89.9</v>
      </c>
      <c r="O13" s="26">
        <v>89.9</v>
      </c>
      <c r="P13" s="26">
        <v>89.9</v>
      </c>
      <c r="Q13" s="26">
        <v>89.9</v>
      </c>
      <c r="R13" s="26">
        <v>89.9</v>
      </c>
      <c r="S13" s="26">
        <v>89.9</v>
      </c>
      <c r="T13" s="26">
        <v>89.9</v>
      </c>
      <c r="U13" s="26">
        <v>89.9</v>
      </c>
      <c r="V13" s="26">
        <v>89.9</v>
      </c>
    </row>
    <row r="14" spans="1:22" ht="15.75" thickBot="1" x14ac:dyDescent="0.3">
      <c r="A14" s="74"/>
      <c r="B14" s="41" t="s">
        <v>28</v>
      </c>
      <c r="C14" s="22">
        <v>0</v>
      </c>
      <c r="D14" s="22">
        <v>3</v>
      </c>
      <c r="E14" s="22">
        <v>8</v>
      </c>
      <c r="F14" s="22">
        <v>16</v>
      </c>
      <c r="G14" s="22">
        <v>5</v>
      </c>
      <c r="H14" s="22">
        <v>8</v>
      </c>
      <c r="I14" s="22">
        <v>2</v>
      </c>
      <c r="J14" s="22">
        <v>25</v>
      </c>
      <c r="K14" s="22">
        <v>2</v>
      </c>
      <c r="L14" s="22">
        <v>26</v>
      </c>
      <c r="M14" s="22">
        <v>23</v>
      </c>
      <c r="N14" s="25">
        <v>5</v>
      </c>
      <c r="O14" s="25">
        <v>0</v>
      </c>
      <c r="P14" s="25">
        <v>25</v>
      </c>
      <c r="Q14" s="25">
        <v>8</v>
      </c>
      <c r="R14" s="25">
        <v>3</v>
      </c>
      <c r="S14" s="25">
        <v>6</v>
      </c>
      <c r="T14" s="25">
        <v>4</v>
      </c>
      <c r="U14" s="25">
        <v>21</v>
      </c>
      <c r="V14" s="25">
        <v>3</v>
      </c>
    </row>
    <row r="15" spans="1:22" ht="15.75" thickTop="1" x14ac:dyDescent="0.25"/>
  </sheetData>
  <mergeCells count="8">
    <mergeCell ref="A11:A12"/>
    <mergeCell ref="A13:A14"/>
    <mergeCell ref="A1:A2"/>
    <mergeCell ref="C1:V1"/>
    <mergeCell ref="A3:A4"/>
    <mergeCell ref="A5:A6"/>
    <mergeCell ref="A7:A8"/>
    <mergeCell ref="A9:A10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4FC4-DE5B-4DB6-99AD-796FEF13CBFD}">
  <dimension ref="B1:I20"/>
  <sheetViews>
    <sheetView tabSelected="1" zoomScale="160" zoomScaleNormal="160" workbookViewId="0">
      <selection activeCell="E10" sqref="E10"/>
    </sheetView>
  </sheetViews>
  <sheetFormatPr defaultRowHeight="15" x14ac:dyDescent="0.25"/>
  <cols>
    <col min="1" max="3" width="2.28515625" style="48" customWidth="1"/>
    <col min="4" max="4" width="15.7109375" style="48" customWidth="1"/>
    <col min="5" max="5" width="28" style="48" bestFit="1" customWidth="1"/>
    <col min="6" max="8" width="2.28515625" style="48" customWidth="1"/>
    <col min="9" max="16384" width="9.140625" style="48"/>
  </cols>
  <sheetData>
    <row r="1" spans="2:9" ht="4.5" customHeight="1" x14ac:dyDescent="0.25"/>
    <row r="2" spans="2:9" ht="10.5" customHeight="1" x14ac:dyDescent="0.25"/>
    <row r="3" spans="2:9" ht="10.5" customHeight="1" thickBot="1" x14ac:dyDescent="0.3"/>
    <row r="4" spans="2:9" ht="7.5" customHeight="1" x14ac:dyDescent="0.25">
      <c r="C4" s="50"/>
      <c r="D4" s="51"/>
      <c r="E4" s="51"/>
      <c r="F4" s="52"/>
    </row>
    <row r="5" spans="2:9" ht="7.5" customHeight="1" x14ac:dyDescent="0.25">
      <c r="B5" s="49"/>
      <c r="C5" s="53"/>
      <c r="D5" s="55"/>
      <c r="E5" s="83" t="str">
        <f>IF(E11 = 0, "Produto Esgotado!","")</f>
        <v/>
      </c>
      <c r="F5" s="56"/>
    </row>
    <row r="6" spans="2:9" ht="7.5" customHeight="1" thickBot="1" x14ac:dyDescent="0.3">
      <c r="B6" s="49"/>
      <c r="C6" s="53"/>
      <c r="D6" s="55"/>
      <c r="E6" s="55"/>
      <c r="F6" s="56"/>
    </row>
    <row r="7" spans="2:9" ht="15.75" thickBot="1" x14ac:dyDescent="0.3">
      <c r="B7" s="49"/>
      <c r="C7" s="53"/>
      <c r="D7" s="54" t="s">
        <v>25</v>
      </c>
      <c r="E7" s="60" t="s">
        <v>10</v>
      </c>
      <c r="F7" s="56"/>
    </row>
    <row r="8" spans="2:9" ht="5.25" customHeight="1" thickBot="1" x14ac:dyDescent="0.3">
      <c r="B8" s="49"/>
      <c r="C8" s="53"/>
      <c r="D8" s="54"/>
      <c r="E8" s="55"/>
      <c r="F8" s="56"/>
    </row>
    <row r="9" spans="2:9" ht="15.75" thickBot="1" x14ac:dyDescent="0.3">
      <c r="B9" s="49"/>
      <c r="C9" s="53"/>
      <c r="D9" s="54" t="s">
        <v>26</v>
      </c>
      <c r="E9" s="60">
        <v>18</v>
      </c>
      <c r="F9" s="56"/>
      <c r="I9" s="63">
        <f>MATCH(E7,'Produtos Infantis por Coluna'!A3:A14,0)</f>
        <v>7</v>
      </c>
    </row>
    <row r="10" spans="2:9" ht="5.25" customHeight="1" thickBot="1" x14ac:dyDescent="0.3">
      <c r="B10" s="49"/>
      <c r="C10" s="53"/>
      <c r="D10" s="54"/>
      <c r="E10" s="55"/>
      <c r="F10" s="56"/>
      <c r="I10" s="63"/>
    </row>
    <row r="11" spans="2:9" ht="15.75" thickBot="1" x14ac:dyDescent="0.3">
      <c r="B11" s="49"/>
      <c r="C11" s="53"/>
      <c r="D11" s="54" t="s">
        <v>31</v>
      </c>
      <c r="E11" s="65">
        <f>IFERROR( HLOOKUP(E9,'Produtos Infantis por Coluna'!C2:V14, MATCH(E7,'Produtos Infantis por Coluna'!A2:A14,0) +1,FALSE), "Produto não encontrado")</f>
        <v>5</v>
      </c>
      <c r="F11" s="56"/>
      <c r="I11" s="63">
        <f>MATCH(E9,'Produtos Infantis por Coluna'!C2:V2,0)</f>
        <v>2</v>
      </c>
    </row>
    <row r="12" spans="2:9" ht="5.25" customHeight="1" thickBot="1" x14ac:dyDescent="0.3">
      <c r="B12" s="49"/>
      <c r="C12" s="53"/>
      <c r="D12" s="54"/>
      <c r="E12" s="55"/>
      <c r="F12" s="56"/>
      <c r="I12" s="63"/>
    </row>
    <row r="13" spans="2:9" ht="15.75" thickBot="1" x14ac:dyDescent="0.3">
      <c r="B13" s="49"/>
      <c r="C13" s="53"/>
      <c r="D13" s="54" t="s">
        <v>32</v>
      </c>
      <c r="E13" s="65">
        <v>4</v>
      </c>
      <c r="F13" s="56"/>
      <c r="I13" s="63"/>
    </row>
    <row r="14" spans="2:9" ht="5.25" customHeight="1" thickBot="1" x14ac:dyDescent="0.3">
      <c r="B14" s="49"/>
      <c r="C14" s="53"/>
      <c r="D14" s="54"/>
      <c r="E14" s="55"/>
      <c r="F14" s="56"/>
      <c r="I14" s="63"/>
    </row>
    <row r="15" spans="2:9" ht="15.75" thickBot="1" x14ac:dyDescent="0.3">
      <c r="B15" s="49"/>
      <c r="C15" s="53"/>
      <c r="D15" s="54" t="s">
        <v>33</v>
      </c>
      <c r="E15" s="65"/>
      <c r="F15" s="56"/>
      <c r="I15" s="63"/>
    </row>
    <row r="16" spans="2:9" ht="5.25" customHeight="1" thickBot="1" x14ac:dyDescent="0.3">
      <c r="B16" s="49"/>
      <c r="C16" s="53"/>
      <c r="D16" s="54"/>
      <c r="E16" s="55"/>
      <c r="F16" s="56"/>
      <c r="I16" s="63"/>
    </row>
    <row r="17" spans="2:9" ht="15.75" thickBot="1" x14ac:dyDescent="0.3">
      <c r="B17" s="49"/>
      <c r="C17" s="53"/>
      <c r="D17" s="54" t="s">
        <v>30</v>
      </c>
      <c r="E17" s="66">
        <f ca="1">IFERROR(OFFSET('Produtos Infantis por Coluna'!B2,MATCH(E7,'Produtos Infantis por Coluna'!A3:A14,0),MATCH(E9,'Produtos Infantis por Coluna'!C2:V2,0)),"Produto não encontrado")</f>
        <v>85.5</v>
      </c>
      <c r="F17" s="56"/>
      <c r="I17" s="64">
        <f>INDEX('Produtos Infantis por Coluna'!C3:V14,'Procura em Estoque'!I9,'Procura em Estoque'!I11)</f>
        <v>85.5</v>
      </c>
    </row>
    <row r="18" spans="2:9" ht="10.5" customHeight="1" thickBot="1" x14ac:dyDescent="0.3">
      <c r="B18" s="49"/>
      <c r="C18" s="57"/>
      <c r="D18" s="58"/>
      <c r="E18" s="58"/>
      <c r="F18" s="59"/>
      <c r="I18" s="63"/>
    </row>
    <row r="19" spans="2:9" ht="4.5" customHeight="1" x14ac:dyDescent="0.25">
      <c r="B19" s="49"/>
      <c r="C19" s="49"/>
      <c r="D19" s="49"/>
      <c r="E19" s="49"/>
    </row>
    <row r="20" spans="2:9" ht="4.5" customHeight="1" x14ac:dyDescent="0.25"/>
  </sheetData>
  <sheetProtection selectLockedCells="1"/>
  <conditionalFormatting sqref="E11">
    <cfRule type="cellIs" dxfId="3" priority="4" operator="equal">
      <formula>0</formula>
    </cfRule>
  </conditionalFormatting>
  <conditionalFormatting sqref="E17">
    <cfRule type="expression" dxfId="2" priority="3">
      <formula>$E$11=0</formula>
    </cfRule>
  </conditionalFormatting>
  <conditionalFormatting sqref="E13">
    <cfRule type="cellIs" dxfId="1" priority="2" operator="equal">
      <formula>0</formula>
    </cfRule>
  </conditionalFormatting>
  <conditionalFormatting sqref="E15">
    <cfRule type="cellIs" dxfId="0" priority="1" operator="equal">
      <formula>0</formula>
    </cfRule>
  </conditionalFormatting>
  <dataValidations count="2">
    <dataValidation type="custom" allowBlank="1" showInputMessage="1" showErrorMessage="1" sqref="E11" xr:uid="{B5657280-29CD-444F-A964-A9B008B8B8D2}">
      <formula1 xml:space="preserve"> E13 &lt;= E11</formula1>
    </dataValidation>
    <dataValidation type="custom" allowBlank="1" showInputMessage="1" showErrorMessage="1" sqref="E13" xr:uid="{A8455636-D41F-4360-967B-EF1D54B14CF0}">
      <formula1>E13 &lt;= E11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B2633-A280-45BF-A0F7-53144438DFDE}">
  <dimension ref="A1:E12"/>
  <sheetViews>
    <sheetView zoomScale="150" zoomScaleNormal="150" workbookViewId="0">
      <selection activeCell="D5" sqref="D5"/>
    </sheetView>
  </sheetViews>
  <sheetFormatPr defaultRowHeight="15" x14ac:dyDescent="0.25"/>
  <cols>
    <col min="1" max="1" width="29.28515625" customWidth="1"/>
    <col min="2" max="2" width="14.85546875" customWidth="1"/>
    <col min="5" max="5" width="28" bestFit="1" customWidth="1"/>
  </cols>
  <sheetData>
    <row r="1" spans="1:5" ht="21.75" thickBot="1" x14ac:dyDescent="0.4">
      <c r="A1" s="81" t="s">
        <v>16</v>
      </c>
      <c r="B1" s="82"/>
      <c r="E1" s="34" t="s">
        <v>17</v>
      </c>
    </row>
    <row r="2" spans="1:5" x14ac:dyDescent="0.25">
      <c r="A2" s="27" t="s">
        <v>17</v>
      </c>
      <c r="B2" s="30">
        <f>COUNTIF('Produtos Infantis'!E3:E122,"&gt;0")</f>
        <v>107</v>
      </c>
      <c r="E2" s="32" t="s">
        <v>9</v>
      </c>
    </row>
    <row r="3" spans="1:5" x14ac:dyDescent="0.25">
      <c r="A3" s="28" t="s">
        <v>18</v>
      </c>
      <c r="B3" s="31">
        <f>'Produtos Infantis'!E123</f>
        <v>1273</v>
      </c>
      <c r="E3" s="32" t="s">
        <v>11</v>
      </c>
    </row>
    <row r="4" spans="1:5" x14ac:dyDescent="0.25">
      <c r="A4" s="28"/>
      <c r="B4" s="31"/>
      <c r="E4" s="32" t="s">
        <v>10</v>
      </c>
    </row>
    <row r="5" spans="1:5" x14ac:dyDescent="0.25">
      <c r="A5" s="28" t="s">
        <v>9</v>
      </c>
      <c r="B5" s="31">
        <f>COUNTIF(Descrição, A5)</f>
        <v>20</v>
      </c>
      <c r="E5" s="32" t="s">
        <v>12</v>
      </c>
    </row>
    <row r="6" spans="1:5" x14ac:dyDescent="0.25">
      <c r="A6" s="28" t="s">
        <v>19</v>
      </c>
      <c r="B6" s="31">
        <f>SUMIF(Descrição, A5, Quantidades)</f>
        <v>193</v>
      </c>
      <c r="E6" s="32" t="s">
        <v>14</v>
      </c>
    </row>
    <row r="7" spans="1:5" ht="15.75" thickBot="1" x14ac:dyDescent="0.3">
      <c r="A7" s="28"/>
      <c r="B7" s="31"/>
      <c r="E7" s="33" t="s">
        <v>13</v>
      </c>
    </row>
    <row r="8" spans="1:5" x14ac:dyDescent="0.25">
      <c r="A8" s="28" t="s">
        <v>20</v>
      </c>
      <c r="B8" s="35">
        <f>AVERAGEIF(Descrição, $A$5, Descontos)</f>
        <v>8.7480000000000011</v>
      </c>
    </row>
    <row r="9" spans="1:5" x14ac:dyDescent="0.25">
      <c r="A9" s="28" t="s">
        <v>21</v>
      </c>
      <c r="B9" s="35">
        <f>AVERAGEIF(Descrição, $A$5, Preços)</f>
        <v>87.480000000000047</v>
      </c>
    </row>
    <row r="10" spans="1:5" x14ac:dyDescent="0.25">
      <c r="A10" s="36" t="s">
        <v>22</v>
      </c>
      <c r="B10" s="38">
        <f>B8/B9</f>
        <v>9.9999999999999964E-2</v>
      </c>
    </row>
    <row r="11" spans="1:5" x14ac:dyDescent="0.25">
      <c r="A11" s="36" t="s">
        <v>23</v>
      </c>
      <c r="B11" s="37">
        <f>_xlfn.MAXIFS(Preços,Descrição,'Meus Números'!A5)</f>
        <v>89.9</v>
      </c>
    </row>
    <row r="12" spans="1:5" ht="15.75" thickBot="1" x14ac:dyDescent="0.3">
      <c r="A12" s="29" t="s">
        <v>24</v>
      </c>
      <c r="B12" s="39">
        <f>_xlfn.MINIFS(Preços,Descrição,'Meus Números'!A5)</f>
        <v>85.5</v>
      </c>
    </row>
  </sheetData>
  <mergeCells count="1">
    <mergeCell ref="A1:B1"/>
  </mergeCells>
  <dataValidations count="1">
    <dataValidation type="list" errorStyle="information" allowBlank="1" showErrorMessage="1" errorTitle="Problema" error="Seria melhor digitar pelo menos 17 letras para poder fazer sua consulta." promptTitle="Aviso de Digitação" prompt="Ao digitar, use pelo menos 17 letras, assim: &quot;TÊNIS INFANTIL X*&quot;" sqref="A5" xr:uid="{9250C786-FA82-4DB4-A07B-0D0948680F39}">
      <formula1>$E$2:$E$7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C81DD-D1F9-46D0-8C3D-BD391ADA92E1}">
  <dimension ref="A2:E13"/>
  <sheetViews>
    <sheetView zoomScale="130" zoomScaleNormal="130" workbookViewId="0">
      <selection activeCell="D5" sqref="D5"/>
    </sheetView>
  </sheetViews>
  <sheetFormatPr defaultRowHeight="15" x14ac:dyDescent="0.25"/>
  <cols>
    <col min="1" max="1" width="26.85546875" bestFit="1" customWidth="1"/>
    <col min="2" max="2" width="14.85546875" customWidth="1"/>
    <col min="3" max="3" width="14.5703125" bestFit="1" customWidth="1"/>
    <col min="4" max="4" width="11.7109375" customWidth="1"/>
    <col min="5" max="5" width="14.140625" customWidth="1"/>
    <col min="6" max="6" width="14" customWidth="1"/>
  </cols>
  <sheetData>
    <row r="2" spans="1:5" x14ac:dyDescent="0.25">
      <c r="A2" t="s">
        <v>1</v>
      </c>
      <c r="B2" t="s">
        <v>4</v>
      </c>
    </row>
    <row r="3" spans="1:5" x14ac:dyDescent="0.25">
      <c r="A3" t="s">
        <v>15</v>
      </c>
      <c r="B3">
        <v>8</v>
      </c>
    </row>
    <row r="6" spans="1:5" ht="15.75" thickBot="1" x14ac:dyDescent="0.3"/>
    <row r="7" spans="1:5" ht="16.5" thickBot="1" x14ac:dyDescent="0.3">
      <c r="A7" s="2" t="s">
        <v>1</v>
      </c>
      <c r="B7" s="3" t="s">
        <v>5</v>
      </c>
      <c r="C7" s="3" t="s">
        <v>8</v>
      </c>
      <c r="D7" s="3" t="s">
        <v>4</v>
      </c>
      <c r="E7" s="3" t="s">
        <v>6</v>
      </c>
    </row>
    <row r="8" spans="1:5" x14ac:dyDescent="0.25">
      <c r="A8" s="9" t="s">
        <v>10</v>
      </c>
      <c r="B8" s="11">
        <v>85.5</v>
      </c>
      <c r="C8" s="11">
        <v>8.5500000000000007</v>
      </c>
      <c r="D8" s="10">
        <v>8</v>
      </c>
      <c r="E8" s="11">
        <v>615.6</v>
      </c>
    </row>
    <row r="9" spans="1:5" x14ac:dyDescent="0.25">
      <c r="A9" s="9" t="s">
        <v>10</v>
      </c>
      <c r="B9" s="11">
        <v>89.9</v>
      </c>
      <c r="C9" s="11">
        <v>8.99</v>
      </c>
      <c r="D9" s="10">
        <v>8</v>
      </c>
      <c r="E9" s="11">
        <v>647.28000000000009</v>
      </c>
    </row>
    <row r="10" spans="1:5" x14ac:dyDescent="0.25">
      <c r="A10" s="9" t="s">
        <v>10</v>
      </c>
      <c r="B10" s="11">
        <v>89.9</v>
      </c>
      <c r="C10" s="11">
        <v>8.99</v>
      </c>
      <c r="D10" s="10">
        <v>8</v>
      </c>
      <c r="E10" s="11">
        <v>647.28000000000009</v>
      </c>
    </row>
    <row r="11" spans="1:5" x14ac:dyDescent="0.25">
      <c r="A11" s="9" t="s">
        <v>13</v>
      </c>
      <c r="B11" s="11">
        <v>79.8</v>
      </c>
      <c r="C11" s="11">
        <v>7.98</v>
      </c>
      <c r="D11" s="10">
        <v>8</v>
      </c>
      <c r="E11" s="11">
        <v>574.55999999999995</v>
      </c>
    </row>
    <row r="12" spans="1:5" x14ac:dyDescent="0.25">
      <c r="A12" s="9" t="s">
        <v>13</v>
      </c>
      <c r="B12" s="11">
        <v>83.3</v>
      </c>
      <c r="C12" s="11">
        <v>8.33</v>
      </c>
      <c r="D12" s="10">
        <v>8</v>
      </c>
      <c r="E12" s="11">
        <v>599.76</v>
      </c>
    </row>
    <row r="13" spans="1:5" x14ac:dyDescent="0.25">
      <c r="A13" s="12" t="s">
        <v>13</v>
      </c>
      <c r="B13" s="14">
        <v>83.3</v>
      </c>
      <c r="C13" s="11">
        <v>8.33</v>
      </c>
      <c r="D13" s="13">
        <v>8</v>
      </c>
      <c r="E13" s="11">
        <v>599.76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2E16-DEEA-456D-9CAD-DFD8833691C2}">
  <sheetPr>
    <pageSetUpPr fitToPage="1"/>
  </sheetPr>
  <dimension ref="A1"/>
  <sheetViews>
    <sheetView zoomScaleNormal="100" workbookViewId="0">
      <selection activeCell="D5" sqref="D5"/>
    </sheetView>
  </sheetViews>
  <sheetFormatPr defaultRowHeight="15" x14ac:dyDescent="0.25"/>
  <sheetData/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78D384-9AE1-45F2-A6A0-DA4B91BF7A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D59180-AF5E-4D5F-B5F2-FD9983DB5A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015A53-F126-4CCF-ABA9-FFC404E00010}">
  <ds:schemaRefs>
    <ds:schemaRef ds:uri="44473e96-bad3-4ccd-b3db-2438e2abade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7</vt:i4>
      </vt:variant>
    </vt:vector>
  </HeadingPairs>
  <TitlesOfParts>
    <vt:vector size="13" baseType="lpstr">
      <vt:lpstr>Produtos Infantis</vt:lpstr>
      <vt:lpstr>Produtos Infantis por Coluna</vt:lpstr>
      <vt:lpstr>Procura em Estoque</vt:lpstr>
      <vt:lpstr>Meus Números</vt:lpstr>
      <vt:lpstr>Dados Filtrados</vt:lpstr>
      <vt:lpstr>Gráficos</vt:lpstr>
      <vt:lpstr>'Dados Filtrados'!Area_de_extracao</vt:lpstr>
      <vt:lpstr>'Meus Números'!Area_de_extracao</vt:lpstr>
      <vt:lpstr>'Dados Filtrados'!Criterios</vt:lpstr>
      <vt:lpstr>Descontos</vt:lpstr>
      <vt:lpstr>Descrição</vt:lpstr>
      <vt:lpstr>Preços</vt:lpstr>
      <vt:lpstr>Quantidades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PinkStudio</dc:creator>
  <cp:lastModifiedBy>gabriel lechenco</cp:lastModifiedBy>
  <cp:lastPrinted>2019-10-11T14:32:55Z</cp:lastPrinted>
  <dcterms:created xsi:type="dcterms:W3CDTF">2019-10-09T14:30:21Z</dcterms:created>
  <dcterms:modified xsi:type="dcterms:W3CDTF">2021-03-09T01:24:20Z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</Properties>
</file>