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 hidePivotFieldList="1" defaultThemeVersion="124226"/>
  <xr:revisionPtr revIDLastSave="770" documentId="11_BECD82A049A7EEDFBDFC9890E2AC9AB45B1CE468" xr6:coauthVersionLast="47" xr6:coauthVersionMax="47" xr10:uidLastSave="{505E86E8-35B0-4AE9-95ED-E69805CA6E76}"/>
  <bookViews>
    <workbookView xWindow="240" yWindow="15" windowWidth="16095" windowHeight="9660" firstSheet="5" activeTab="5" xr2:uid="{00000000-000D-0000-FFFF-FFFF00000000}"/>
  </bookViews>
  <sheets>
    <sheet name="Planilha1" sheetId="2" state="hidden" r:id="rId1"/>
    <sheet name="Planilha2" sheetId="3" state="hidden" r:id="rId2"/>
    <sheet name="Planilha3" sheetId="4" state="hidden" r:id="rId3"/>
    <sheet name="Planilha4" sheetId="6" state="hidden" r:id="rId4"/>
    <sheet name="Sheet1" sheetId="1" r:id="rId5"/>
    <sheet name="Dashboard" sheetId="5" r:id="rId6"/>
  </sheets>
  <definedNames>
    <definedName name="Desconto_500">Sheet1!$M$3:$M$3</definedName>
  </definedNames>
  <calcPr calcId="191028"/>
  <pivotCaches>
    <pivotCache cacheId="345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2" i="1" l="1"/>
  <c r="E4" i="6"/>
  <c r="I2" i="1" a="1"/>
  <c r="I2" i="1"/>
  <c r="I3" i="1" a="1"/>
  <c r="I3" i="1"/>
  <c r="I4" i="1" a="1"/>
  <c r="I4" i="1"/>
  <c r="I5" i="1" a="1"/>
  <c r="I5" i="1"/>
  <c r="I6" i="1" a="1"/>
  <c r="I6" i="1"/>
  <c r="I7" i="1" a="1"/>
  <c r="I7" i="1"/>
  <c r="I8" i="1" a="1"/>
  <c r="I8" i="1"/>
  <c r="I9" i="1" a="1"/>
  <c r="I9" i="1"/>
  <c r="I10" i="1" a="1"/>
  <c r="I10" i="1"/>
  <c r="I11" i="1" a="1"/>
  <c r="I11" i="1"/>
  <c r="I12" i="1" a="1"/>
  <c r="I12" i="1"/>
  <c r="I13" i="1" a="1"/>
  <c r="I13" i="1"/>
  <c r="I14" i="1" a="1"/>
  <c r="I14" i="1"/>
  <c r="I15" i="1" a="1"/>
  <c r="I15" i="1"/>
  <c r="I16" i="1" a="1"/>
  <c r="I16" i="1"/>
  <c r="I17" i="1" a="1"/>
  <c r="I17" i="1"/>
  <c r="I18" i="1" a="1"/>
  <c r="I18" i="1"/>
  <c r="I19" i="1" a="1"/>
  <c r="I19" i="1"/>
  <c r="I20" i="1" a="1"/>
  <c r="I20" i="1"/>
  <c r="I21" i="1" a="1"/>
  <c r="I21" i="1"/>
  <c r="I22" i="1" a="1"/>
  <c r="I22" i="1"/>
  <c r="I23" i="1" a="1"/>
  <c r="I23" i="1"/>
  <c r="I24" i="1" a="1"/>
  <c r="I24" i="1"/>
  <c r="I25" i="1" a="1"/>
  <c r="I25" i="1"/>
  <c r="I26" i="1" a="1"/>
  <c r="I26" i="1"/>
  <c r="I27" i="1" a="1"/>
  <c r="I27" i="1"/>
  <c r="I28" i="1" a="1"/>
  <c r="I28" i="1"/>
  <c r="I29" i="1" a="1"/>
  <c r="I29" i="1"/>
  <c r="I30" i="1" a="1"/>
  <c r="I30" i="1"/>
  <c r="I31" i="1" a="1"/>
  <c r="I31" i="1"/>
  <c r="I32" i="1" a="1"/>
  <c r="I32" i="1"/>
  <c r="I33" i="1" a="1"/>
  <c r="I33" i="1"/>
  <c r="I34" i="1" a="1"/>
  <c r="I34" i="1"/>
  <c r="I35" i="1" a="1"/>
  <c r="I35" i="1"/>
  <c r="I36" i="1" a="1"/>
  <c r="I36" i="1"/>
  <c r="I37" i="1" a="1"/>
  <c r="I37" i="1"/>
  <c r="I38" i="1" a="1"/>
  <c r="I38" i="1"/>
  <c r="I39" i="1" a="1"/>
  <c r="I39" i="1"/>
  <c r="I40" i="1" a="1"/>
  <c r="I40" i="1"/>
  <c r="I41" i="1" a="1"/>
  <c r="I41" i="1"/>
  <c r="I42" i="1" a="1"/>
  <c r="I42" i="1"/>
  <c r="I43" i="1" a="1"/>
  <c r="I43" i="1"/>
  <c r="I44" i="1" a="1"/>
  <c r="I44" i="1"/>
  <c r="I45" i="1" a="1"/>
  <c r="I45" i="1"/>
  <c r="I46" i="1" a="1"/>
  <c r="I46" i="1"/>
  <c r="I47" i="1" a="1"/>
  <c r="I47" i="1"/>
  <c r="I48" i="1" a="1"/>
  <c r="I48" i="1"/>
  <c r="I49" i="1" a="1"/>
  <c r="I49" i="1"/>
  <c r="I50" i="1" a="1"/>
  <c r="I50" i="1"/>
  <c r="I51" i="1" a="1"/>
  <c r="I51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G27" i="5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D3" i="4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G52" i="1"/>
  <c r="J2" i="1"/>
  <c r="J52" i="1" s="1"/>
  <c r="I52" i="1"/>
  <c r="H52" i="1"/>
  <c r="K27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tc={EE97224D-4D3D-4A8D-88A7-82E9B8CF5550}</author>
    <author>tc={DECE6F5F-C67E-4C47-9507-7A933E0C6A46}</author>
    <author>Wendell Mota Silva</author>
    <author>tc={8FAA47E3-5B91-4E65-87DB-08D66F3A5793}</author>
    <author>tc={8311178A-BBB9-4090-ACC5-9539781DBDD5}</author>
    <author>tc={E004F083-BBD7-49CE-B7F4-2FB870900E56}</author>
  </authors>
  <commentList>
    <comment ref="A5" authorId="0" shapeId="0" xr:uid="{EE97224D-4D3D-4A8D-88A7-82E9B8CF555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vendas feitas por mês diferentes 
</t>
      </text>
    </comment>
    <comment ref="H5" authorId="1" shapeId="0" xr:uid="{DECE6F5F-C67E-4C47-9507-7A933E0C6A4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totais de vendas feitas por região,e q vai ajuda a melhorar as vendas
</t>
      </text>
    </comment>
    <comment ref="A22" authorId="2" shapeId="0" xr:uid="{179C7A4B-B10C-453E-91AD-DC79B8862127}">
      <text>
        <r>
          <rPr>
            <sz val="11"/>
            <color theme="1"/>
            <rFont val="Calibri"/>
            <family val="2"/>
            <scheme val="minor"/>
          </rPr>
          <t xml:space="preserve">Wendell Mota Silva:
Pelo oq eu percebo, nos dias de segunda e sexta feira, a aumentos de venda, por ta começando a semana e terminado, o povo tem a tendencia de comprar para ter uma semana boa ou final de semana legal. o foco tem q ser nesses dias. como da para ver os dias de final ou meio da semana, n tem muitas vendas
</t>
        </r>
      </text>
    </comment>
    <comment ref="M22" authorId="3" shapeId="0" xr:uid="{8FAA47E3-5B91-4E65-87DB-08D66F3A579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produtos de vendas feita com tabela dinaminca
</t>
      </text>
    </comment>
    <comment ref="G25" authorId="4" shapeId="0" xr:uid="{8311178A-BBB9-4090-ACC5-9539781DBDD5}">
      <text>
        <t>[Threaded comment]
Your version of Excel allows you to read this threaded comment; however, any edits to it will get removed if the file is opened in a newer version of Excel. Learn more: https://go.microsoft.com/fwlink/?linkid=870924
Comment:
    vendas feitas por pelo o mês q mais vendeu</t>
      </text>
    </comment>
    <comment ref="K25" authorId="5" shapeId="0" xr:uid="{E004F083-BBD7-49CE-B7F4-2FB870900E5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todas as vendas somadas sem desconto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<sst xmlns="http://schemas.openxmlformats.org/spreadsheetml/2006/main" count="166" uniqueCount="35">
  <si>
    <t>Região</t>
  </si>
  <si>
    <t>Produto</t>
  </si>
  <si>
    <t>Soma de Preço Unitário (R$)</t>
  </si>
  <si>
    <t>Leste</t>
  </si>
  <si>
    <t>Impressora</t>
  </si>
  <si>
    <t>Monitor</t>
  </si>
  <si>
    <t>Mouse</t>
  </si>
  <si>
    <t>Notebook</t>
  </si>
  <si>
    <t>Teclado</t>
  </si>
  <si>
    <t>Leste Total</t>
  </si>
  <si>
    <t>Norte</t>
  </si>
  <si>
    <t>Norte Total</t>
  </si>
  <si>
    <t>Oeste</t>
  </si>
  <si>
    <t>Oeste Total</t>
  </si>
  <si>
    <t>Sul</t>
  </si>
  <si>
    <t>Sul Total</t>
  </si>
  <si>
    <t>Total Geral</t>
  </si>
  <si>
    <t>Soma de Quantidade</t>
  </si>
  <si>
    <t>Mes</t>
  </si>
  <si>
    <t>Soma de Totais de vendas</t>
  </si>
  <si>
    <t>janeiro</t>
  </si>
  <si>
    <t>fevereiro</t>
  </si>
  <si>
    <t>Data</t>
  </si>
  <si>
    <t>ID_Venda</t>
  </si>
  <si>
    <t>Preço Unitário (R$)</t>
  </si>
  <si>
    <t>Quantidade</t>
  </si>
  <si>
    <t>Totais de vendas</t>
  </si>
  <si>
    <t>Desconto</t>
  </si>
  <si>
    <t>Desconto aplc.</t>
  </si>
  <si>
    <t>Total</t>
  </si>
  <si>
    <t>Relatorio de vendas</t>
  </si>
  <si>
    <t>Totais de vendas por mês</t>
  </si>
  <si>
    <t>Evolucão de vendas</t>
  </si>
  <si>
    <t>Produtos mais vendidos</t>
  </si>
  <si>
    <t>Média de vendas por 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</si>
</sst>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_-[$R$-416]\ * #,##0.00_-;\-[$R$-416]\ * #,##0.00_-;_-[$R$-416]\ * &quot;-&quot;??_-;_-@_-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6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color theme="0"/>
      <name val="Aptos Narrow"/>
      <charset val="1"/>
    </font>
    <font>
      <b/>
      <sz val="18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wrapText="1"/>
    </xf>
    <xf numFmtId="165" fontId="0" fillId="0" borderId="0" xfId="0" applyNumberFormat="1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5" fontId="0" fillId="0" borderId="0" xfId="0" applyNumberFormat="1" applyAlignment="1">
      <alignment wrapText="1"/>
    </xf>
    <xf numFmtId="165" fontId="2" fillId="2" borderId="0" xfId="0" applyNumberFormat="1" applyFont="1" applyFill="1"/>
    <xf numFmtId="9" fontId="0" fillId="3" borderId="2" xfId="0" applyNumberFormat="1" applyFill="1" applyBorder="1" applyAlignment="1">
      <alignment horizontal="center" vertical="center"/>
    </xf>
    <xf numFmtId="165" fontId="0" fillId="4" borderId="0" xfId="0" applyNumberFormat="1" applyFill="1"/>
    <xf numFmtId="0" fontId="0" fillId="5" borderId="0" xfId="0" applyFill="1"/>
    <xf numFmtId="0" fontId="7" fillId="5" borderId="0" xfId="0" applyFont="1" applyFill="1"/>
    <xf numFmtId="0" fontId="10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 vertical="center" wrapText="1"/>
    </xf>
    <xf numFmtId="165" fontId="6" fillId="5" borderId="3" xfId="0" applyNumberFormat="1" applyFont="1" applyFill="1" applyBorder="1" applyAlignment="1">
      <alignment vertical="center"/>
    </xf>
    <xf numFmtId="165" fontId="6" fillId="5" borderId="4" xfId="0" applyNumberFormat="1" applyFont="1" applyFill="1" applyBorder="1" applyAlignment="1">
      <alignment vertical="center"/>
    </xf>
    <xf numFmtId="165" fontId="6" fillId="5" borderId="5" xfId="0" applyNumberFormat="1" applyFont="1" applyFill="1" applyBorder="1" applyAlignment="1">
      <alignment vertical="center"/>
    </xf>
    <xf numFmtId="165" fontId="6" fillId="5" borderId="6" xfId="0" applyNumberFormat="1" applyFont="1" applyFill="1" applyBorder="1" applyAlignment="1">
      <alignment vertic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 vertical="center" wrapText="1"/>
    </xf>
    <xf numFmtId="165" fontId="5" fillId="5" borderId="3" xfId="0" applyNumberFormat="1" applyFont="1" applyFill="1" applyBorder="1" applyAlignment="1">
      <alignment horizontal="center" vertical="center"/>
    </xf>
    <xf numFmtId="165" fontId="5" fillId="5" borderId="4" xfId="0" applyNumberFormat="1" applyFont="1" applyFill="1" applyBorder="1" applyAlignment="1">
      <alignment horizontal="center" vertical="center"/>
    </xf>
    <xf numFmtId="165" fontId="5" fillId="5" borderId="5" xfId="0" applyNumberFormat="1" applyFont="1" applyFill="1" applyBorder="1" applyAlignment="1">
      <alignment horizontal="center" vertical="center"/>
    </xf>
    <xf numFmtId="165" fontId="5" fillId="5" borderId="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7">
    <dxf>
      <numFmt numFmtId="165" formatCode="_-[$R$-416]\ * #,##0.00_-;\-[$R$-416]\ * #,##0.00_-;_-[$R$-416]\ * &quot;-&quot;??_-;_-@_-"/>
    </dxf>
    <dxf>
      <numFmt numFmtId="165" formatCode="_-[$R$-416]\ * #,##0.00_-;\-[$R$-416]\ * #,##0.00_-;_-[$R$-416]\ * &quot;-&quot;??_-;_-@_-"/>
    </dxf>
    <dxf>
      <numFmt numFmtId="165" formatCode="_-[$R$-416]\ * #,##0.00_-;\-[$R$-416]\ * #,##0.00_-;_-[$R$-416]\ * &quot;-&quot;??_-;_-@_-"/>
    </dxf>
    <dxf>
      <numFmt numFmtId="165" formatCode="_-[$R$-416]\ * #,##0.00_-;\-[$R$-416]\ * #,##0.00_-;_-[$R$-416]\ * &quot;-&quot;??_-;_-@_-"/>
    </dxf>
    <dxf>
      <numFmt numFmtId="165" formatCode="_-[$R$-416]\ * #,##0.00_-;\-[$R$-416]\ * #,##0.00_-;_-[$R$-416]\ * &quot;-&quot;??_-;_-@_-"/>
    </dxf>
    <dxf>
      <numFmt numFmtId="165" formatCode="_-[$R$-416]\ * #,##0.00_-;\-[$R$-416]\ * #,##0.00_-;_-[$R$-416]\ * &quot;-&quot;??_-;_-@_-"/>
    </dxf>
    <dxf>
      <alignment horizontal="center" vertical="center"/>
    </dxf>
    <dxf>
      <numFmt numFmtId="165" formatCode="_-[$R$-416]\ * #,##0.00_-;\-[$R$-416]\ * #,##0.00_-;_-[$R$-416]\ * &quot;-&quot;??_-;_-@_-"/>
    </dxf>
    <dxf>
      <alignment horizontal="center"/>
    </dxf>
    <dxf>
      <alignment horizontal="center"/>
    </dxf>
    <dxf>
      <numFmt numFmtId="0" formatCode="General"/>
      <alignment vertical="center"/>
    </dxf>
    <dxf>
      <numFmt numFmtId="164" formatCode="yyyy\-mm\-dd\ hh:mm:ss"/>
    </dxf>
    <dxf>
      <alignment horizontal="center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[desafio_excel.xlsx]Planilha1!Tabela dinâmica1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de vendas por produtos e regiao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000000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000000"/>
          </a:solidFill>
          <a:ln>
            <a:noFill/>
          </a:ln>
          <a:effectLst/>
        </c:spPr>
      </c:pivotFmt>
      <c:pivotFmt>
        <c:idx val="6"/>
        <c:spPr>
          <a:solidFill>
            <a:srgbClr val="0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0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0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0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Planilha1!$A$4:$B$26</c:f>
              <c:multiLvlStrCache>
                <c:ptCount val="18"/>
                <c:lvl>
                  <c:pt idx="0">
                    <c:v>Impressora</c:v>
                  </c:pt>
                  <c:pt idx="1">
                    <c:v>Monitor</c:v>
                  </c:pt>
                  <c:pt idx="2">
                    <c:v>Mouse</c:v>
                  </c:pt>
                  <c:pt idx="3">
                    <c:v>Notebook</c:v>
                  </c:pt>
                  <c:pt idx="4">
                    <c:v>Teclado</c:v>
                  </c:pt>
                  <c:pt idx="5">
                    <c:v>Monitor</c:v>
                  </c:pt>
                  <c:pt idx="6">
                    <c:v>Notebook</c:v>
                  </c:pt>
                  <c:pt idx="7">
                    <c:v>Teclado</c:v>
                  </c:pt>
                  <c:pt idx="8">
                    <c:v>Impressora</c:v>
                  </c:pt>
                  <c:pt idx="9">
                    <c:v>Monitor</c:v>
                  </c:pt>
                  <c:pt idx="10">
                    <c:v>Mouse</c:v>
                  </c:pt>
                  <c:pt idx="11">
                    <c:v>Notebook</c:v>
                  </c:pt>
                  <c:pt idx="12">
                    <c:v>Teclado</c:v>
                  </c:pt>
                  <c:pt idx="13">
                    <c:v>Impressora</c:v>
                  </c:pt>
                  <c:pt idx="14">
                    <c:v>Monitor</c:v>
                  </c:pt>
                  <c:pt idx="15">
                    <c:v>Mouse</c:v>
                  </c:pt>
                  <c:pt idx="16">
                    <c:v>Notebook</c:v>
                  </c:pt>
                  <c:pt idx="17">
                    <c:v>Teclado</c:v>
                  </c:pt>
                </c:lvl>
                <c:lvl>
                  <c:pt idx="0">
                    <c:v>Leste</c:v>
                  </c:pt>
                  <c:pt idx="5">
                    <c:v>Norte</c:v>
                  </c:pt>
                  <c:pt idx="8">
                    <c:v>Oeste</c:v>
                  </c:pt>
                  <c:pt idx="13">
                    <c:v>Sul</c:v>
                  </c:pt>
                </c:lvl>
              </c:multiLvlStrCache>
            </c:multiLvlStrRef>
          </c:cat>
          <c:val>
            <c:numRef>
              <c:f>Planilha1!$C$4:$C$26</c:f>
              <c:numCache>
                <c:formatCode>General</c:formatCode>
                <c:ptCount val="18"/>
                <c:pt idx="0">
                  <c:v>5894</c:v>
                </c:pt>
                <c:pt idx="1">
                  <c:v>2789</c:v>
                </c:pt>
                <c:pt idx="2">
                  <c:v>1709</c:v>
                </c:pt>
                <c:pt idx="3">
                  <c:v>4327</c:v>
                </c:pt>
                <c:pt idx="4">
                  <c:v>933</c:v>
                </c:pt>
                <c:pt idx="5">
                  <c:v>1433</c:v>
                </c:pt>
                <c:pt idx="6">
                  <c:v>2372</c:v>
                </c:pt>
                <c:pt idx="7">
                  <c:v>2580</c:v>
                </c:pt>
                <c:pt idx="8">
                  <c:v>370</c:v>
                </c:pt>
                <c:pt idx="9">
                  <c:v>1327</c:v>
                </c:pt>
                <c:pt idx="10">
                  <c:v>2451</c:v>
                </c:pt>
                <c:pt idx="11">
                  <c:v>1205</c:v>
                </c:pt>
                <c:pt idx="12">
                  <c:v>1912</c:v>
                </c:pt>
                <c:pt idx="13">
                  <c:v>5040</c:v>
                </c:pt>
                <c:pt idx="14">
                  <c:v>565</c:v>
                </c:pt>
                <c:pt idx="15">
                  <c:v>7810</c:v>
                </c:pt>
                <c:pt idx="16">
                  <c:v>6994</c:v>
                </c:pt>
                <c:pt idx="17">
                  <c:v>3087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4D-4ACF-93E2-879B1357AD9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565704"/>
        <c:axId val="9567752"/>
      </c:barChart>
      <c:catAx>
        <c:axId val="9565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67752"/>
        <c:crosses val="autoZero"/>
        <c:auto val="1"/>
        <c:lblAlgn val="ctr"/>
        <c:lblOffset val="100"/>
        <c:noMultiLvlLbl val="0"/>
      </c:catAx>
      <c:valAx>
        <c:axId val="9567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65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[desafio_excel.xlsx]Planilha2!Tabela dinâmica2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Produtos mais vendidos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Planilha2!$A$4:$A$9</c:f>
              <c:strCache>
                <c:ptCount val="5"/>
                <c:pt idx="0">
                  <c:v>Monitor</c:v>
                </c:pt>
                <c:pt idx="1">
                  <c:v>Mouse</c:v>
                </c:pt>
                <c:pt idx="2">
                  <c:v>Impressora</c:v>
                </c:pt>
                <c:pt idx="3">
                  <c:v>Teclado</c:v>
                </c:pt>
                <c:pt idx="4">
                  <c:v>Notebook</c:v>
                </c:pt>
              </c:strCache>
            </c:strRef>
          </c:cat>
          <c:val>
            <c:numRef>
              <c:f>Planilha2!$B$4:$B$9</c:f>
              <c:numCache>
                <c:formatCode>General</c:formatCode>
                <c:ptCount val="5"/>
                <c:pt idx="0">
                  <c:v>26</c:v>
                </c:pt>
                <c:pt idx="1">
                  <c:v>27</c:v>
                </c:pt>
                <c:pt idx="2">
                  <c:v>29</c:v>
                </c:pt>
                <c:pt idx="3">
                  <c:v>30</c:v>
                </c:pt>
                <c:pt idx="4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11-4E21-AD7A-DD70BF3065B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59381255"/>
        <c:axId val="459403783"/>
      </c:barChart>
      <c:catAx>
        <c:axId val="459381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403783"/>
        <c:crosses val="autoZero"/>
        <c:auto val="1"/>
        <c:lblAlgn val="ctr"/>
        <c:lblOffset val="100"/>
        <c:noMultiLvlLbl val="0"/>
      </c:catAx>
      <c:valAx>
        <c:axId val="459403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381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[desafio_excel.xlsx]Planilha4!Tabela dinâmica5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Evolucâo de vendas</a:t>
            </a:r>
          </a:p>
        </c:rich>
      </c:tx>
      <c:layout>
        <c:manualLayout>
          <c:xMode val="edge"/>
          <c:yMode val="edge"/>
          <c:x val="0.35152777777777777"/>
          <c:y val="3.81944444444444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000000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Planilha4!$B$3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Planilha4!$A$4:$A$54</c:f>
              <c:strCache>
                <c:ptCount val="50"/>
                <c:pt idx="0">
                  <c:v>2024-01-01 00:00:00</c:v>
                </c:pt>
                <c:pt idx="1">
                  <c:v>2024-01-02 00:00:00</c:v>
                </c:pt>
                <c:pt idx="2">
                  <c:v>2024-01-03 00:00:00</c:v>
                </c:pt>
                <c:pt idx="3">
                  <c:v>2024-01-04 00:00:00</c:v>
                </c:pt>
                <c:pt idx="4">
                  <c:v>2024-01-05 00:00:00</c:v>
                </c:pt>
                <c:pt idx="5">
                  <c:v>2024-01-06 00:00:00</c:v>
                </c:pt>
                <c:pt idx="6">
                  <c:v>2024-01-07 00:00:00</c:v>
                </c:pt>
                <c:pt idx="7">
                  <c:v>2024-01-08 00:00:00</c:v>
                </c:pt>
                <c:pt idx="8">
                  <c:v>2024-01-09 00:00:00</c:v>
                </c:pt>
                <c:pt idx="9">
                  <c:v>2024-01-10 00:00:00</c:v>
                </c:pt>
                <c:pt idx="10">
                  <c:v>2024-01-11 00:00:00</c:v>
                </c:pt>
                <c:pt idx="11">
                  <c:v>2024-01-12 00:00:00</c:v>
                </c:pt>
                <c:pt idx="12">
                  <c:v>2024-01-13 00:00:00</c:v>
                </c:pt>
                <c:pt idx="13">
                  <c:v>2024-01-14 00:00:00</c:v>
                </c:pt>
                <c:pt idx="14">
                  <c:v>2024-01-15 00:00:00</c:v>
                </c:pt>
                <c:pt idx="15">
                  <c:v>2024-01-16 00:00:00</c:v>
                </c:pt>
                <c:pt idx="16">
                  <c:v>2024-01-17 00:00:00</c:v>
                </c:pt>
                <c:pt idx="17">
                  <c:v>2024-01-18 00:00:00</c:v>
                </c:pt>
                <c:pt idx="18">
                  <c:v>2024-01-19 00:00:00</c:v>
                </c:pt>
                <c:pt idx="19">
                  <c:v>2024-01-20 00:00:00</c:v>
                </c:pt>
                <c:pt idx="20">
                  <c:v>2024-01-21 00:00:00</c:v>
                </c:pt>
                <c:pt idx="21">
                  <c:v>2024-01-22 00:00:00</c:v>
                </c:pt>
                <c:pt idx="22">
                  <c:v>2024-01-23 00:00:00</c:v>
                </c:pt>
                <c:pt idx="23">
                  <c:v>2024-01-24 00:00:00</c:v>
                </c:pt>
                <c:pt idx="24">
                  <c:v>2024-01-25 00:00:00</c:v>
                </c:pt>
                <c:pt idx="25">
                  <c:v>2024-01-26 00:00:00</c:v>
                </c:pt>
                <c:pt idx="26">
                  <c:v>2024-01-27 00:00:00</c:v>
                </c:pt>
                <c:pt idx="27">
                  <c:v>2024-01-28 00:00:00</c:v>
                </c:pt>
                <c:pt idx="28">
                  <c:v>2024-01-29 00:00:00</c:v>
                </c:pt>
                <c:pt idx="29">
                  <c:v>2024-01-30 00:00:00</c:v>
                </c:pt>
                <c:pt idx="30">
                  <c:v>2024-01-31 00:00:00</c:v>
                </c:pt>
                <c:pt idx="31">
                  <c:v>2024-02-01 00:00:00</c:v>
                </c:pt>
                <c:pt idx="32">
                  <c:v>2024-02-02 00:00:00</c:v>
                </c:pt>
                <c:pt idx="33">
                  <c:v>2024-02-03 00:00:00</c:v>
                </c:pt>
                <c:pt idx="34">
                  <c:v>2024-02-04 00:00:00</c:v>
                </c:pt>
                <c:pt idx="35">
                  <c:v>2024-02-05 00:00:00</c:v>
                </c:pt>
                <c:pt idx="36">
                  <c:v>2024-02-06 00:00:00</c:v>
                </c:pt>
                <c:pt idx="37">
                  <c:v>2024-02-07 00:00:00</c:v>
                </c:pt>
                <c:pt idx="38">
                  <c:v>2024-02-08 00:00:00</c:v>
                </c:pt>
                <c:pt idx="39">
                  <c:v>2024-02-09 00:00:00</c:v>
                </c:pt>
                <c:pt idx="40">
                  <c:v>2024-02-10 00:00:00</c:v>
                </c:pt>
                <c:pt idx="41">
                  <c:v>2024-02-11 00:00:00</c:v>
                </c:pt>
                <c:pt idx="42">
                  <c:v>2024-02-12 00:00:00</c:v>
                </c:pt>
                <c:pt idx="43">
                  <c:v>2024-02-13 00:00:00</c:v>
                </c:pt>
                <c:pt idx="44">
                  <c:v>2024-02-14 00:00:00</c:v>
                </c:pt>
                <c:pt idx="45">
                  <c:v>2024-02-15 00:00:00</c:v>
                </c:pt>
                <c:pt idx="46">
                  <c:v>2024-02-16 00:00:00</c:v>
                </c:pt>
                <c:pt idx="47">
                  <c:v>2024-02-17 00:00:00</c:v>
                </c:pt>
                <c:pt idx="48">
                  <c:v>2024-02-18 00:00:00</c:v>
                </c:pt>
                <c:pt idx="49">
                  <c:v>2024-02-19 00:00:00</c:v>
                </c:pt>
              </c:strCache>
            </c:strRef>
          </c:cat>
          <c:val>
            <c:numRef>
              <c:f>Planilha4!$B$4:$B$54</c:f>
              <c:numCache>
                <c:formatCode>_-[$R$-416]\ * #,##0.00_-;\-[$R$-416]\ * #,##0.00_-;_-[$R$-416]\ * "-"??_-;_-@_-</c:formatCode>
                <c:ptCount val="50"/>
                <c:pt idx="0">
                  <c:v>3022</c:v>
                </c:pt>
                <c:pt idx="1">
                  <c:v>4844</c:v>
                </c:pt>
                <c:pt idx="2">
                  <c:v>7352</c:v>
                </c:pt>
                <c:pt idx="3">
                  <c:v>426</c:v>
                </c:pt>
                <c:pt idx="4">
                  <c:v>1428</c:v>
                </c:pt>
                <c:pt idx="5">
                  <c:v>3135</c:v>
                </c:pt>
                <c:pt idx="6">
                  <c:v>2124</c:v>
                </c:pt>
                <c:pt idx="7">
                  <c:v>1946</c:v>
                </c:pt>
                <c:pt idx="8">
                  <c:v>6580</c:v>
                </c:pt>
                <c:pt idx="9">
                  <c:v>772</c:v>
                </c:pt>
                <c:pt idx="10">
                  <c:v>2610</c:v>
                </c:pt>
                <c:pt idx="11">
                  <c:v>1866</c:v>
                </c:pt>
                <c:pt idx="12">
                  <c:v>766</c:v>
                </c:pt>
                <c:pt idx="13">
                  <c:v>3136</c:v>
                </c:pt>
                <c:pt idx="14">
                  <c:v>3185</c:v>
                </c:pt>
                <c:pt idx="15">
                  <c:v>840</c:v>
                </c:pt>
                <c:pt idx="16">
                  <c:v>8195</c:v>
                </c:pt>
                <c:pt idx="17">
                  <c:v>2744</c:v>
                </c:pt>
                <c:pt idx="18">
                  <c:v>3951</c:v>
                </c:pt>
                <c:pt idx="19">
                  <c:v>414</c:v>
                </c:pt>
                <c:pt idx="20">
                  <c:v>2196</c:v>
                </c:pt>
                <c:pt idx="21">
                  <c:v>3804</c:v>
                </c:pt>
                <c:pt idx="22">
                  <c:v>1976</c:v>
                </c:pt>
                <c:pt idx="23">
                  <c:v>2260</c:v>
                </c:pt>
                <c:pt idx="24">
                  <c:v>1888</c:v>
                </c:pt>
                <c:pt idx="25">
                  <c:v>5968</c:v>
                </c:pt>
                <c:pt idx="26">
                  <c:v>740</c:v>
                </c:pt>
                <c:pt idx="27">
                  <c:v>600</c:v>
                </c:pt>
                <c:pt idx="28">
                  <c:v>1364</c:v>
                </c:pt>
                <c:pt idx="29">
                  <c:v>2721</c:v>
                </c:pt>
                <c:pt idx="30">
                  <c:v>4760</c:v>
                </c:pt>
                <c:pt idx="31">
                  <c:v>1176</c:v>
                </c:pt>
                <c:pt idx="32">
                  <c:v>6000</c:v>
                </c:pt>
                <c:pt idx="33">
                  <c:v>2144</c:v>
                </c:pt>
                <c:pt idx="34">
                  <c:v>462</c:v>
                </c:pt>
                <c:pt idx="35">
                  <c:v>1956</c:v>
                </c:pt>
                <c:pt idx="36">
                  <c:v>7452</c:v>
                </c:pt>
                <c:pt idx="37">
                  <c:v>1855</c:v>
                </c:pt>
                <c:pt idx="38">
                  <c:v>930</c:v>
                </c:pt>
                <c:pt idx="39">
                  <c:v>1380</c:v>
                </c:pt>
                <c:pt idx="40">
                  <c:v>3505</c:v>
                </c:pt>
                <c:pt idx="41">
                  <c:v>3981</c:v>
                </c:pt>
                <c:pt idx="42">
                  <c:v>6565</c:v>
                </c:pt>
                <c:pt idx="43">
                  <c:v>2523</c:v>
                </c:pt>
                <c:pt idx="44">
                  <c:v>6512</c:v>
                </c:pt>
                <c:pt idx="45">
                  <c:v>3807</c:v>
                </c:pt>
                <c:pt idx="46">
                  <c:v>1942</c:v>
                </c:pt>
                <c:pt idx="47">
                  <c:v>1242</c:v>
                </c:pt>
                <c:pt idx="48">
                  <c:v>6348</c:v>
                </c:pt>
                <c:pt idx="49">
                  <c:v>5037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B1-4D74-AE6A-54FF91F860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5138951"/>
        <c:axId val="459345927"/>
      </c:lineChart>
      <c:catAx>
        <c:axId val="445138951"/>
        <c:scaling>
          <c:orientation val="maxMin"/>
        </c:scaling>
        <c:delete val="1"/>
        <c:axPos val="b"/>
        <c:numFmt formatCode="General" sourceLinked="1"/>
        <c:majorTickMark val="out"/>
        <c:minorTickMark val="in"/>
        <c:tickLblPos val="nextTo"/>
        <c:crossAx val="459345927"/>
        <c:crosses val="autoZero"/>
        <c:auto val="1"/>
        <c:lblAlgn val="ctr"/>
        <c:lblOffset val="100"/>
        <c:noMultiLvlLbl val="0"/>
      </c:catAx>
      <c:valAx>
        <c:axId val="459345927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.00" sourceLinked="0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138951"/>
        <c:crossesAt val="50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[desafio_excel.xlsx]Planilha3!Tabela dinâmica4</c:name>
    <c:fmtId val="3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Soma de Totais de vendas por mês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EEECE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0000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rgbClr val="595959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rgbClr val="EEECE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000000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rgbClr val="595959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rgbClr val="EEECE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000000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rgbClr val="595959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rgbClr val="EEECE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rgbClr val="000000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rgbClr val="595959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rgbClr val="EEECE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rgbClr val="000000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rgbClr val="595959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rgbClr val="EEECE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rgbClr val="000000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rgbClr val="595959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rgbClr val="EEECE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rgbClr val="000000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rgbClr val="595959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rgbClr val="EEECE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rgbClr val="000000"/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rgbClr val="595959"/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"/>
        <c:spPr>
          <a:solidFill>
            <a:srgbClr val="EEECE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rgbClr val="000000"/>
          </a:solidFill>
          <a:ln w="19050">
            <a:solidFill>
              <a:schemeClr val="lt1"/>
            </a:solidFill>
          </a:ln>
          <a:effectLst/>
        </c:spPr>
      </c:pivotFmt>
      <c:pivotFmt>
        <c:idx val="48"/>
        <c:spPr>
          <a:solidFill>
            <a:srgbClr val="595959"/>
          </a:solidFill>
          <a:ln w="19050">
            <a:solidFill>
              <a:schemeClr val="lt1"/>
            </a:solidFill>
          </a:ln>
          <a:effectLst/>
        </c:spPr>
      </c:pivotFmt>
      <c:pivotFmt>
        <c:idx val="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"/>
        <c:spPr>
          <a:solidFill>
            <a:srgbClr val="EEECE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rgbClr val="000000"/>
          </a:solidFill>
          <a:ln w="19050">
            <a:solidFill>
              <a:schemeClr val="lt1"/>
            </a:solidFill>
          </a:ln>
          <a:effectLst/>
        </c:spPr>
      </c:pivotFmt>
      <c:pivotFmt>
        <c:idx val="54"/>
        <c:spPr>
          <a:solidFill>
            <a:srgbClr val="595959"/>
          </a:solidFill>
          <a:ln w="19050">
            <a:solidFill>
              <a:schemeClr val="lt1"/>
            </a:solidFill>
          </a:ln>
          <a:effectLst/>
        </c:spPr>
      </c:pivotFmt>
      <c:pivotFmt>
        <c:idx val="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"/>
        <c:spPr>
          <a:solidFill>
            <a:srgbClr val="EEECE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rgbClr val="000000"/>
          </a:solidFill>
          <a:ln w="19050">
            <a:solidFill>
              <a:schemeClr val="lt1"/>
            </a:solidFill>
          </a:ln>
          <a:effectLst/>
        </c:spPr>
      </c:pivotFmt>
      <c:pivotFmt>
        <c:idx val="60"/>
        <c:spPr>
          <a:solidFill>
            <a:srgbClr val="595959"/>
          </a:solidFill>
          <a:ln w="19050">
            <a:solidFill>
              <a:schemeClr val="lt1"/>
            </a:solidFill>
          </a:ln>
          <a:effectLst/>
        </c:spPr>
      </c:pivotFmt>
      <c:pivotFmt>
        <c:idx val="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"/>
        <c:spPr>
          <a:solidFill>
            <a:srgbClr val="EEECE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rgbClr val="000000"/>
          </a:solidFill>
          <a:ln w="19050">
            <a:solidFill>
              <a:schemeClr val="lt1"/>
            </a:solidFill>
          </a:ln>
          <a:effectLst/>
        </c:spPr>
      </c:pivotFmt>
      <c:pivotFmt>
        <c:idx val="66"/>
        <c:spPr>
          <a:solidFill>
            <a:srgbClr val="595959"/>
          </a:solidFill>
          <a:ln w="19050">
            <a:solidFill>
              <a:schemeClr val="lt1"/>
            </a:solidFill>
          </a:ln>
          <a:effectLst/>
        </c:spPr>
      </c:pivotFmt>
      <c:pivotFmt>
        <c:idx val="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"/>
        <c:spPr>
          <a:solidFill>
            <a:srgbClr val="000000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rgbClr val="000000"/>
          </a:solidFill>
          <a:ln w="19050">
            <a:solidFill>
              <a:schemeClr val="lt1"/>
            </a:solidFill>
          </a:ln>
          <a:effectLst/>
        </c:spPr>
      </c:pivotFmt>
      <c:pivotFmt>
        <c:idx val="72"/>
        <c:spPr>
          <a:solidFill>
            <a:srgbClr val="000000"/>
          </a:solidFill>
          <a:ln w="19050">
            <a:solidFill>
              <a:schemeClr val="lt1"/>
            </a:solidFill>
          </a:ln>
          <a:effectLst/>
        </c:spPr>
      </c:pivotFmt>
      <c:pivotFmt>
        <c:idx val="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9"/>
        <c:spPr>
          <a:solidFill>
            <a:srgbClr val="000000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rgbClr val="000000"/>
          </a:solidFill>
          <a:ln w="19050">
            <a:solidFill>
              <a:schemeClr val="lt1"/>
            </a:solidFill>
          </a:ln>
          <a:effectLst/>
        </c:spPr>
      </c:pivotFmt>
      <c:pivotFmt>
        <c:idx val="81"/>
        <c:spPr>
          <a:solidFill>
            <a:srgbClr val="000000"/>
          </a:solidFill>
          <a:ln w="19050">
            <a:solidFill>
              <a:schemeClr val="lt1"/>
            </a:solidFill>
          </a:ln>
          <a:effectLst/>
        </c:spPr>
      </c:pivotFmt>
      <c:pivotFmt>
        <c:idx val="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5"/>
        <c:spPr>
          <a:solidFill>
            <a:srgbClr val="000000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rgbClr val="000000"/>
          </a:solidFill>
          <a:ln w="19050">
            <a:solidFill>
              <a:schemeClr val="lt1"/>
            </a:solidFill>
          </a:ln>
          <a:effectLst/>
        </c:spPr>
      </c:pivotFmt>
      <c:pivotFmt>
        <c:idx val="87"/>
        <c:spPr>
          <a:solidFill>
            <a:srgbClr val="000000"/>
          </a:solidFill>
          <a:ln w="19050">
            <a:solidFill>
              <a:schemeClr val="lt1"/>
            </a:solidFill>
          </a:ln>
          <a:effectLst/>
        </c:spPr>
      </c:pivotFmt>
      <c:pivotFmt>
        <c:idx val="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1"/>
        <c:spPr>
          <a:solidFill>
            <a:srgbClr val="000000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rgbClr val="000000"/>
          </a:solidFill>
          <a:ln w="19050">
            <a:solidFill>
              <a:schemeClr val="lt1"/>
            </a:solidFill>
          </a:ln>
          <a:effectLst/>
        </c:spPr>
      </c:pivotFmt>
      <c:pivotFmt>
        <c:idx val="93"/>
        <c:spPr>
          <a:solidFill>
            <a:srgbClr val="000000"/>
          </a:solidFill>
          <a:ln w="19050">
            <a:solidFill>
              <a:schemeClr val="lt1"/>
            </a:solidFill>
          </a:ln>
          <a:effectLst/>
        </c:spPr>
      </c:pivotFmt>
      <c:pivotFmt>
        <c:idx val="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7"/>
        <c:spPr>
          <a:solidFill>
            <a:srgbClr val="FFFF00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rgbClr val="7030A0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rgbClr val="B1A0C7"/>
          </a:solidFill>
          <a:ln w="19050">
            <a:solidFill>
              <a:schemeClr val="lt1"/>
            </a:solidFill>
          </a:ln>
          <a:effectLst/>
        </c:spPr>
      </c:pivotFmt>
      <c:pivotFmt>
        <c:idx val="1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3"/>
        <c:spPr>
          <a:solidFill>
            <a:srgbClr val="FFFF00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rgbClr val="7030A0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rgbClr val="B1A0C7"/>
          </a:solidFill>
          <a:ln w="19050">
            <a:solidFill>
              <a:schemeClr val="lt1"/>
            </a:solidFill>
          </a:ln>
          <a:effectLst/>
        </c:spPr>
      </c:pivotFmt>
      <c:pivotFmt>
        <c:idx val="1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9"/>
        <c:spPr>
          <a:solidFill>
            <a:srgbClr val="FFFF00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rgbClr val="7030A0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rgbClr val="B1A0C7"/>
          </a:solidFill>
          <a:ln w="19050">
            <a:solidFill>
              <a:schemeClr val="lt1"/>
            </a:solidFill>
          </a:ln>
          <a:effectLst/>
        </c:spPr>
      </c:pivotFmt>
      <c:pivotFmt>
        <c:idx val="1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5"/>
        <c:spPr>
          <a:solidFill>
            <a:srgbClr val="FFFF00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rgbClr val="7030A0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rgbClr val="B1A0C7"/>
          </a:solidFill>
          <a:ln w="19050">
            <a:solidFill>
              <a:schemeClr val="lt1"/>
            </a:solidFill>
          </a:ln>
          <a:effectLst/>
        </c:spPr>
      </c:pivotFmt>
      <c:pivotFmt>
        <c:idx val="1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1"/>
        <c:spPr>
          <a:solidFill>
            <a:srgbClr val="FFFF00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rgbClr val="7030A0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rgbClr val="B1A0C7"/>
          </a:solidFill>
          <a:ln w="19050">
            <a:solidFill>
              <a:schemeClr val="lt1"/>
            </a:solidFill>
          </a:ln>
          <a:effectLst/>
        </c:spPr>
      </c:pivotFmt>
      <c:pivotFmt>
        <c:idx val="1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Planilha3!$B$3</c:f>
              <c:strCache>
                <c:ptCount val="1"/>
                <c:pt idx="0">
                  <c:v>Soma de Totais de vendas</c:v>
                </c:pt>
              </c:strCache>
            </c:strRef>
          </c:tx>
          <c:spPr>
            <a:solidFill>
              <a:srgbClr val="FFFF00"/>
            </a:solidFill>
          </c:spPr>
          <c:dPt>
            <c:idx val="0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A82-44A2-8AE9-6EA0A4607F9C}"/>
              </c:ext>
            </c:extLst>
          </c:dPt>
          <c:dPt>
            <c:idx val="1"/>
            <c:bubble3D val="0"/>
            <c:spPr>
              <a:solidFill>
                <a:srgbClr val="B1A0C7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A82-44A2-8AE9-6EA0A4607F9C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FFFFFF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BA82-44A2-8AE9-6EA0A4607F9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Planilha3!$A$4:$A$6</c:f>
              <c:strCache>
                <c:ptCount val="2"/>
                <c:pt idx="0">
                  <c:v>janeiro</c:v>
                </c:pt>
                <c:pt idx="1">
                  <c:v>fevereiro</c:v>
                </c:pt>
              </c:strCache>
            </c:strRef>
          </c:cat>
          <c:val>
            <c:numRef>
              <c:f>Planilha3!$B$4:$B$6</c:f>
              <c:numCache>
                <c:formatCode>_-[$R$-416]\ * #,##0.00_-;\-[$R$-416]\ * #,##0.00_-;_-[$R$-416]\ * "-"??_-;_-@_-</c:formatCode>
                <c:ptCount val="2"/>
                <c:pt idx="0">
                  <c:v>87613</c:v>
                </c:pt>
                <c:pt idx="1">
                  <c:v>64817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A82-44A2-8AE9-6EA0A4607F9C}"/>
            </c:ext>
          </c:extLst>
        </c:ser>
        <c:ser>
          <c:idx val="1"/>
          <c:order val="1"/>
          <c:tx>
            <c:strRef>
              <c:f>Planilha3!$C$3</c:f>
              <c:strCache>
                <c:ptCount val="1"/>
                <c:pt idx="0">
                  <c:v>Soma de Quantidade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BA82-44A2-8AE9-6EA0A4607F9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BA82-44A2-8AE9-6EA0A4607F9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Planilha3!$A$4:$A$6</c:f>
              <c:strCache>
                <c:ptCount val="2"/>
                <c:pt idx="0">
                  <c:v>janeiro</c:v>
                </c:pt>
                <c:pt idx="1">
                  <c:v>fevereiro</c:v>
                </c:pt>
              </c:strCache>
            </c:strRef>
          </c:cat>
          <c:val>
            <c:numRef>
              <c:f>Planilha3!$C$4:$C$6</c:f>
              <c:numCache>
                <c:formatCode>General</c:formatCode>
                <c:ptCount val="2"/>
                <c:pt idx="0">
                  <c:v>85</c:v>
                </c:pt>
                <c:pt idx="1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A82-44A2-8AE9-6EA0A4607F9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rgbClr val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5</xdr:row>
      <xdr:rowOff>0</xdr:rowOff>
    </xdr:from>
    <xdr:to>
      <xdr:col>17</xdr:col>
      <xdr:colOff>638175</xdr:colOff>
      <xdr:row>19</xdr:row>
      <xdr:rowOff>238125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5927772-3D6D-5C23-314E-C67FCD1373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9525</xdr:colOff>
      <xdr:row>22</xdr:row>
      <xdr:rowOff>171450</xdr:rowOff>
    </xdr:from>
    <xdr:to>
      <xdr:col>17</xdr:col>
      <xdr:colOff>657225</xdr:colOff>
      <xdr:row>38</xdr:row>
      <xdr:rowOff>9525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EF068B0-A6E4-3E5E-91E3-E91373FCC4D9}"/>
            </a:ext>
            <a:ext uri="{147F2762-F138-4A5C-976F-8EAC2B608ADB}">
              <a16:predDERef xmlns:a16="http://schemas.microsoft.com/office/drawing/2014/main" pred="{95927772-3D6D-5C23-314E-C67FCD1373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22</xdr:row>
      <xdr:rowOff>171450</xdr:rowOff>
    </xdr:from>
    <xdr:to>
      <xdr:col>5</xdr:col>
      <xdr:colOff>942975</xdr:colOff>
      <xdr:row>37</xdr:row>
      <xdr:rowOff>85725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8ECD85DB-E29A-8E67-4378-C64FEF569EA3}"/>
            </a:ext>
            <a:ext uri="{147F2762-F138-4A5C-976F-8EAC2B608ADB}">
              <a16:predDERef xmlns:a16="http://schemas.microsoft.com/office/drawing/2014/main" pred="{DEF068B0-A6E4-3E5E-91E3-E91373FCC4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5</xdr:row>
      <xdr:rowOff>0</xdr:rowOff>
    </xdr:from>
    <xdr:to>
      <xdr:col>5</xdr:col>
      <xdr:colOff>933450</xdr:colOff>
      <xdr:row>20</xdr:row>
      <xdr:rowOff>190500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3EB491A9-B89B-4B28-94E6-8309A92376BD}"/>
            </a:ext>
            <a:ext uri="{147F2762-F138-4A5C-976F-8EAC2B608ADB}">
              <a16:predDERef xmlns:a16="http://schemas.microsoft.com/office/drawing/2014/main" pred="{8ECD85DB-E29A-8E67-4378-C64FEF569E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Wendell Mota Silva" id="{E85EC768-8C56-4765-950E-F89DA7D1467F}" userId="a3ee756014ac86fa" providerId="Windows Live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24.660873032408" createdVersion="8" refreshedVersion="8" minRefreshableVersion="3" recordCount="50" xr:uid="{6FAFEE2C-E67B-4E5C-8623-A051D07D5EFB}">
  <cacheSource type="worksheet">
    <worksheetSource name="Tabela1"/>
  </cacheSource>
  <cacheFields count="9">
    <cacheField name="ID_Venda" numFmtId="0">
      <sharedItems containsSemiMixedTypes="0" containsString="0" containsNumber="1" containsInteger="1" minValue="1" maxValue="50"/>
    </cacheField>
    <cacheField name="Data" numFmtId="164">
      <sharedItems containsSemiMixedTypes="0" containsNonDate="0" containsDate="1" containsString="0" minDate="2024-01-01T00:00:00" maxDate="2024-02-20T00:00:00" count="50">
        <d v="2024-01-01T00:00:00"/>
        <d v="2024-01-02T00:00:00"/>
        <d v="2024-01-03T00:00:00"/>
        <d v="2024-01-04T00:00:00"/>
        <d v="2024-01-05T00:00:00"/>
        <d v="2024-01-06T00:00:00"/>
        <d v="2024-01-07T00:00:00"/>
        <d v="2024-01-08T00:00:00"/>
        <d v="2024-01-09T00:00:00"/>
        <d v="2024-01-10T00:00:00"/>
        <d v="2024-01-11T00:00:00"/>
        <d v="2024-01-12T00:00:00"/>
        <d v="2024-01-13T00:00:00"/>
        <d v="2024-01-14T00:00:00"/>
        <d v="2024-01-15T00:00:00"/>
        <d v="2024-01-16T00:00:00"/>
        <d v="2024-01-17T00:00:00"/>
        <d v="2024-01-18T00:00:00"/>
        <d v="2024-01-19T00:00:00"/>
        <d v="2024-01-20T00:00:00"/>
        <d v="2024-01-21T00:00:00"/>
        <d v="2024-01-22T00:00:00"/>
        <d v="2024-01-23T00:00:00"/>
        <d v="2024-01-24T00:00:00"/>
        <d v="2024-01-25T00:00:00"/>
        <d v="2024-01-26T00:00:00"/>
        <d v="2024-01-27T00:00:00"/>
        <d v="2024-01-28T00:00:00"/>
        <d v="2024-01-29T00:00:00"/>
        <d v="2024-01-30T00:00:00"/>
        <d v="2024-01-31T00:00:00"/>
        <d v="2024-02-01T00:00:00"/>
        <d v="2024-02-02T00:00:00"/>
        <d v="2024-02-03T00:00:00"/>
        <d v="2024-02-04T00:00:00"/>
        <d v="2024-02-05T00:00:00"/>
        <d v="2024-02-06T00:00:00"/>
        <d v="2024-02-07T00:00:00"/>
        <d v="2024-02-08T00:00:00"/>
        <d v="2024-02-09T00:00:00"/>
        <d v="2024-02-10T00:00:00"/>
        <d v="2024-02-11T00:00:00"/>
        <d v="2024-02-12T00:00:00"/>
        <d v="2024-02-13T00:00:00"/>
        <d v="2024-02-14T00:00:00"/>
        <d v="2024-02-15T00:00:00"/>
        <d v="2024-02-16T00:00:00"/>
        <d v="2024-02-17T00:00:00"/>
        <d v="2024-02-18T00:00:00"/>
        <d v="2024-02-19T00:00:00"/>
      </sharedItems>
    </cacheField>
    <cacheField name="Mes" numFmtId="0">
      <sharedItems containsMixedTypes="1" containsNumber="1" containsInteger="1" minValue="1" maxValue="2" count="4">
        <s v="janeiro"/>
        <s v="fevereiro"/>
        <n v="1" u="1"/>
        <n v="2" u="1"/>
      </sharedItems>
    </cacheField>
    <cacheField name="Produto" numFmtId="0">
      <sharedItems count="5">
        <s v="Impressora"/>
        <s v="Notebook"/>
        <s v="Mouse"/>
        <s v="Teclado"/>
        <s v="Monitor"/>
      </sharedItems>
    </cacheField>
    <cacheField name="Região" numFmtId="0">
      <sharedItems count="4">
        <s v="Leste"/>
        <s v="Sul"/>
        <s v="Norte"/>
        <s v="Oeste"/>
      </sharedItems>
    </cacheField>
    <cacheField name="Preço Unitário (R$)" numFmtId="165">
      <sharedItems containsSemiMixedTypes="0" containsString="0" containsNumber="1" containsInteger="1" minValue="138" maxValue="1976" count="50">
        <n v="1511"/>
        <n v="1211"/>
        <n v="1838"/>
        <n v="426"/>
        <n v="1428"/>
        <n v="1045"/>
        <n v="708"/>
        <n v="1946"/>
        <n v="1316"/>
        <n v="386"/>
        <n v="1305"/>
        <n v="933"/>
        <n v="766"/>
        <n v="1568"/>
        <n v="637"/>
        <n v="420"/>
        <n v="1639"/>
        <n v="686"/>
        <n v="1317"/>
        <n v="138"/>
        <n v="732"/>
        <n v="951"/>
        <n v="1976"/>
        <n v="565"/>
        <n v="1888"/>
        <n v="1492"/>
        <n v="370"/>
        <n v="300"/>
        <n v="1364"/>
        <n v="907"/>
        <n v="952"/>
        <n v="588"/>
        <n v="1500"/>
        <n v="1072"/>
        <n v="154"/>
        <n v="489"/>
        <n v="1863"/>
        <n v="371"/>
        <n v="930"/>
        <n v="1380"/>
        <n v="701"/>
        <n v="1327"/>
        <n v="1313"/>
        <n v="841"/>
        <n v="1628"/>
        <n v="1269"/>
        <n v="971"/>
        <n v="414"/>
        <n v="1587"/>
        <n v="1679"/>
      </sharedItems>
    </cacheField>
    <cacheField name="Quantidade" numFmtId="0">
      <sharedItems containsSemiMixedTypes="0" containsString="0" containsNumber="1" containsInteger="1" minValue="1" maxValue="5" count="5">
        <n v="2"/>
        <n v="4"/>
        <n v="1"/>
        <n v="3"/>
        <n v="5"/>
      </sharedItems>
    </cacheField>
    <cacheField name="Totais de vendas" numFmtId="165">
      <sharedItems containsSemiMixedTypes="0" containsString="0" containsNumber="1" containsInteger="1" minValue="414" maxValue="8195" count="50">
        <n v="3022"/>
        <n v="4844"/>
        <n v="7352"/>
        <n v="426"/>
        <n v="1428"/>
        <n v="3135"/>
        <n v="2124"/>
        <n v="1946"/>
        <n v="6580"/>
        <n v="772"/>
        <n v="2610"/>
        <n v="1866"/>
        <n v="766"/>
        <n v="3136"/>
        <n v="3185"/>
        <n v="840"/>
        <n v="8195"/>
        <n v="2744"/>
        <n v="3951"/>
        <n v="414"/>
        <n v="2196"/>
        <n v="3804"/>
        <n v="1976"/>
        <n v="2260"/>
        <n v="1888"/>
        <n v="5968"/>
        <n v="740"/>
        <n v="600"/>
        <n v="1364"/>
        <n v="2721"/>
        <n v="4760"/>
        <n v="1176"/>
        <n v="6000"/>
        <n v="2144"/>
        <n v="462"/>
        <n v="1956"/>
        <n v="7452"/>
        <n v="1855"/>
        <n v="930"/>
        <n v="1380"/>
        <n v="3505"/>
        <n v="3981"/>
        <n v="6565"/>
        <n v="2523"/>
        <n v="6512"/>
        <n v="3807"/>
        <n v="1942"/>
        <n v="1242"/>
        <n v="6348"/>
        <n v="5037"/>
      </sharedItems>
    </cacheField>
    <cacheField name="Coluna2" numFmtId="165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1"/>
    <x v="0"/>
    <x v="0"/>
    <x v="0"/>
    <x v="0"/>
    <x v="0"/>
    <x v="0"/>
    <x v="0"/>
    <m/>
  </r>
  <r>
    <n v="2"/>
    <x v="1"/>
    <x v="0"/>
    <x v="0"/>
    <x v="1"/>
    <x v="1"/>
    <x v="1"/>
    <x v="1"/>
    <m/>
  </r>
  <r>
    <n v="3"/>
    <x v="2"/>
    <x v="0"/>
    <x v="0"/>
    <x v="0"/>
    <x v="2"/>
    <x v="1"/>
    <x v="2"/>
    <m/>
  </r>
  <r>
    <n v="4"/>
    <x v="3"/>
    <x v="0"/>
    <x v="1"/>
    <x v="2"/>
    <x v="3"/>
    <x v="2"/>
    <x v="3"/>
    <m/>
  </r>
  <r>
    <n v="5"/>
    <x v="4"/>
    <x v="0"/>
    <x v="2"/>
    <x v="1"/>
    <x v="4"/>
    <x v="2"/>
    <x v="4"/>
    <m/>
  </r>
  <r>
    <n v="6"/>
    <x v="5"/>
    <x v="0"/>
    <x v="0"/>
    <x v="0"/>
    <x v="5"/>
    <x v="3"/>
    <x v="5"/>
    <m/>
  </r>
  <r>
    <n v="7"/>
    <x v="6"/>
    <x v="0"/>
    <x v="1"/>
    <x v="1"/>
    <x v="6"/>
    <x v="3"/>
    <x v="6"/>
    <m/>
  </r>
  <r>
    <n v="8"/>
    <x v="7"/>
    <x v="0"/>
    <x v="1"/>
    <x v="2"/>
    <x v="7"/>
    <x v="2"/>
    <x v="7"/>
    <m/>
  </r>
  <r>
    <n v="9"/>
    <x v="8"/>
    <x v="0"/>
    <x v="3"/>
    <x v="1"/>
    <x v="8"/>
    <x v="4"/>
    <x v="8"/>
    <m/>
  </r>
  <r>
    <n v="10"/>
    <x v="9"/>
    <x v="0"/>
    <x v="4"/>
    <x v="0"/>
    <x v="9"/>
    <x v="0"/>
    <x v="9"/>
    <m/>
  </r>
  <r>
    <n v="11"/>
    <x v="10"/>
    <x v="0"/>
    <x v="0"/>
    <x v="1"/>
    <x v="10"/>
    <x v="0"/>
    <x v="10"/>
    <m/>
  </r>
  <r>
    <n v="12"/>
    <x v="11"/>
    <x v="0"/>
    <x v="3"/>
    <x v="0"/>
    <x v="11"/>
    <x v="0"/>
    <x v="11"/>
    <m/>
  </r>
  <r>
    <n v="13"/>
    <x v="12"/>
    <x v="0"/>
    <x v="4"/>
    <x v="0"/>
    <x v="12"/>
    <x v="2"/>
    <x v="12"/>
    <m/>
  </r>
  <r>
    <n v="14"/>
    <x v="13"/>
    <x v="0"/>
    <x v="1"/>
    <x v="1"/>
    <x v="13"/>
    <x v="0"/>
    <x v="13"/>
    <m/>
  </r>
  <r>
    <n v="15"/>
    <x v="14"/>
    <x v="0"/>
    <x v="2"/>
    <x v="0"/>
    <x v="14"/>
    <x v="4"/>
    <x v="14"/>
    <m/>
  </r>
  <r>
    <n v="16"/>
    <x v="15"/>
    <x v="0"/>
    <x v="1"/>
    <x v="3"/>
    <x v="15"/>
    <x v="0"/>
    <x v="15"/>
    <m/>
  </r>
  <r>
    <n v="17"/>
    <x v="16"/>
    <x v="0"/>
    <x v="1"/>
    <x v="1"/>
    <x v="16"/>
    <x v="4"/>
    <x v="16"/>
    <m/>
  </r>
  <r>
    <n v="18"/>
    <x v="17"/>
    <x v="0"/>
    <x v="4"/>
    <x v="0"/>
    <x v="17"/>
    <x v="1"/>
    <x v="17"/>
    <m/>
  </r>
  <r>
    <n v="19"/>
    <x v="18"/>
    <x v="0"/>
    <x v="0"/>
    <x v="1"/>
    <x v="18"/>
    <x v="3"/>
    <x v="18"/>
    <m/>
  </r>
  <r>
    <n v="20"/>
    <x v="19"/>
    <x v="0"/>
    <x v="2"/>
    <x v="1"/>
    <x v="19"/>
    <x v="3"/>
    <x v="19"/>
    <m/>
  </r>
  <r>
    <n v="21"/>
    <x v="20"/>
    <x v="0"/>
    <x v="4"/>
    <x v="2"/>
    <x v="20"/>
    <x v="3"/>
    <x v="20"/>
    <m/>
  </r>
  <r>
    <n v="22"/>
    <x v="21"/>
    <x v="0"/>
    <x v="4"/>
    <x v="0"/>
    <x v="21"/>
    <x v="1"/>
    <x v="21"/>
    <m/>
  </r>
  <r>
    <n v="23"/>
    <x v="22"/>
    <x v="0"/>
    <x v="1"/>
    <x v="0"/>
    <x v="22"/>
    <x v="2"/>
    <x v="22"/>
    <m/>
  </r>
  <r>
    <n v="24"/>
    <x v="23"/>
    <x v="0"/>
    <x v="4"/>
    <x v="1"/>
    <x v="23"/>
    <x v="1"/>
    <x v="23"/>
    <m/>
  </r>
  <r>
    <n v="25"/>
    <x v="24"/>
    <x v="0"/>
    <x v="2"/>
    <x v="1"/>
    <x v="24"/>
    <x v="2"/>
    <x v="24"/>
    <m/>
  </r>
  <r>
    <n v="26"/>
    <x v="25"/>
    <x v="0"/>
    <x v="1"/>
    <x v="1"/>
    <x v="25"/>
    <x v="1"/>
    <x v="25"/>
    <m/>
  </r>
  <r>
    <n v="27"/>
    <x v="26"/>
    <x v="0"/>
    <x v="0"/>
    <x v="3"/>
    <x v="26"/>
    <x v="0"/>
    <x v="26"/>
    <m/>
  </r>
  <r>
    <n v="28"/>
    <x v="27"/>
    <x v="0"/>
    <x v="0"/>
    <x v="1"/>
    <x v="27"/>
    <x v="0"/>
    <x v="27"/>
    <m/>
  </r>
  <r>
    <n v="29"/>
    <x v="28"/>
    <x v="0"/>
    <x v="2"/>
    <x v="1"/>
    <x v="28"/>
    <x v="2"/>
    <x v="28"/>
    <m/>
  </r>
  <r>
    <n v="30"/>
    <x v="29"/>
    <x v="0"/>
    <x v="0"/>
    <x v="1"/>
    <x v="29"/>
    <x v="3"/>
    <x v="29"/>
    <m/>
  </r>
  <r>
    <n v="31"/>
    <x v="30"/>
    <x v="0"/>
    <x v="3"/>
    <x v="2"/>
    <x v="30"/>
    <x v="4"/>
    <x v="30"/>
    <m/>
  </r>
  <r>
    <n v="32"/>
    <x v="31"/>
    <x v="1"/>
    <x v="2"/>
    <x v="3"/>
    <x v="31"/>
    <x v="0"/>
    <x v="31"/>
    <m/>
  </r>
  <r>
    <n v="33"/>
    <x v="32"/>
    <x v="1"/>
    <x v="0"/>
    <x v="0"/>
    <x v="32"/>
    <x v="1"/>
    <x v="32"/>
    <m/>
  </r>
  <r>
    <n v="34"/>
    <x v="33"/>
    <x v="1"/>
    <x v="2"/>
    <x v="0"/>
    <x v="33"/>
    <x v="0"/>
    <x v="33"/>
    <m/>
  </r>
  <r>
    <n v="35"/>
    <x v="34"/>
    <x v="1"/>
    <x v="3"/>
    <x v="3"/>
    <x v="34"/>
    <x v="3"/>
    <x v="34"/>
    <m/>
  </r>
  <r>
    <n v="36"/>
    <x v="35"/>
    <x v="1"/>
    <x v="3"/>
    <x v="3"/>
    <x v="35"/>
    <x v="1"/>
    <x v="35"/>
    <m/>
  </r>
  <r>
    <n v="37"/>
    <x v="36"/>
    <x v="1"/>
    <x v="2"/>
    <x v="3"/>
    <x v="36"/>
    <x v="1"/>
    <x v="36"/>
    <m/>
  </r>
  <r>
    <n v="38"/>
    <x v="37"/>
    <x v="1"/>
    <x v="1"/>
    <x v="3"/>
    <x v="37"/>
    <x v="4"/>
    <x v="37"/>
    <m/>
  </r>
  <r>
    <n v="39"/>
    <x v="38"/>
    <x v="1"/>
    <x v="3"/>
    <x v="1"/>
    <x v="38"/>
    <x v="2"/>
    <x v="38"/>
    <m/>
  </r>
  <r>
    <n v="40"/>
    <x v="39"/>
    <x v="1"/>
    <x v="1"/>
    <x v="0"/>
    <x v="39"/>
    <x v="2"/>
    <x v="39"/>
    <m/>
  </r>
  <r>
    <n v="41"/>
    <x v="40"/>
    <x v="1"/>
    <x v="4"/>
    <x v="2"/>
    <x v="40"/>
    <x v="4"/>
    <x v="40"/>
    <m/>
  </r>
  <r>
    <n v="42"/>
    <x v="41"/>
    <x v="1"/>
    <x v="4"/>
    <x v="3"/>
    <x v="41"/>
    <x v="3"/>
    <x v="41"/>
    <m/>
  </r>
  <r>
    <n v="43"/>
    <x v="42"/>
    <x v="1"/>
    <x v="2"/>
    <x v="1"/>
    <x v="42"/>
    <x v="4"/>
    <x v="42"/>
    <m/>
  </r>
  <r>
    <n v="44"/>
    <x v="43"/>
    <x v="1"/>
    <x v="3"/>
    <x v="1"/>
    <x v="43"/>
    <x v="3"/>
    <x v="43"/>
    <m/>
  </r>
  <r>
    <n v="45"/>
    <x v="44"/>
    <x v="1"/>
    <x v="3"/>
    <x v="2"/>
    <x v="44"/>
    <x v="1"/>
    <x v="44"/>
    <m/>
  </r>
  <r>
    <n v="46"/>
    <x v="45"/>
    <x v="1"/>
    <x v="3"/>
    <x v="3"/>
    <x v="45"/>
    <x v="3"/>
    <x v="45"/>
    <m/>
  </r>
  <r>
    <n v="47"/>
    <x v="46"/>
    <x v="1"/>
    <x v="1"/>
    <x v="0"/>
    <x v="46"/>
    <x v="0"/>
    <x v="46"/>
    <m/>
  </r>
  <r>
    <n v="48"/>
    <x v="47"/>
    <x v="1"/>
    <x v="1"/>
    <x v="3"/>
    <x v="47"/>
    <x v="3"/>
    <x v="47"/>
    <m/>
  </r>
  <r>
    <n v="49"/>
    <x v="48"/>
    <x v="1"/>
    <x v="1"/>
    <x v="1"/>
    <x v="48"/>
    <x v="1"/>
    <x v="48"/>
    <m/>
  </r>
  <r>
    <n v="50"/>
    <x v="49"/>
    <x v="1"/>
    <x v="2"/>
    <x v="1"/>
    <x v="49"/>
    <x v="3"/>
    <x v="4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4A8A22-EFE6-4914-BA52-DEF231A101F1}" name="Tabela dinâmica1" cacheId="34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11">
  <location ref="A3:C26" firstHeaderRow="1" firstDataRow="1" firstDataCol="2"/>
  <pivotFields count="9">
    <pivotField compact="0" outline="0" showAll="0"/>
    <pivotField compact="0" numFmtId="164" outline="0" showAll="0"/>
    <pivotField compact="0" outline="0" showAll="0"/>
    <pivotField axis="axisRow" compact="0" outline="0" showAll="0">
      <items count="6">
        <item x="0"/>
        <item x="4"/>
        <item x="2"/>
        <item x="1"/>
        <item x="3"/>
        <item t="default"/>
      </items>
    </pivotField>
    <pivotField axis="axisRow" compact="0" outline="0" showAll="0">
      <items count="5">
        <item x="0"/>
        <item x="2"/>
        <item x="3"/>
        <item x="1"/>
        <item t="default"/>
      </items>
    </pivotField>
    <pivotField dataField="1" compact="0" outline="0" showAll="0"/>
    <pivotField compact="0" outline="0" showAll="0"/>
    <pivotField compact="0" numFmtId="165" outline="0" showAll="0"/>
    <pivotField compact="0" outline="0" showAll="0"/>
  </pivotFields>
  <rowFields count="2">
    <field x="4"/>
    <field x="3"/>
  </rowFields>
  <rowItems count="23">
    <i>
      <x/>
      <x/>
    </i>
    <i r="1">
      <x v="1"/>
    </i>
    <i r="1">
      <x v="2"/>
    </i>
    <i r="1">
      <x v="3"/>
    </i>
    <i r="1">
      <x v="4"/>
    </i>
    <i t="default">
      <x/>
    </i>
    <i>
      <x v="1"/>
      <x v="1"/>
    </i>
    <i r="1">
      <x v="3"/>
    </i>
    <i r="1">
      <x v="4"/>
    </i>
    <i t="default">
      <x v="1"/>
    </i>
    <i>
      <x v="2"/>
      <x/>
    </i>
    <i r="1">
      <x v="1"/>
    </i>
    <i r="1">
      <x v="2"/>
    </i>
    <i r="1">
      <x v="3"/>
    </i>
    <i r="1">
      <x v="4"/>
    </i>
    <i t="default">
      <x v="2"/>
    </i>
    <i>
      <x v="3"/>
      <x/>
    </i>
    <i r="1">
      <x v="1"/>
    </i>
    <i r="1">
      <x v="2"/>
    </i>
    <i r="1">
      <x v="3"/>
    </i>
    <i r="1">
      <x v="4"/>
    </i>
    <i t="default">
      <x v="3"/>
    </i>
    <i t="grand">
      <x/>
    </i>
  </rowItems>
  <colItems count="1">
    <i/>
  </colItems>
  <dataFields count="1">
    <dataField name="Soma de Preço Unitário (R$)" fld="5" baseField="0" baseItem="0"/>
  </dataFields>
  <chartFormats count="9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8BBE01-0D8E-4805-969E-EF6F35274A7F}" name="Tabela dinâmica2" cacheId="34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11">
  <location ref="A3:B9" firstHeaderRow="1" firstDataRow="1" firstDataCol="1"/>
  <pivotFields count="9">
    <pivotField compact="0" outline="0" showAll="0"/>
    <pivotField compact="0" numFmtId="164" outline="0" showAll="0"/>
    <pivotField compact="0" outline="0" showAll="0"/>
    <pivotField axis="axisRow" compact="0" outline="0" multipleItemSelectionAllowed="1" showAll="0" sortType="ascending">
      <items count="6">
        <item x="3"/>
        <item x="1"/>
        <item x="2"/>
        <item x="4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>
      <items count="51">
        <item x="19"/>
        <item x="34"/>
        <item x="27"/>
        <item x="26"/>
        <item x="37"/>
        <item x="9"/>
        <item x="47"/>
        <item x="15"/>
        <item x="3"/>
        <item x="35"/>
        <item x="23"/>
        <item x="31"/>
        <item x="14"/>
        <item x="17"/>
        <item x="40"/>
        <item x="6"/>
        <item x="20"/>
        <item x="12"/>
        <item x="43"/>
        <item x="29"/>
        <item x="38"/>
        <item x="11"/>
        <item x="21"/>
        <item x="30"/>
        <item x="46"/>
        <item x="5"/>
        <item x="33"/>
        <item x="1"/>
        <item x="45"/>
        <item x="10"/>
        <item x="42"/>
        <item x="8"/>
        <item x="18"/>
        <item x="41"/>
        <item x="28"/>
        <item x="39"/>
        <item x="4"/>
        <item x="25"/>
        <item x="32"/>
        <item x="0"/>
        <item x="13"/>
        <item x="48"/>
        <item x="44"/>
        <item x="16"/>
        <item x="49"/>
        <item x="2"/>
        <item x="36"/>
        <item x="24"/>
        <item x="7"/>
        <item x="22"/>
        <item t="default"/>
      </items>
    </pivotField>
    <pivotField dataField="1" compact="0" outline="0" showAll="0">
      <items count="6">
        <item x="2"/>
        <item x="0"/>
        <item x="3"/>
        <item x="1"/>
        <item x="4"/>
        <item t="default"/>
      </items>
    </pivotField>
    <pivotField compact="0" numFmtId="165" outline="0" showAll="0">
      <items count="51">
        <item x="19"/>
        <item x="3"/>
        <item x="34"/>
        <item x="27"/>
        <item x="26"/>
        <item x="12"/>
        <item x="9"/>
        <item x="15"/>
        <item x="38"/>
        <item x="31"/>
        <item x="47"/>
        <item x="28"/>
        <item x="39"/>
        <item x="4"/>
        <item x="37"/>
        <item x="11"/>
        <item x="24"/>
        <item x="46"/>
        <item x="7"/>
        <item x="35"/>
        <item x="22"/>
        <item x="6"/>
        <item x="33"/>
        <item x="20"/>
        <item x="23"/>
        <item x="43"/>
        <item x="10"/>
        <item x="29"/>
        <item x="17"/>
        <item x="0"/>
        <item x="5"/>
        <item x="13"/>
        <item x="14"/>
        <item x="40"/>
        <item x="21"/>
        <item x="45"/>
        <item x="18"/>
        <item x="41"/>
        <item x="30"/>
        <item x="1"/>
        <item x="49"/>
        <item x="25"/>
        <item x="32"/>
        <item x="48"/>
        <item x="44"/>
        <item x="42"/>
        <item x="8"/>
        <item x="2"/>
        <item x="36"/>
        <item x="16"/>
        <item t="default"/>
      </items>
    </pivotField>
    <pivotField compact="0" outline="0" showAll="0"/>
  </pivotFields>
  <rowFields count="1">
    <field x="3"/>
  </rowFields>
  <rowItems count="6">
    <i>
      <x v="3"/>
    </i>
    <i>
      <x v="2"/>
    </i>
    <i>
      <x v="4"/>
    </i>
    <i>
      <x/>
    </i>
    <i>
      <x v="1"/>
    </i>
    <i t="grand">
      <x/>
    </i>
  </rowItems>
  <colItems count="1">
    <i/>
  </colItems>
  <dataFields count="1">
    <dataField name="Soma de Quantidade" fld="6" baseField="0" baseItem="0"/>
  </dataFields>
  <chartFormats count="1">
    <chartFormat chart="8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26F8A5-6715-4FF5-9714-C07F0219B9F5}" name="Tabela dinâmica4" cacheId="34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32">
  <location ref="A3:C6" firstHeaderRow="0" firstDataRow="1" firstDataCol="1"/>
  <pivotFields count="9">
    <pivotField compact="0" outline="0" showAll="0"/>
    <pivotField compact="0" numFmtId="164" outline="0" showAll="0"/>
    <pivotField axis="axisRow" compact="0" outline="0" showAll="0">
      <items count="5">
        <item m="1" x="2"/>
        <item m="1" x="3"/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dataField="1" compact="0" numFmtId="165" outline="0" showAll="0"/>
    <pivotField compact="0" outline="0" showAll="0"/>
  </pivotFields>
  <rowFields count="1">
    <field x="2"/>
  </rowFields>
  <rowItems count="3"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Totais de vendas" fld="7" baseField="0" baseItem="0" numFmtId="165"/>
    <dataField name="Soma de Quantidade" fld="6" baseField="0" baseItem="0"/>
  </dataFields>
  <formats count="1">
    <format dxfId="16">
      <pivotArea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format>
  </formats>
  <chartFormats count="89"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7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8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8" format="12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9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7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9" format="18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1" format="2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29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1" format="30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2" format="3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35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2" format="36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3" format="4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4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3" format="42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5" format="5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53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5" format="54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6" format="5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59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6" format="60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7" format="6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65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7" format="66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1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2" format="7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80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2" format="8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2" format="8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2" format="83">
      <pivotArea type="data" outline="0" fieldPosition="0">
        <references count="2">
          <reference field="4294967294" count="1" selected="0">
            <x v="1"/>
          </reference>
          <reference field="2" count="1" selected="0">
            <x v="2"/>
          </reference>
        </references>
      </pivotArea>
    </chartFormat>
    <chartFormat chart="22" format="84">
      <pivotArea type="data" outline="0" fieldPosition="0">
        <references count="2">
          <reference field="4294967294" count="1" selected="0">
            <x v="1"/>
          </reference>
          <reference field="2" count="1" selected="0">
            <x v="3"/>
          </reference>
        </references>
      </pivotArea>
    </chartFormat>
    <chartFormat chart="23" format="8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86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3" format="87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3" format="8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3" format="89">
      <pivotArea type="data" outline="0" fieldPosition="0">
        <references count="2">
          <reference field="4294967294" count="1" selected="0">
            <x v="1"/>
          </reference>
          <reference field="2" count="1" selected="0">
            <x v="2"/>
          </reference>
        </references>
      </pivotArea>
    </chartFormat>
    <chartFormat chart="23" format="90">
      <pivotArea type="data" outline="0" fieldPosition="0">
        <references count="2">
          <reference field="4294967294" count="1" selected="0">
            <x v="1"/>
          </reference>
          <reference field="2" count="1" selected="0">
            <x v="3"/>
          </reference>
        </references>
      </pivotArea>
    </chartFormat>
    <chartFormat chart="24" format="7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80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4" format="8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4" format="8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4" format="83">
      <pivotArea type="data" outline="0" fieldPosition="0">
        <references count="2">
          <reference field="4294967294" count="1" selected="0">
            <x v="1"/>
          </reference>
          <reference field="2" count="1" selected="0">
            <x v="2"/>
          </reference>
        </references>
      </pivotArea>
    </chartFormat>
    <chartFormat chart="24" format="84">
      <pivotArea type="data" outline="0" fieldPosition="0">
        <references count="2">
          <reference field="4294967294" count="1" selected="0">
            <x v="1"/>
          </reference>
          <reference field="2" count="1" selected="0">
            <x v="3"/>
          </reference>
        </references>
      </pivotArea>
    </chartFormat>
    <chartFormat chart="25" format="8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86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5" format="87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5" format="8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5" format="89">
      <pivotArea type="data" outline="0" fieldPosition="0">
        <references count="2">
          <reference field="4294967294" count="1" selected="0">
            <x v="1"/>
          </reference>
          <reference field="2" count="1" selected="0">
            <x v="2"/>
          </reference>
        </references>
      </pivotArea>
    </chartFormat>
    <chartFormat chart="25" format="90">
      <pivotArea type="data" outline="0" fieldPosition="0">
        <references count="2">
          <reference field="4294967294" count="1" selected="0">
            <x v="1"/>
          </reference>
          <reference field="2" count="1" selected="0">
            <x v="3"/>
          </reference>
        </references>
      </pivotArea>
    </chartFormat>
    <chartFormat chart="26" format="9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92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6" format="93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6" format="9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95">
      <pivotArea type="data" outline="0" fieldPosition="0">
        <references count="2">
          <reference field="4294967294" count="1" selected="0">
            <x v="1"/>
          </reference>
          <reference field="2" count="1" selected="0">
            <x v="2"/>
          </reference>
        </references>
      </pivotArea>
    </chartFormat>
    <chartFormat chart="26" format="96">
      <pivotArea type="data" outline="0" fieldPosition="0">
        <references count="2">
          <reference field="4294967294" count="1" selected="0">
            <x v="1"/>
          </reference>
          <reference field="2" count="1" selected="0">
            <x v="3"/>
          </reference>
        </references>
      </pivotArea>
    </chartFormat>
    <chartFormat chart="28" format="10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" format="104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8" format="105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8" format="10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8" format="107">
      <pivotArea type="data" outline="0" fieldPosition="0">
        <references count="2">
          <reference field="4294967294" count="1" selected="0">
            <x v="1"/>
          </reference>
          <reference field="2" count="1" selected="0">
            <x v="2"/>
          </reference>
        </references>
      </pivotArea>
    </chartFormat>
    <chartFormat chart="28" format="108">
      <pivotArea type="data" outline="0" fieldPosition="0">
        <references count="2">
          <reference field="4294967294" count="1" selected="0">
            <x v="1"/>
          </reference>
          <reference field="2" count="1" selected="0">
            <x v="3"/>
          </reference>
        </references>
      </pivotArea>
    </chartFormat>
    <chartFormat chart="29" format="10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9" format="110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9" format="11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9" format="11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9" format="113">
      <pivotArea type="data" outline="0" fieldPosition="0">
        <references count="2">
          <reference field="4294967294" count="1" selected="0">
            <x v="1"/>
          </reference>
          <reference field="2" count="1" selected="0">
            <x v="2"/>
          </reference>
        </references>
      </pivotArea>
    </chartFormat>
    <chartFormat chart="29" format="114">
      <pivotArea type="data" outline="0" fieldPosition="0">
        <references count="2">
          <reference field="4294967294" count="1" selected="0">
            <x v="1"/>
          </reference>
          <reference field="2" count="1" selected="0">
            <x v="3"/>
          </reference>
        </references>
      </pivotArea>
    </chartFormat>
    <chartFormat chart="30" format="1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" format="116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30" format="117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30" format="11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0" format="119">
      <pivotArea type="data" outline="0" fieldPosition="0">
        <references count="2">
          <reference field="4294967294" count="1" selected="0">
            <x v="1"/>
          </reference>
          <reference field="2" count="1" selected="0">
            <x v="2"/>
          </reference>
        </references>
      </pivotArea>
    </chartFormat>
    <chartFormat chart="30" format="120">
      <pivotArea type="data" outline="0" fieldPosition="0">
        <references count="2">
          <reference field="4294967294" count="1" selected="0">
            <x v="1"/>
          </reference>
          <reference field="2" count="1" selected="0">
            <x v="3"/>
          </reference>
        </references>
      </pivotArea>
    </chartFormat>
    <chartFormat chart="31" format="1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1" format="122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31" format="123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31" format="12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1" format="125">
      <pivotArea type="data" outline="0" fieldPosition="0">
        <references count="2">
          <reference field="4294967294" count="1" selected="0">
            <x v="1"/>
          </reference>
          <reference field="2" count="1" selected="0">
            <x v="2"/>
          </reference>
        </references>
      </pivotArea>
    </chartFormat>
    <chartFormat chart="31" format="126">
      <pivotArea type="data" outline="0" fieldPosition="0">
        <references count="2">
          <reference field="4294967294" count="1" selected="0">
            <x v="1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M2" evalOrder="-1" id="6">
      <autoFilter ref="A1">
        <filterColumn colId="0">
          <dynamicFilter type="M2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D00FDF-0A44-4107-8C66-E8A07245941F}" name="Tabela dinâmica5" cacheId="34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13">
  <location ref="A3:B54" firstHeaderRow="1" firstDataRow="1" firstDataCol="1"/>
  <pivotFields count="9">
    <pivotField compact="0" outline="0" showAll="0"/>
    <pivotField axis="axisRow" compact="0" numFmtId="164" outline="0" showAll="0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compact="0" outline="0" showAll="0">
      <items count="5">
        <item m="1" x="2"/>
        <item m="1" x="3"/>
        <item x="0"/>
        <item x="1"/>
        <item t="default"/>
      </items>
    </pivotField>
    <pivotField compact="0" outline="0" showAll="0"/>
    <pivotField compact="0" outline="0" showAll="0"/>
    <pivotField compact="0" numFmtId="165" outline="0" showAll="0"/>
    <pivotField compact="0" outline="0" showAll="0"/>
    <pivotField dataField="1" compact="0" numFmtId="165" outline="0" showAll="0"/>
    <pivotField compact="0" outline="0" showAll="0"/>
  </pivotFields>
  <rowFields count="1">
    <field x="1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rowItems>
  <colItems count="1">
    <i/>
  </colItems>
  <dataFields count="1">
    <dataField name="Soma de Totais de vendas" fld="7" baseField="0" baseItem="0" numFmtId="165"/>
  </dataFields>
  <chartFormats count="12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1FE1B2-2CA6-4B08-98F0-10B1F00C7C11}" name="Tabela1" displayName="Tabela1" ref="A1:J52" totalsRowCount="1" headerRowDxfId="15" headerRowBorderDxfId="13" tableBorderDxfId="14">
  <autoFilter ref="A1:J51" xr:uid="{B41FE1B2-2CA6-4B08-98F0-10B1F00C7C11}"/>
  <tableColumns count="10">
    <tableColumn id="1" xr3:uid="{48B5D949-214A-4261-ADF8-8C6EF26E1708}" name="ID_Venda" totalsRowLabel="Total" dataDxfId="12"/>
    <tableColumn id="2" xr3:uid="{59AA70F7-21B8-4659-93EA-E7B66D07BE9C}" name="Data" dataDxfId="11"/>
    <tableColumn id="8" xr3:uid="{8CF7F1A7-FA65-42D2-A5F3-034CDB55BF80}" name="Mes" dataDxfId="10">
      <calculatedColumnFormula>TEXT(Tabela1[[#This Row],[Data]],"MMMM")</calculatedColumnFormula>
    </tableColumn>
    <tableColumn id="3" xr3:uid="{A6BF7086-DC5B-466D-81E3-BD52DF8EE7C9}" name="Produto" dataDxfId="9"/>
    <tableColumn id="4" xr3:uid="{AFDF806B-40E4-4920-81C6-0FBF4D6798E8}" name="Região" dataDxfId="8"/>
    <tableColumn id="5" xr3:uid="{2E59E741-18E4-4947-979E-7BF5D40D197E}" name="Preço Unitário (R$)" totalsRowFunction="custom" dataDxfId="7">
      <totalsRowFormula>SUBTOTAL(109,F2:F51)</totalsRowFormula>
    </tableColumn>
    <tableColumn id="6" xr3:uid="{4EF837D9-3DC2-44B3-8878-568E44882793}" name="Quantidade" totalsRowFunction="sum" dataDxfId="6"/>
    <tableColumn id="7" xr3:uid="{6CCB8E95-863F-4416-8CBF-FBCF09BC3923}" name="Totais de vendas" totalsRowFunction="custom" dataDxfId="4" totalsRowDxfId="5">
      <calculatedColumnFormula>Tabela1[[#This Row],[Preço Unitário (R$)]]*Tabela1[[#This Row],[Quantidade]]</calculatedColumnFormula>
      <totalsRowFormula>SUBTOTAL(109,H2:H51)</totalsRowFormula>
    </tableColumn>
    <tableColumn id="10" xr3:uid="{31FE8C70-0E44-494D-B1E4-BAA935DA947E}" name="Desconto" totalsRowFunction="custom" dataDxfId="2" totalsRowDxfId="3">
      <calculatedColumnFormula array="1">IF(Tabela1[[#This Row],[Preço Unitário (R$)]]&gt;=500,Tabela1[[#This Row],[Preço Unitário (R$)]]*Desconto_500,0)</calculatedColumnFormula>
      <totalsRowFormula>SUBTOTAL(109,I2:I51)</totalsRowFormula>
    </tableColumn>
    <tableColumn id="11" xr3:uid="{C55EE585-47B0-4F23-A340-9AB89C2EAD31}" name="Desconto aplc." totalsRowFunction="custom" dataDxfId="0" totalsRowDxfId="1">
      <calculatedColumnFormula>Tabela1[[#This Row],[Preço Unitário (R$)]]-Tabela1[[#This Row],[Desconto]]</calculatedColumnFormula>
      <totalsRowFormula>SUBTOTAL(109,J2:J51)</totalsRowFormula>
    </tableColumn>
  </tableColumns>
  <tableStyleInfo name="TableStyleDark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5" dT="2025-03-09T18:11:55.08" personId="{E85EC768-8C56-4765-950E-F89DA7D1467F}" id="{EE97224D-4D3D-4A8D-88A7-82E9B8CF5550}">
    <text xml:space="preserve">vendas feitas por mês diferentes 
</text>
  </threadedComment>
  <threadedComment ref="H5" dT="2025-03-09T18:10:56.67" personId="{E85EC768-8C56-4765-950E-F89DA7D1467F}" id="{DECE6F5F-C67E-4C47-9507-7A933E0C6A46}">
    <text xml:space="preserve">totais de vendas feitas por região,e q vai ajuda a melhorar as vendas
</text>
  </threadedComment>
  <threadedComment ref="M22" dT="2025-03-09T18:07:03.40" personId="{E85EC768-8C56-4765-950E-F89DA7D1467F}" id="{8FAA47E3-5B91-4E65-87DB-08D66F3A5793}">
    <text xml:space="preserve">produtos de vendas feita com tabela dinaminca
</text>
  </threadedComment>
  <threadedComment ref="G25" dT="2025-03-09T18:08:24.51" personId="{E85EC768-8C56-4765-950E-F89DA7D1467F}" id="{8311178A-BBB9-4090-ACC5-9539781DBDD5}">
    <text>vendas feitas por pelo o mês q mais vendeu</text>
  </threadedComment>
  <threadedComment ref="K25" dT="2025-03-09T18:09:17.65" personId="{E85EC768-8C56-4765-950E-F89DA7D1467F}" id="{E004F083-BBD7-49CE-B7F4-2FB870900E56}">
    <text xml:space="preserve">todas as vendas somadas sem desconto
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89A437C-C7E9-473E-B8E0-C09948A61F0F}">
  <we:reference id="wa200005502" version="1.0.0.11" store="en-US" storeType="omex"/>
  <we:alternateReferences>
    <we:reference id="wa200005502" version="1.0.0.11" store="en-US" storeType="omex"/>
  </we:alternateReferences>
  <we:properties>
    <we:property name="docId" value="&quot;LAbOQHrKMt8sqo3mxQz0i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98113-B6BD-46DF-924D-B1CD9CD7D823}">
  <dimension ref="A3:C26"/>
  <sheetViews>
    <sheetView workbookViewId="0">
      <selection activeCell="D24" sqref="D24"/>
    </sheetView>
  </sheetViews>
  <sheetFormatPr defaultRowHeight="15"/>
  <cols>
    <col min="1" max="1" width="10.7109375" bestFit="1" customWidth="1"/>
    <col min="2" max="2" width="11.28515625" bestFit="1" customWidth="1"/>
    <col min="3" max="3" width="25.85546875" bestFit="1" customWidth="1"/>
  </cols>
  <sheetData>
    <row r="3" spans="1:3">
      <c r="A3" s="3" t="s">
        <v>0</v>
      </c>
      <c r="B3" s="3" t="s">
        <v>1</v>
      </c>
      <c r="C3" t="s">
        <v>2</v>
      </c>
    </row>
    <row r="4" spans="1:3">
      <c r="A4" t="s">
        <v>3</v>
      </c>
      <c r="B4" t="s">
        <v>4</v>
      </c>
      <c r="C4">
        <v>5894</v>
      </c>
    </row>
    <row r="5" spans="1:3">
      <c r="B5" t="s">
        <v>5</v>
      </c>
      <c r="C5">
        <v>2789</v>
      </c>
    </row>
    <row r="6" spans="1:3">
      <c r="B6" t="s">
        <v>6</v>
      </c>
      <c r="C6">
        <v>1709</v>
      </c>
    </row>
    <row r="7" spans="1:3">
      <c r="B7" t="s">
        <v>7</v>
      </c>
      <c r="C7">
        <v>4327</v>
      </c>
    </row>
    <row r="8" spans="1:3">
      <c r="B8" t="s">
        <v>8</v>
      </c>
      <c r="C8">
        <v>933</v>
      </c>
    </row>
    <row r="9" spans="1:3">
      <c r="A9" t="s">
        <v>9</v>
      </c>
      <c r="C9">
        <v>15652</v>
      </c>
    </row>
    <row r="10" spans="1:3">
      <c r="A10" t="s">
        <v>10</v>
      </c>
      <c r="B10" t="s">
        <v>5</v>
      </c>
      <c r="C10">
        <v>1433</v>
      </c>
    </row>
    <row r="11" spans="1:3">
      <c r="B11" t="s">
        <v>7</v>
      </c>
      <c r="C11">
        <v>2372</v>
      </c>
    </row>
    <row r="12" spans="1:3">
      <c r="B12" t="s">
        <v>8</v>
      </c>
      <c r="C12">
        <v>2580</v>
      </c>
    </row>
    <row r="13" spans="1:3">
      <c r="A13" t="s">
        <v>11</v>
      </c>
      <c r="C13">
        <v>6385</v>
      </c>
    </row>
    <row r="14" spans="1:3">
      <c r="A14" t="s">
        <v>12</v>
      </c>
      <c r="B14" t="s">
        <v>4</v>
      </c>
      <c r="C14">
        <v>370</v>
      </c>
    </row>
    <row r="15" spans="1:3">
      <c r="B15" t="s">
        <v>5</v>
      </c>
      <c r="C15">
        <v>1327</v>
      </c>
    </row>
    <row r="16" spans="1:3">
      <c r="B16" t="s">
        <v>6</v>
      </c>
      <c r="C16">
        <v>2451</v>
      </c>
    </row>
    <row r="17" spans="1:3">
      <c r="B17" t="s">
        <v>7</v>
      </c>
      <c r="C17">
        <v>1205</v>
      </c>
    </row>
    <row r="18" spans="1:3">
      <c r="B18" t="s">
        <v>8</v>
      </c>
      <c r="C18">
        <v>1912</v>
      </c>
    </row>
    <row r="19" spans="1:3">
      <c r="A19" t="s">
        <v>13</v>
      </c>
      <c r="C19">
        <v>7265</v>
      </c>
    </row>
    <row r="20" spans="1:3">
      <c r="A20" t="s">
        <v>14</v>
      </c>
      <c r="B20" t="s">
        <v>4</v>
      </c>
      <c r="C20">
        <v>5040</v>
      </c>
    </row>
    <row r="21" spans="1:3">
      <c r="B21" t="s">
        <v>5</v>
      </c>
      <c r="C21">
        <v>565</v>
      </c>
    </row>
    <row r="22" spans="1:3">
      <c r="B22" t="s">
        <v>6</v>
      </c>
      <c r="C22">
        <v>7810</v>
      </c>
    </row>
    <row r="23" spans="1:3">
      <c r="B23" t="s">
        <v>7</v>
      </c>
      <c r="C23">
        <v>6994</v>
      </c>
    </row>
    <row r="24" spans="1:3">
      <c r="B24" t="s">
        <v>8</v>
      </c>
      <c r="C24">
        <v>3087</v>
      </c>
    </row>
    <row r="25" spans="1:3">
      <c r="A25" t="s">
        <v>15</v>
      </c>
      <c r="C25">
        <v>23496</v>
      </c>
    </row>
    <row r="26" spans="1:3">
      <c r="A26" t="s">
        <v>16</v>
      </c>
      <c r="C26">
        <v>52798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41FCE-A9AB-42D4-9D4E-A6851E6EED34}">
  <dimension ref="A3:B9"/>
  <sheetViews>
    <sheetView workbookViewId="0">
      <selection activeCell="B3" sqref="B3"/>
    </sheetView>
  </sheetViews>
  <sheetFormatPr defaultRowHeight="15"/>
  <cols>
    <col min="1" max="1" width="10.42578125" bestFit="1" customWidth="1"/>
    <col min="2" max="2" width="19.140625" bestFit="1" customWidth="1"/>
    <col min="3" max="3" width="19.5703125" bestFit="1" customWidth="1"/>
    <col min="4" max="4" width="7" bestFit="1" customWidth="1"/>
    <col min="5" max="5" width="9.7109375" bestFit="1" customWidth="1"/>
    <col min="6" max="6" width="7.7109375" bestFit="1" customWidth="1"/>
    <col min="7" max="7" width="10.7109375" bestFit="1" customWidth="1"/>
  </cols>
  <sheetData>
    <row r="3" spans="1:2">
      <c r="A3" s="3" t="s">
        <v>1</v>
      </c>
      <c r="B3" t="s">
        <v>17</v>
      </c>
    </row>
    <row r="4" spans="1:2">
      <c r="A4" t="s">
        <v>5</v>
      </c>
      <c r="B4">
        <v>26</v>
      </c>
    </row>
    <row r="5" spans="1:2">
      <c r="A5" t="s">
        <v>6</v>
      </c>
      <c r="B5">
        <v>27</v>
      </c>
    </row>
    <row r="6" spans="1:2">
      <c r="A6" t="s">
        <v>4</v>
      </c>
      <c r="B6">
        <v>29</v>
      </c>
    </row>
    <row r="7" spans="1:2">
      <c r="A7" t="s">
        <v>8</v>
      </c>
      <c r="B7">
        <v>30</v>
      </c>
    </row>
    <row r="8" spans="1:2">
      <c r="A8" t="s">
        <v>7</v>
      </c>
      <c r="B8">
        <v>34</v>
      </c>
    </row>
    <row r="9" spans="1:2">
      <c r="A9" t="s">
        <v>16</v>
      </c>
      <c r="B9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21B15-FB15-43AD-A640-823927E40B8D}">
  <dimension ref="A3:D6"/>
  <sheetViews>
    <sheetView topLeftCell="A16" workbookViewId="0">
      <selection activeCell="D15" sqref="D15"/>
    </sheetView>
  </sheetViews>
  <sheetFormatPr defaultRowHeight="15"/>
  <cols>
    <col min="1" max="1" width="10.7109375" bestFit="1" customWidth="1"/>
    <col min="2" max="2" width="23.85546875" bestFit="1" customWidth="1"/>
    <col min="3" max="3" width="19.5703125" bestFit="1" customWidth="1"/>
    <col min="4" max="4" width="15.7109375" customWidth="1"/>
  </cols>
  <sheetData>
    <row r="3" spans="1:4">
      <c r="A3" s="3" t="s">
        <v>18</v>
      </c>
      <c r="B3" t="s">
        <v>19</v>
      </c>
      <c r="C3" t="s">
        <v>17</v>
      </c>
      <c r="D3" s="5">
        <f>AVERAGE(B4:B5)</f>
        <v>76215</v>
      </c>
    </row>
    <row r="4" spans="1:4">
      <c r="A4" t="s">
        <v>20</v>
      </c>
      <c r="B4" s="5">
        <v>87613</v>
      </c>
      <c r="C4">
        <v>85</v>
      </c>
    </row>
    <row r="5" spans="1:4">
      <c r="A5" t="s">
        <v>21</v>
      </c>
      <c r="B5" s="13">
        <v>64817</v>
      </c>
      <c r="C5">
        <v>61</v>
      </c>
    </row>
    <row r="6" spans="1:4">
      <c r="A6" t="s">
        <v>16</v>
      </c>
      <c r="B6" s="5">
        <v>152430</v>
      </c>
      <c r="C6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D1290-DFD1-49CB-9410-2097FCD1534B}">
  <dimension ref="A3:E54"/>
  <sheetViews>
    <sheetView workbookViewId="0">
      <selection activeCell="A4" sqref="A4"/>
    </sheetView>
  </sheetViews>
  <sheetFormatPr defaultRowHeight="15"/>
  <cols>
    <col min="1" max="1" width="19" bestFit="1" customWidth="1"/>
    <col min="2" max="2" width="23.85546875" bestFit="1" customWidth="1"/>
    <col min="5" max="5" width="13.140625" customWidth="1"/>
  </cols>
  <sheetData>
    <row r="3" spans="1:5">
      <c r="A3" s="3" t="s">
        <v>22</v>
      </c>
      <c r="B3" t="s">
        <v>19</v>
      </c>
    </row>
    <row r="4" spans="1:5">
      <c r="A4" s="1">
        <v>45292</v>
      </c>
      <c r="B4" s="5">
        <v>3022</v>
      </c>
      <c r="E4" s="5">
        <f>B4-B5</f>
        <v>-1822</v>
      </c>
    </row>
    <row r="5" spans="1:5">
      <c r="A5" s="1">
        <v>45293</v>
      </c>
      <c r="B5" s="5">
        <v>4844</v>
      </c>
    </row>
    <row r="6" spans="1:5">
      <c r="A6" s="1">
        <v>45294</v>
      </c>
      <c r="B6" s="5">
        <v>7352</v>
      </c>
    </row>
    <row r="7" spans="1:5">
      <c r="A7" s="1">
        <v>45295</v>
      </c>
      <c r="B7" s="5">
        <v>426</v>
      </c>
    </row>
    <row r="8" spans="1:5">
      <c r="A8" s="1">
        <v>45296</v>
      </c>
      <c r="B8" s="5">
        <v>1428</v>
      </c>
    </row>
    <row r="9" spans="1:5">
      <c r="A9" s="1">
        <v>45297</v>
      </c>
      <c r="B9" s="5">
        <v>3135</v>
      </c>
    </row>
    <row r="10" spans="1:5">
      <c r="A10" s="1">
        <v>45298</v>
      </c>
      <c r="B10" s="5">
        <v>2124</v>
      </c>
    </row>
    <row r="11" spans="1:5">
      <c r="A11" s="1">
        <v>45299</v>
      </c>
      <c r="B11" s="5">
        <v>1946</v>
      </c>
    </row>
    <row r="12" spans="1:5">
      <c r="A12" s="1">
        <v>45300</v>
      </c>
      <c r="B12" s="5">
        <v>6580</v>
      </c>
    </row>
    <row r="13" spans="1:5">
      <c r="A13" s="1">
        <v>45301</v>
      </c>
      <c r="B13" s="5">
        <v>772</v>
      </c>
    </row>
    <row r="14" spans="1:5">
      <c r="A14" s="1">
        <v>45302</v>
      </c>
      <c r="B14" s="5">
        <v>2610</v>
      </c>
    </row>
    <row r="15" spans="1:5">
      <c r="A15" s="1">
        <v>45303</v>
      </c>
      <c r="B15" s="5">
        <v>1866</v>
      </c>
    </row>
    <row r="16" spans="1:5">
      <c r="A16" s="1">
        <v>45304</v>
      </c>
      <c r="B16" s="5">
        <v>766</v>
      </c>
    </row>
    <row r="17" spans="1:2">
      <c r="A17" s="1">
        <v>45305</v>
      </c>
      <c r="B17" s="5">
        <v>3136</v>
      </c>
    </row>
    <row r="18" spans="1:2">
      <c r="A18" s="1">
        <v>45306</v>
      </c>
      <c r="B18" s="5">
        <v>3185</v>
      </c>
    </row>
    <row r="19" spans="1:2">
      <c r="A19" s="1">
        <v>45307</v>
      </c>
      <c r="B19" s="5">
        <v>840</v>
      </c>
    </row>
    <row r="20" spans="1:2">
      <c r="A20" s="1">
        <v>45308</v>
      </c>
      <c r="B20" s="5">
        <v>8195</v>
      </c>
    </row>
    <row r="21" spans="1:2">
      <c r="A21" s="1">
        <v>45309</v>
      </c>
      <c r="B21" s="5">
        <v>2744</v>
      </c>
    </row>
    <row r="22" spans="1:2">
      <c r="A22" s="1">
        <v>45310</v>
      </c>
      <c r="B22" s="5">
        <v>3951</v>
      </c>
    </row>
    <row r="23" spans="1:2">
      <c r="A23" s="1">
        <v>45311</v>
      </c>
      <c r="B23" s="5">
        <v>414</v>
      </c>
    </row>
    <row r="24" spans="1:2">
      <c r="A24" s="1">
        <v>45312</v>
      </c>
      <c r="B24" s="5">
        <v>2196</v>
      </c>
    </row>
    <row r="25" spans="1:2">
      <c r="A25" s="1">
        <v>45313</v>
      </c>
      <c r="B25" s="5">
        <v>3804</v>
      </c>
    </row>
    <row r="26" spans="1:2">
      <c r="A26" s="1">
        <v>45314</v>
      </c>
      <c r="B26" s="5">
        <v>1976</v>
      </c>
    </row>
    <row r="27" spans="1:2">
      <c r="A27" s="1">
        <v>45315</v>
      </c>
      <c r="B27" s="5">
        <v>2260</v>
      </c>
    </row>
    <row r="28" spans="1:2">
      <c r="A28" s="1">
        <v>45316</v>
      </c>
      <c r="B28" s="5">
        <v>1888</v>
      </c>
    </row>
    <row r="29" spans="1:2">
      <c r="A29" s="1">
        <v>45317</v>
      </c>
      <c r="B29" s="5">
        <v>5968</v>
      </c>
    </row>
    <row r="30" spans="1:2">
      <c r="A30" s="1">
        <v>45318</v>
      </c>
      <c r="B30" s="5">
        <v>740</v>
      </c>
    </row>
    <row r="31" spans="1:2">
      <c r="A31" s="1">
        <v>45319</v>
      </c>
      <c r="B31" s="5">
        <v>600</v>
      </c>
    </row>
    <row r="32" spans="1:2">
      <c r="A32" s="1">
        <v>45320</v>
      </c>
      <c r="B32" s="5">
        <v>1364</v>
      </c>
    </row>
    <row r="33" spans="1:2">
      <c r="A33" s="1">
        <v>45321</v>
      </c>
      <c r="B33" s="5">
        <v>2721</v>
      </c>
    </row>
    <row r="34" spans="1:2">
      <c r="A34" s="1">
        <v>45322</v>
      </c>
      <c r="B34" s="5">
        <v>4760</v>
      </c>
    </row>
    <row r="35" spans="1:2">
      <c r="A35" s="1">
        <v>45323</v>
      </c>
      <c r="B35" s="5">
        <v>1176</v>
      </c>
    </row>
    <row r="36" spans="1:2">
      <c r="A36" s="1">
        <v>45324</v>
      </c>
      <c r="B36" s="5">
        <v>6000</v>
      </c>
    </row>
    <row r="37" spans="1:2">
      <c r="A37" s="1">
        <v>45325</v>
      </c>
      <c r="B37" s="5">
        <v>2144</v>
      </c>
    </row>
    <row r="38" spans="1:2">
      <c r="A38" s="1">
        <v>45326</v>
      </c>
      <c r="B38" s="5">
        <v>462</v>
      </c>
    </row>
    <row r="39" spans="1:2">
      <c r="A39" s="1">
        <v>45327</v>
      </c>
      <c r="B39" s="5">
        <v>1956</v>
      </c>
    </row>
    <row r="40" spans="1:2">
      <c r="A40" s="1">
        <v>45328</v>
      </c>
      <c r="B40" s="5">
        <v>7452</v>
      </c>
    </row>
    <row r="41" spans="1:2">
      <c r="A41" s="1">
        <v>45329</v>
      </c>
      <c r="B41" s="5">
        <v>1855</v>
      </c>
    </row>
    <row r="42" spans="1:2">
      <c r="A42" s="1">
        <v>45330</v>
      </c>
      <c r="B42" s="5">
        <v>930</v>
      </c>
    </row>
    <row r="43" spans="1:2">
      <c r="A43" s="1">
        <v>45331</v>
      </c>
      <c r="B43" s="5">
        <v>1380</v>
      </c>
    </row>
    <row r="44" spans="1:2">
      <c r="A44" s="1">
        <v>45332</v>
      </c>
      <c r="B44" s="5">
        <v>3505</v>
      </c>
    </row>
    <row r="45" spans="1:2">
      <c r="A45" s="1">
        <v>45333</v>
      </c>
      <c r="B45" s="5">
        <v>3981</v>
      </c>
    </row>
    <row r="46" spans="1:2">
      <c r="A46" s="1">
        <v>45334</v>
      </c>
      <c r="B46" s="5">
        <v>6565</v>
      </c>
    </row>
    <row r="47" spans="1:2">
      <c r="A47" s="1">
        <v>45335</v>
      </c>
      <c r="B47" s="5">
        <v>2523</v>
      </c>
    </row>
    <row r="48" spans="1:2">
      <c r="A48" s="1">
        <v>45336</v>
      </c>
      <c r="B48" s="5">
        <v>6512</v>
      </c>
    </row>
    <row r="49" spans="1:2">
      <c r="A49" s="1">
        <v>45337</v>
      </c>
      <c r="B49" s="5">
        <v>3807</v>
      </c>
    </row>
    <row r="50" spans="1:2">
      <c r="A50" s="1">
        <v>45338</v>
      </c>
      <c r="B50" s="5">
        <v>1942</v>
      </c>
    </row>
    <row r="51" spans="1:2">
      <c r="A51" s="1">
        <v>45339</v>
      </c>
      <c r="B51" s="5">
        <v>1242</v>
      </c>
    </row>
    <row r="52" spans="1:2">
      <c r="A52" s="1">
        <v>45340</v>
      </c>
      <c r="B52" s="5">
        <v>6348</v>
      </c>
    </row>
    <row r="53" spans="1:2">
      <c r="A53" s="1">
        <v>45341</v>
      </c>
      <c r="B53" s="5">
        <v>5037</v>
      </c>
    </row>
    <row r="54" spans="1:2">
      <c r="A54" s="1" t="s">
        <v>16</v>
      </c>
      <c r="B54" s="5">
        <v>152430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"/>
  <sheetViews>
    <sheetView showGridLines="0" topLeftCell="A36" workbookViewId="0">
      <selection activeCell="J52" sqref="J52"/>
    </sheetView>
  </sheetViews>
  <sheetFormatPr defaultRowHeight="15"/>
  <cols>
    <col min="1" max="1" width="11.85546875" bestFit="1" customWidth="1"/>
    <col min="2" max="2" width="19" bestFit="1" customWidth="1"/>
    <col min="3" max="3" width="19" customWidth="1"/>
    <col min="4" max="4" width="10.5703125" bestFit="1" customWidth="1"/>
    <col min="6" max="6" width="20" bestFit="1" customWidth="1"/>
    <col min="7" max="7" width="13.7109375" bestFit="1" customWidth="1"/>
    <col min="8" max="8" width="18" bestFit="1" customWidth="1"/>
    <col min="9" max="13" width="18" customWidth="1"/>
    <col min="14" max="14" width="21.42578125" bestFit="1" customWidth="1"/>
    <col min="15" max="15" width="36.5703125" bestFit="1" customWidth="1"/>
    <col min="19" max="19" width="12.28515625" bestFit="1" customWidth="1"/>
  </cols>
  <sheetData>
    <row r="1" spans="1:13">
      <c r="A1" s="2" t="s">
        <v>23</v>
      </c>
      <c r="B1" s="2" t="s">
        <v>22</v>
      </c>
      <c r="C1" s="2" t="s">
        <v>18</v>
      </c>
      <c r="D1" s="2" t="s">
        <v>1</v>
      </c>
      <c r="E1" s="2" t="s">
        <v>0</v>
      </c>
      <c r="F1" s="2" t="s">
        <v>24</v>
      </c>
      <c r="G1" s="9" t="s">
        <v>25</v>
      </c>
      <c r="H1" s="2" t="s">
        <v>26</v>
      </c>
      <c r="I1" s="2" t="s">
        <v>27</v>
      </c>
      <c r="J1" s="2" t="s">
        <v>28</v>
      </c>
      <c r="K1" s="6"/>
      <c r="L1" s="6"/>
      <c r="M1" s="6"/>
    </row>
    <row r="2" spans="1:13">
      <c r="A2" s="7">
        <v>1</v>
      </c>
      <c r="B2" s="1">
        <v>45292</v>
      </c>
      <c r="C2" s="8" t="str">
        <f>TEXT(Tabela1[[#This Row],[Data]],"MMMM")</f>
        <v>janeiro</v>
      </c>
      <c r="D2" s="7" t="s">
        <v>4</v>
      </c>
      <c r="E2" s="7" t="s">
        <v>3</v>
      </c>
      <c r="F2" s="5">
        <v>1511</v>
      </c>
      <c r="G2" s="8">
        <v>2</v>
      </c>
      <c r="H2" s="5">
        <f>Tabela1[[#This Row],[Preço Unitário (R$)]]*Tabela1[[#This Row],[Quantidade]]</f>
        <v>3022</v>
      </c>
      <c r="I2" s="10" cm="1">
        <f t="array" ref="I2">IF(Tabela1[[#This Row],[Preço Unitário (R$)]]&gt;=500,Tabela1[[#This Row],[Preço Unitário (R$)]]*Desconto_500,0)</f>
        <v>75.55</v>
      </c>
      <c r="J2" s="5">
        <f>Tabela1[[#This Row],[Preço Unitário (R$)]]-Tabela1[[#This Row],[Desconto]]</f>
        <v>1435.45</v>
      </c>
      <c r="K2" s="5"/>
      <c r="L2" s="5"/>
      <c r="M2" s="11" t="s">
        <v>27</v>
      </c>
    </row>
    <row r="3" spans="1:13">
      <c r="A3" s="7">
        <v>2</v>
      </c>
      <c r="B3" s="1">
        <v>45293</v>
      </c>
      <c r="C3" s="8" t="str">
        <f>TEXT(Tabela1[[#This Row],[Data]],"MMMM")</f>
        <v>janeiro</v>
      </c>
      <c r="D3" s="7" t="s">
        <v>4</v>
      </c>
      <c r="E3" s="7" t="s">
        <v>14</v>
      </c>
      <c r="F3" s="5">
        <v>1211</v>
      </c>
      <c r="G3" s="8">
        <v>4</v>
      </c>
      <c r="H3" s="5">
        <f>Tabela1[[#This Row],[Preço Unitário (R$)]]*Tabela1[[#This Row],[Quantidade]]</f>
        <v>4844</v>
      </c>
      <c r="I3" s="5" cm="1">
        <f t="array" ref="I3">IF(Tabela1[[#This Row],[Preço Unitário (R$)]]&gt;=500,Tabela1[[#This Row],[Preço Unitário (R$)]]*Desconto_500,0)</f>
        <v>60.550000000000004</v>
      </c>
      <c r="J3" s="5">
        <f>Tabela1[[#This Row],[Preço Unitário (R$)]]-Tabela1[[#This Row],[Desconto]]</f>
        <v>1150.45</v>
      </c>
      <c r="K3" s="5"/>
      <c r="L3" s="5"/>
      <c r="M3" s="12">
        <v>0.05</v>
      </c>
    </row>
    <row r="4" spans="1:13">
      <c r="A4" s="7">
        <v>3</v>
      </c>
      <c r="B4" s="1">
        <v>45294</v>
      </c>
      <c r="C4" s="8" t="str">
        <f>TEXT(Tabela1[[#This Row],[Data]],"MMMM")</f>
        <v>janeiro</v>
      </c>
      <c r="D4" s="7" t="s">
        <v>4</v>
      </c>
      <c r="E4" s="7" t="s">
        <v>3</v>
      </c>
      <c r="F4" s="5">
        <v>1838</v>
      </c>
      <c r="G4" s="8">
        <v>4</v>
      </c>
      <c r="H4" s="5">
        <f>Tabela1[[#This Row],[Preço Unitário (R$)]]*Tabela1[[#This Row],[Quantidade]]</f>
        <v>7352</v>
      </c>
      <c r="I4" s="5" cm="1">
        <f t="array" ref="I4">IF(Tabela1[[#This Row],[Preço Unitário (R$)]]&gt;=500,Tabela1[[#This Row],[Preço Unitário (R$)]]*Desconto_500,0)</f>
        <v>91.9</v>
      </c>
      <c r="J4" s="5">
        <f>Tabela1[[#This Row],[Preço Unitário (R$)]]-Tabela1[[#This Row],[Desconto]]</f>
        <v>1746.1</v>
      </c>
      <c r="K4" s="5"/>
      <c r="L4" s="5"/>
      <c r="M4" s="5"/>
    </row>
    <row r="5" spans="1:13">
      <c r="A5" s="7">
        <v>4</v>
      </c>
      <c r="B5" s="1">
        <v>45295</v>
      </c>
      <c r="C5" s="8" t="str">
        <f>TEXT(Tabela1[[#This Row],[Data]],"MMMM")</f>
        <v>janeiro</v>
      </c>
      <c r="D5" s="7" t="s">
        <v>7</v>
      </c>
      <c r="E5" s="7" t="s">
        <v>10</v>
      </c>
      <c r="F5" s="5">
        <v>426</v>
      </c>
      <c r="G5" s="8">
        <v>1</v>
      </c>
      <c r="H5" s="5">
        <f>Tabela1[[#This Row],[Preço Unitário (R$)]]*Tabela1[[#This Row],[Quantidade]]</f>
        <v>426</v>
      </c>
      <c r="I5" s="5" cm="1">
        <f t="array" ref="I5">IF(Tabela1[[#This Row],[Preço Unitário (R$)]]&gt;=500,Tabela1[[#This Row],[Preço Unitário (R$)]]*Desconto_500,0)</f>
        <v>0</v>
      </c>
      <c r="J5" s="5">
        <f>Tabela1[[#This Row],[Preço Unitário (R$)]]-Tabela1[[#This Row],[Desconto]]</f>
        <v>426</v>
      </c>
      <c r="K5" s="5"/>
      <c r="L5" s="5"/>
    </row>
    <row r="6" spans="1:13">
      <c r="A6" s="7">
        <v>5</v>
      </c>
      <c r="B6" s="1">
        <v>45296</v>
      </c>
      <c r="C6" s="8" t="str">
        <f>TEXT(Tabela1[[#This Row],[Data]],"MMMM")</f>
        <v>janeiro</v>
      </c>
      <c r="D6" s="7" t="s">
        <v>6</v>
      </c>
      <c r="E6" s="7" t="s">
        <v>14</v>
      </c>
      <c r="F6" s="5">
        <v>1428</v>
      </c>
      <c r="G6" s="8">
        <v>1</v>
      </c>
      <c r="H6" s="5">
        <f>Tabela1[[#This Row],[Preço Unitário (R$)]]*Tabela1[[#This Row],[Quantidade]]</f>
        <v>1428</v>
      </c>
      <c r="I6" s="5" cm="1">
        <f t="array" ref="I6">IF(Tabela1[[#This Row],[Preço Unitário (R$)]]&gt;=500,Tabela1[[#This Row],[Preço Unitário (R$)]]*Desconto_500,0)</f>
        <v>71.400000000000006</v>
      </c>
      <c r="J6" s="5">
        <f>Tabela1[[#This Row],[Preço Unitário (R$)]]-Tabela1[[#This Row],[Desconto]]</f>
        <v>1356.6</v>
      </c>
      <c r="K6" s="5"/>
      <c r="L6" s="5"/>
    </row>
    <row r="7" spans="1:13">
      <c r="A7" s="7">
        <v>6</v>
      </c>
      <c r="B7" s="1">
        <v>45297</v>
      </c>
      <c r="C7" s="8" t="str">
        <f>TEXT(Tabela1[[#This Row],[Data]],"MMMM")</f>
        <v>janeiro</v>
      </c>
      <c r="D7" s="7" t="s">
        <v>4</v>
      </c>
      <c r="E7" s="7" t="s">
        <v>3</v>
      </c>
      <c r="F7" s="5">
        <v>1045</v>
      </c>
      <c r="G7" s="8">
        <v>3</v>
      </c>
      <c r="H7" s="5">
        <f>Tabela1[[#This Row],[Preço Unitário (R$)]]*Tabela1[[#This Row],[Quantidade]]</f>
        <v>3135</v>
      </c>
      <c r="I7" s="5" cm="1">
        <f t="array" ref="I7">IF(Tabela1[[#This Row],[Preço Unitário (R$)]]&gt;=500,Tabela1[[#This Row],[Preço Unitário (R$)]]*Desconto_500,0)</f>
        <v>52.25</v>
      </c>
      <c r="J7" s="5">
        <f>Tabela1[[#This Row],[Preço Unitário (R$)]]-Tabela1[[#This Row],[Desconto]]</f>
        <v>992.75</v>
      </c>
      <c r="K7" s="5"/>
      <c r="L7" s="5"/>
    </row>
    <row r="8" spans="1:13">
      <c r="A8" s="7">
        <v>7</v>
      </c>
      <c r="B8" s="1">
        <v>45298</v>
      </c>
      <c r="C8" s="8" t="str">
        <f>TEXT(Tabela1[[#This Row],[Data]],"MMMM")</f>
        <v>janeiro</v>
      </c>
      <c r="D8" s="7" t="s">
        <v>7</v>
      </c>
      <c r="E8" s="7" t="s">
        <v>14</v>
      </c>
      <c r="F8" s="5">
        <v>708</v>
      </c>
      <c r="G8" s="8">
        <v>3</v>
      </c>
      <c r="H8" s="5">
        <f>Tabela1[[#This Row],[Preço Unitário (R$)]]*Tabela1[[#This Row],[Quantidade]]</f>
        <v>2124</v>
      </c>
      <c r="I8" s="5" cm="1">
        <f t="array" ref="I8">IF(Tabela1[[#This Row],[Preço Unitário (R$)]]&gt;=500,Tabela1[[#This Row],[Preço Unitário (R$)]]*Desconto_500,0)</f>
        <v>35.4</v>
      </c>
      <c r="J8" s="5">
        <f>Tabela1[[#This Row],[Preço Unitário (R$)]]-Tabela1[[#This Row],[Desconto]]</f>
        <v>672.6</v>
      </c>
      <c r="K8" s="5"/>
      <c r="L8" s="5"/>
    </row>
    <row r="9" spans="1:13">
      <c r="A9" s="7">
        <v>8</v>
      </c>
      <c r="B9" s="1">
        <v>45299</v>
      </c>
      <c r="C9" s="8" t="str">
        <f>TEXT(Tabela1[[#This Row],[Data]],"MMMM")</f>
        <v>janeiro</v>
      </c>
      <c r="D9" s="7" t="s">
        <v>7</v>
      </c>
      <c r="E9" s="7" t="s">
        <v>10</v>
      </c>
      <c r="F9" s="5">
        <v>1946</v>
      </c>
      <c r="G9" s="8">
        <v>1</v>
      </c>
      <c r="H9" s="5">
        <f>Tabela1[[#This Row],[Preço Unitário (R$)]]*Tabela1[[#This Row],[Quantidade]]</f>
        <v>1946</v>
      </c>
      <c r="I9" s="5" cm="1">
        <f t="array" ref="I9">IF(Tabela1[[#This Row],[Preço Unitário (R$)]]&gt;=500,Tabela1[[#This Row],[Preço Unitário (R$)]]*Desconto_500,0)</f>
        <v>97.300000000000011</v>
      </c>
      <c r="J9" s="5">
        <f>Tabela1[[#This Row],[Preço Unitário (R$)]]-Tabela1[[#This Row],[Desconto]]</f>
        <v>1848.7</v>
      </c>
      <c r="K9" s="5"/>
      <c r="L9" s="5"/>
      <c r="M9" s="5"/>
    </row>
    <row r="10" spans="1:13">
      <c r="A10" s="7">
        <v>9</v>
      </c>
      <c r="B10" s="1">
        <v>45300</v>
      </c>
      <c r="C10" s="8" t="str">
        <f>TEXT(Tabela1[[#This Row],[Data]],"MMMM")</f>
        <v>janeiro</v>
      </c>
      <c r="D10" s="7" t="s">
        <v>8</v>
      </c>
      <c r="E10" s="7" t="s">
        <v>14</v>
      </c>
      <c r="F10" s="5">
        <v>1316</v>
      </c>
      <c r="G10" s="8">
        <v>5</v>
      </c>
      <c r="H10" s="5">
        <f>Tabela1[[#This Row],[Preço Unitário (R$)]]*Tabela1[[#This Row],[Quantidade]]</f>
        <v>6580</v>
      </c>
      <c r="I10" s="5" cm="1">
        <f t="array" ref="I10">IF(Tabela1[[#This Row],[Preço Unitário (R$)]]&gt;=500,Tabela1[[#This Row],[Preço Unitário (R$)]]*Desconto_500,0)</f>
        <v>65.8</v>
      </c>
      <c r="J10" s="5">
        <f>Tabela1[[#This Row],[Preço Unitário (R$)]]-Tabela1[[#This Row],[Desconto]]</f>
        <v>1250.2</v>
      </c>
      <c r="K10" s="5"/>
      <c r="L10" s="5"/>
      <c r="M10" s="5"/>
    </row>
    <row r="11" spans="1:13">
      <c r="A11" s="7">
        <v>10</v>
      </c>
      <c r="B11" s="1">
        <v>45301</v>
      </c>
      <c r="C11" s="8" t="str">
        <f>TEXT(Tabela1[[#This Row],[Data]],"MMMM")</f>
        <v>janeiro</v>
      </c>
      <c r="D11" s="7" t="s">
        <v>5</v>
      </c>
      <c r="E11" s="7" t="s">
        <v>3</v>
      </c>
      <c r="F11" s="5">
        <v>386</v>
      </c>
      <c r="G11" s="8">
        <v>2</v>
      </c>
      <c r="H11" s="5">
        <f>Tabela1[[#This Row],[Preço Unitário (R$)]]*Tabela1[[#This Row],[Quantidade]]</f>
        <v>772</v>
      </c>
      <c r="I11" s="5" cm="1">
        <f t="array" ref="I11">IF(Tabela1[[#This Row],[Preço Unitário (R$)]]&gt;=500,Tabela1[[#This Row],[Preço Unitário (R$)]]*Desconto_500,0)</f>
        <v>0</v>
      </c>
      <c r="J11" s="5">
        <f>Tabela1[[#This Row],[Preço Unitário (R$)]]-Tabela1[[#This Row],[Desconto]]</f>
        <v>386</v>
      </c>
      <c r="K11" s="5"/>
      <c r="L11" s="5"/>
      <c r="M11" s="5"/>
    </row>
    <row r="12" spans="1:13">
      <c r="A12" s="7">
        <v>11</v>
      </c>
      <c r="B12" s="1">
        <v>45302</v>
      </c>
      <c r="C12" s="8" t="str">
        <f>TEXT(Tabela1[[#This Row],[Data]],"MMMM")</f>
        <v>janeiro</v>
      </c>
      <c r="D12" s="7" t="s">
        <v>4</v>
      </c>
      <c r="E12" s="7" t="s">
        <v>14</v>
      </c>
      <c r="F12" s="5">
        <v>1305</v>
      </c>
      <c r="G12" s="8">
        <v>2</v>
      </c>
      <c r="H12" s="5">
        <f>Tabela1[[#This Row],[Preço Unitário (R$)]]*Tabela1[[#This Row],[Quantidade]]</f>
        <v>2610</v>
      </c>
      <c r="I12" s="5" cm="1">
        <f t="array" ref="I12">IF(Tabela1[[#This Row],[Preço Unitário (R$)]]&gt;=500,Tabela1[[#This Row],[Preço Unitário (R$)]]*Desconto_500,0)</f>
        <v>65.25</v>
      </c>
      <c r="J12" s="5">
        <f>Tabela1[[#This Row],[Preço Unitário (R$)]]-Tabela1[[#This Row],[Desconto]]</f>
        <v>1239.75</v>
      </c>
      <c r="K12" s="5"/>
      <c r="L12" s="5"/>
      <c r="M12" s="5"/>
    </row>
    <row r="13" spans="1:13">
      <c r="A13" s="7">
        <v>12</v>
      </c>
      <c r="B13" s="1">
        <v>45303</v>
      </c>
      <c r="C13" s="8" t="str">
        <f>TEXT(Tabela1[[#This Row],[Data]],"MMMM")</f>
        <v>janeiro</v>
      </c>
      <c r="D13" s="7" t="s">
        <v>8</v>
      </c>
      <c r="E13" s="7" t="s">
        <v>3</v>
      </c>
      <c r="F13" s="5">
        <v>933</v>
      </c>
      <c r="G13" s="8">
        <v>2</v>
      </c>
      <c r="H13" s="5">
        <f>Tabela1[[#This Row],[Preço Unitário (R$)]]*Tabela1[[#This Row],[Quantidade]]</f>
        <v>1866</v>
      </c>
      <c r="I13" s="5" cm="1">
        <f t="array" ref="I13">IF(Tabela1[[#This Row],[Preço Unitário (R$)]]&gt;=500,Tabela1[[#This Row],[Preço Unitário (R$)]]*Desconto_500,0)</f>
        <v>46.650000000000006</v>
      </c>
      <c r="J13" s="5">
        <f>Tabela1[[#This Row],[Preço Unitário (R$)]]-Tabela1[[#This Row],[Desconto]]</f>
        <v>886.35</v>
      </c>
      <c r="K13" s="5"/>
      <c r="L13" s="5"/>
      <c r="M13" s="5"/>
    </row>
    <row r="14" spans="1:13">
      <c r="A14" s="7">
        <v>13</v>
      </c>
      <c r="B14" s="1">
        <v>45304</v>
      </c>
      <c r="C14" s="8" t="str">
        <f>TEXT(Tabela1[[#This Row],[Data]],"MMMM")</f>
        <v>janeiro</v>
      </c>
      <c r="D14" s="7" t="s">
        <v>5</v>
      </c>
      <c r="E14" s="7" t="s">
        <v>3</v>
      </c>
      <c r="F14" s="5">
        <v>766</v>
      </c>
      <c r="G14" s="8">
        <v>1</v>
      </c>
      <c r="H14" s="5">
        <f>Tabela1[[#This Row],[Preço Unitário (R$)]]*Tabela1[[#This Row],[Quantidade]]</f>
        <v>766</v>
      </c>
      <c r="I14" s="5" cm="1">
        <f t="array" ref="I14">IF(Tabela1[[#This Row],[Preço Unitário (R$)]]&gt;=500,Tabela1[[#This Row],[Preço Unitário (R$)]]*Desconto_500,0)</f>
        <v>38.300000000000004</v>
      </c>
      <c r="J14" s="5">
        <f>Tabela1[[#This Row],[Preço Unitário (R$)]]-Tabela1[[#This Row],[Desconto]]</f>
        <v>727.7</v>
      </c>
      <c r="K14" s="5"/>
      <c r="L14" s="5"/>
      <c r="M14" s="5"/>
    </row>
    <row r="15" spans="1:13">
      <c r="A15" s="7">
        <v>14</v>
      </c>
      <c r="B15" s="1">
        <v>45305</v>
      </c>
      <c r="C15" s="8" t="str">
        <f>TEXT(Tabela1[[#This Row],[Data]],"MMMM")</f>
        <v>janeiro</v>
      </c>
      <c r="D15" s="7" t="s">
        <v>7</v>
      </c>
      <c r="E15" s="7" t="s">
        <v>14</v>
      </c>
      <c r="F15" s="5">
        <v>1568</v>
      </c>
      <c r="G15" s="8">
        <v>2</v>
      </c>
      <c r="H15" s="5">
        <f>Tabela1[[#This Row],[Preço Unitário (R$)]]*Tabela1[[#This Row],[Quantidade]]</f>
        <v>3136</v>
      </c>
      <c r="I15" s="5" cm="1">
        <f t="array" ref="I15">IF(Tabela1[[#This Row],[Preço Unitário (R$)]]&gt;=500,Tabela1[[#This Row],[Preço Unitário (R$)]]*Desconto_500,0)</f>
        <v>78.400000000000006</v>
      </c>
      <c r="J15" s="5">
        <f>Tabela1[[#This Row],[Preço Unitário (R$)]]-Tabela1[[#This Row],[Desconto]]</f>
        <v>1489.6</v>
      </c>
      <c r="K15" s="5"/>
      <c r="L15" s="5"/>
      <c r="M15" s="5"/>
    </row>
    <row r="16" spans="1:13">
      <c r="A16" s="7">
        <v>15</v>
      </c>
      <c r="B16" s="1">
        <v>45306</v>
      </c>
      <c r="C16" s="8" t="str">
        <f>TEXT(Tabela1[[#This Row],[Data]],"MMMM")</f>
        <v>janeiro</v>
      </c>
      <c r="D16" s="7" t="s">
        <v>6</v>
      </c>
      <c r="E16" s="7" t="s">
        <v>3</v>
      </c>
      <c r="F16" s="5">
        <v>637</v>
      </c>
      <c r="G16" s="8">
        <v>5</v>
      </c>
      <c r="H16" s="5">
        <f>Tabela1[[#This Row],[Preço Unitário (R$)]]*Tabela1[[#This Row],[Quantidade]]</f>
        <v>3185</v>
      </c>
      <c r="I16" s="5" cm="1">
        <f t="array" ref="I16">IF(Tabela1[[#This Row],[Preço Unitário (R$)]]&gt;=500,Tabela1[[#This Row],[Preço Unitário (R$)]]*Desconto_500,0)</f>
        <v>31.85</v>
      </c>
      <c r="J16" s="5">
        <f>Tabela1[[#This Row],[Preço Unitário (R$)]]-Tabela1[[#This Row],[Desconto]]</f>
        <v>605.15</v>
      </c>
      <c r="K16" s="5"/>
      <c r="L16" s="5"/>
      <c r="M16" s="5"/>
    </row>
    <row r="17" spans="1:15">
      <c r="A17" s="7">
        <v>16</v>
      </c>
      <c r="B17" s="1">
        <v>45307</v>
      </c>
      <c r="C17" s="8" t="str">
        <f>TEXT(Tabela1[[#This Row],[Data]],"MMMM")</f>
        <v>janeiro</v>
      </c>
      <c r="D17" s="7" t="s">
        <v>7</v>
      </c>
      <c r="E17" s="7" t="s">
        <v>12</v>
      </c>
      <c r="F17" s="5">
        <v>420</v>
      </c>
      <c r="G17" s="8">
        <v>2</v>
      </c>
      <c r="H17" s="5">
        <f>Tabela1[[#This Row],[Preço Unitário (R$)]]*Tabela1[[#This Row],[Quantidade]]</f>
        <v>840</v>
      </c>
      <c r="I17" s="5" cm="1">
        <f t="array" ref="I17">IF(Tabela1[[#This Row],[Preço Unitário (R$)]]&gt;=500,Tabela1[[#This Row],[Preço Unitário (R$)]]*Desconto_500,0)</f>
        <v>0</v>
      </c>
      <c r="J17" s="5">
        <f>Tabela1[[#This Row],[Preço Unitário (R$)]]-Tabela1[[#This Row],[Desconto]]</f>
        <v>420</v>
      </c>
      <c r="K17" s="5"/>
      <c r="L17" s="5"/>
      <c r="M17" s="5"/>
    </row>
    <row r="18" spans="1:15">
      <c r="A18" s="7">
        <v>17</v>
      </c>
      <c r="B18" s="1">
        <v>45308</v>
      </c>
      <c r="C18" s="8" t="str">
        <f>TEXT(Tabela1[[#This Row],[Data]],"MMMM")</f>
        <v>janeiro</v>
      </c>
      <c r="D18" s="7" t="s">
        <v>7</v>
      </c>
      <c r="E18" s="7" t="s">
        <v>14</v>
      </c>
      <c r="F18" s="5">
        <v>1639</v>
      </c>
      <c r="G18" s="8">
        <v>5</v>
      </c>
      <c r="H18" s="5">
        <f>Tabela1[[#This Row],[Preço Unitário (R$)]]*Tabela1[[#This Row],[Quantidade]]</f>
        <v>8195</v>
      </c>
      <c r="I18" s="5" cm="1">
        <f t="array" ref="I18">IF(Tabela1[[#This Row],[Preço Unitário (R$)]]&gt;=500,Tabela1[[#This Row],[Preço Unitário (R$)]]*Desconto_500,0)</f>
        <v>81.95</v>
      </c>
      <c r="J18" s="5">
        <f>Tabela1[[#This Row],[Preço Unitário (R$)]]-Tabela1[[#This Row],[Desconto]]</f>
        <v>1557.05</v>
      </c>
      <c r="K18" s="5"/>
      <c r="L18" s="5"/>
      <c r="M18" s="5"/>
    </row>
    <row r="19" spans="1:15">
      <c r="A19" s="7">
        <v>18</v>
      </c>
      <c r="B19" s="1">
        <v>45309</v>
      </c>
      <c r="C19" s="8" t="str">
        <f>TEXT(Tabela1[[#This Row],[Data]],"MMMM")</f>
        <v>janeiro</v>
      </c>
      <c r="D19" s="7" t="s">
        <v>5</v>
      </c>
      <c r="E19" s="7" t="s">
        <v>3</v>
      </c>
      <c r="F19" s="5">
        <v>686</v>
      </c>
      <c r="G19" s="8">
        <v>4</v>
      </c>
      <c r="H19" s="5">
        <f>Tabela1[[#This Row],[Preço Unitário (R$)]]*Tabela1[[#This Row],[Quantidade]]</f>
        <v>2744</v>
      </c>
      <c r="I19" s="5" cm="1">
        <f t="array" ref="I19">IF(Tabela1[[#This Row],[Preço Unitário (R$)]]&gt;=500,Tabela1[[#This Row],[Preço Unitário (R$)]]*Desconto_500,0)</f>
        <v>34.300000000000004</v>
      </c>
      <c r="J19" s="5">
        <f>Tabela1[[#This Row],[Preço Unitário (R$)]]-Tabela1[[#This Row],[Desconto]]</f>
        <v>651.70000000000005</v>
      </c>
      <c r="K19" s="5"/>
      <c r="L19" s="5"/>
      <c r="M19" s="5"/>
    </row>
    <row r="20" spans="1:15">
      <c r="A20" s="7">
        <v>19</v>
      </c>
      <c r="B20" s="1">
        <v>45310</v>
      </c>
      <c r="C20" s="8" t="str">
        <f>TEXT(Tabela1[[#This Row],[Data]],"MMMM")</f>
        <v>janeiro</v>
      </c>
      <c r="D20" s="7" t="s">
        <v>4</v>
      </c>
      <c r="E20" s="7" t="s">
        <v>14</v>
      </c>
      <c r="F20" s="5">
        <v>1317</v>
      </c>
      <c r="G20" s="8">
        <v>3</v>
      </c>
      <c r="H20" s="5">
        <f>Tabela1[[#This Row],[Preço Unitário (R$)]]*Tabela1[[#This Row],[Quantidade]]</f>
        <v>3951</v>
      </c>
      <c r="I20" s="5" cm="1">
        <f t="array" ref="I20">IF(Tabela1[[#This Row],[Preço Unitário (R$)]]&gt;=500,Tabela1[[#This Row],[Preço Unitário (R$)]]*Desconto_500,0)</f>
        <v>65.850000000000009</v>
      </c>
      <c r="J20" s="5">
        <f>Tabela1[[#This Row],[Preço Unitário (R$)]]-Tabela1[[#This Row],[Desconto]]</f>
        <v>1251.1500000000001</v>
      </c>
      <c r="K20" s="5"/>
      <c r="L20" s="5"/>
      <c r="M20" s="5"/>
      <c r="O20" s="4"/>
    </row>
    <row r="21" spans="1:15">
      <c r="A21" s="7">
        <v>20</v>
      </c>
      <c r="B21" s="1">
        <v>45311</v>
      </c>
      <c r="C21" s="8" t="str">
        <f>TEXT(Tabela1[[#This Row],[Data]],"MMMM")</f>
        <v>janeiro</v>
      </c>
      <c r="D21" s="7" t="s">
        <v>6</v>
      </c>
      <c r="E21" s="7" t="s">
        <v>14</v>
      </c>
      <c r="F21" s="5">
        <v>138</v>
      </c>
      <c r="G21" s="8">
        <v>3</v>
      </c>
      <c r="H21" s="5">
        <f>Tabela1[[#This Row],[Preço Unitário (R$)]]*Tabela1[[#This Row],[Quantidade]]</f>
        <v>414</v>
      </c>
      <c r="I21" s="5" cm="1">
        <f t="array" ref="I21">IF(Tabela1[[#This Row],[Preço Unitário (R$)]]&gt;=500,Tabela1[[#This Row],[Preço Unitário (R$)]]*Desconto_500,0)</f>
        <v>0</v>
      </c>
      <c r="J21" s="5">
        <f>Tabela1[[#This Row],[Preço Unitário (R$)]]-Tabela1[[#This Row],[Desconto]]</f>
        <v>138</v>
      </c>
      <c r="K21" s="5"/>
      <c r="L21" s="5"/>
      <c r="M21" s="5"/>
    </row>
    <row r="22" spans="1:15">
      <c r="A22" s="7">
        <v>21</v>
      </c>
      <c r="B22" s="1">
        <v>45312</v>
      </c>
      <c r="C22" s="8" t="str">
        <f>TEXT(Tabela1[[#This Row],[Data]],"MMMM")</f>
        <v>janeiro</v>
      </c>
      <c r="D22" s="7" t="s">
        <v>5</v>
      </c>
      <c r="E22" s="7" t="s">
        <v>10</v>
      </c>
      <c r="F22" s="5">
        <v>732</v>
      </c>
      <c r="G22" s="8">
        <v>3</v>
      </c>
      <c r="H22" s="5">
        <f>Tabela1[[#This Row],[Preço Unitário (R$)]]*Tabela1[[#This Row],[Quantidade]]</f>
        <v>2196</v>
      </c>
      <c r="I22" s="5" cm="1">
        <f t="array" ref="I22">IF(Tabela1[[#This Row],[Preço Unitário (R$)]]&gt;=500,Tabela1[[#This Row],[Preço Unitário (R$)]]*Desconto_500,0)</f>
        <v>36.6</v>
      </c>
      <c r="J22" s="5">
        <f>Tabela1[[#This Row],[Preço Unitário (R$)]]-Tabela1[[#This Row],[Desconto]]</f>
        <v>695.4</v>
      </c>
      <c r="K22" s="5"/>
      <c r="L22" s="5"/>
      <c r="M22" s="5"/>
    </row>
    <row r="23" spans="1:15">
      <c r="A23" s="7">
        <v>22</v>
      </c>
      <c r="B23" s="1">
        <v>45313</v>
      </c>
      <c r="C23" s="8" t="str">
        <f>TEXT(Tabela1[[#This Row],[Data]],"MMMM")</f>
        <v>janeiro</v>
      </c>
      <c r="D23" s="7" t="s">
        <v>5</v>
      </c>
      <c r="E23" s="7" t="s">
        <v>3</v>
      </c>
      <c r="F23" s="5">
        <v>951</v>
      </c>
      <c r="G23" s="8">
        <v>4</v>
      </c>
      <c r="H23" s="5">
        <f>Tabela1[[#This Row],[Preço Unitário (R$)]]*Tabela1[[#This Row],[Quantidade]]</f>
        <v>3804</v>
      </c>
      <c r="I23" s="5" cm="1">
        <f t="array" ref="I23">IF(Tabela1[[#This Row],[Preço Unitário (R$)]]&gt;=500,Tabela1[[#This Row],[Preço Unitário (R$)]]*Desconto_500,0)</f>
        <v>47.550000000000004</v>
      </c>
      <c r="J23" s="5">
        <f>Tabela1[[#This Row],[Preço Unitário (R$)]]-Tabela1[[#This Row],[Desconto]]</f>
        <v>903.45</v>
      </c>
      <c r="K23" s="5"/>
      <c r="L23" s="5"/>
      <c r="M23" s="5"/>
    </row>
    <row r="24" spans="1:15">
      <c r="A24" s="7">
        <v>23</v>
      </c>
      <c r="B24" s="1">
        <v>45314</v>
      </c>
      <c r="C24" s="8" t="str">
        <f>TEXT(Tabela1[[#This Row],[Data]],"MMMM")</f>
        <v>janeiro</v>
      </c>
      <c r="D24" s="7" t="s">
        <v>7</v>
      </c>
      <c r="E24" s="7" t="s">
        <v>3</v>
      </c>
      <c r="F24" s="5">
        <v>1976</v>
      </c>
      <c r="G24" s="8">
        <v>1</v>
      </c>
      <c r="H24" s="5">
        <f>Tabela1[[#This Row],[Preço Unitário (R$)]]*Tabela1[[#This Row],[Quantidade]]</f>
        <v>1976</v>
      </c>
      <c r="I24" s="5" cm="1">
        <f t="array" ref="I24">IF(Tabela1[[#This Row],[Preço Unitário (R$)]]&gt;=500,Tabela1[[#This Row],[Preço Unitário (R$)]]*Desconto_500,0)</f>
        <v>98.800000000000011</v>
      </c>
      <c r="J24" s="5">
        <f>Tabela1[[#This Row],[Preço Unitário (R$)]]-Tabela1[[#This Row],[Desconto]]</f>
        <v>1877.2</v>
      </c>
      <c r="K24" s="5"/>
      <c r="L24" s="5"/>
      <c r="M24" s="5"/>
    </row>
    <row r="25" spans="1:15">
      <c r="A25" s="7">
        <v>24</v>
      </c>
      <c r="B25" s="1">
        <v>45315</v>
      </c>
      <c r="C25" s="8" t="str">
        <f>TEXT(Tabela1[[#This Row],[Data]],"MMMM")</f>
        <v>janeiro</v>
      </c>
      <c r="D25" s="7" t="s">
        <v>5</v>
      </c>
      <c r="E25" s="7" t="s">
        <v>14</v>
      </c>
      <c r="F25" s="5">
        <v>565</v>
      </c>
      <c r="G25" s="8">
        <v>4</v>
      </c>
      <c r="H25" s="5">
        <f>Tabela1[[#This Row],[Preço Unitário (R$)]]*Tabela1[[#This Row],[Quantidade]]</f>
        <v>2260</v>
      </c>
      <c r="I25" s="5" cm="1">
        <f t="array" ref="I25">IF(Tabela1[[#This Row],[Preço Unitário (R$)]]&gt;=500,Tabela1[[#This Row],[Preço Unitário (R$)]]*Desconto_500,0)</f>
        <v>28.25</v>
      </c>
      <c r="J25" s="5">
        <f>Tabela1[[#This Row],[Preço Unitário (R$)]]-Tabela1[[#This Row],[Desconto]]</f>
        <v>536.75</v>
      </c>
      <c r="K25" s="5"/>
      <c r="L25" s="5"/>
      <c r="M25" s="5"/>
    </row>
    <row r="26" spans="1:15">
      <c r="A26" s="7">
        <v>25</v>
      </c>
      <c r="B26" s="1">
        <v>45316</v>
      </c>
      <c r="C26" s="8" t="str">
        <f>TEXT(Tabela1[[#This Row],[Data]],"MMMM")</f>
        <v>janeiro</v>
      </c>
      <c r="D26" s="7" t="s">
        <v>6</v>
      </c>
      <c r="E26" s="7" t="s">
        <v>14</v>
      </c>
      <c r="F26" s="5">
        <v>1888</v>
      </c>
      <c r="G26" s="8">
        <v>1</v>
      </c>
      <c r="H26" s="5">
        <f>Tabela1[[#This Row],[Preço Unitário (R$)]]*Tabela1[[#This Row],[Quantidade]]</f>
        <v>1888</v>
      </c>
      <c r="I26" s="5" cm="1">
        <f t="array" ref="I26">IF(Tabela1[[#This Row],[Preço Unitário (R$)]]&gt;=500,Tabela1[[#This Row],[Preço Unitário (R$)]]*Desconto_500,0)</f>
        <v>94.4</v>
      </c>
      <c r="J26" s="5">
        <f>Tabela1[[#This Row],[Preço Unitário (R$)]]-Tabela1[[#This Row],[Desconto]]</f>
        <v>1793.6</v>
      </c>
      <c r="K26" s="5"/>
      <c r="L26" s="5"/>
      <c r="M26" s="5"/>
    </row>
    <row r="27" spans="1:15">
      <c r="A27" s="7">
        <v>26</v>
      </c>
      <c r="B27" s="1">
        <v>45317</v>
      </c>
      <c r="C27" s="8" t="str">
        <f>TEXT(Tabela1[[#This Row],[Data]],"MMMM")</f>
        <v>janeiro</v>
      </c>
      <c r="D27" s="7" t="s">
        <v>7</v>
      </c>
      <c r="E27" s="7" t="s">
        <v>14</v>
      </c>
      <c r="F27" s="5">
        <v>1492</v>
      </c>
      <c r="G27" s="8">
        <v>4</v>
      </c>
      <c r="H27" s="5">
        <f>Tabela1[[#This Row],[Preço Unitário (R$)]]*Tabela1[[#This Row],[Quantidade]]</f>
        <v>5968</v>
      </c>
      <c r="I27" s="5" cm="1">
        <f t="array" ref="I27">IF(Tabela1[[#This Row],[Preço Unitário (R$)]]&gt;=500,Tabela1[[#This Row],[Preço Unitário (R$)]]*Desconto_500,0)</f>
        <v>74.600000000000009</v>
      </c>
      <c r="J27" s="5">
        <f>Tabela1[[#This Row],[Preço Unitário (R$)]]-Tabela1[[#This Row],[Desconto]]</f>
        <v>1417.4</v>
      </c>
      <c r="K27" s="5"/>
      <c r="L27" s="5"/>
      <c r="M27" s="5"/>
    </row>
    <row r="28" spans="1:15">
      <c r="A28" s="7">
        <v>27</v>
      </c>
      <c r="B28" s="1">
        <v>45318</v>
      </c>
      <c r="C28" s="8" t="str">
        <f>TEXT(Tabela1[[#This Row],[Data]],"MMMM")</f>
        <v>janeiro</v>
      </c>
      <c r="D28" s="7" t="s">
        <v>4</v>
      </c>
      <c r="E28" s="7" t="s">
        <v>12</v>
      </c>
      <c r="F28" s="5">
        <v>370</v>
      </c>
      <c r="G28" s="8">
        <v>2</v>
      </c>
      <c r="H28" s="5">
        <f>Tabela1[[#This Row],[Preço Unitário (R$)]]*Tabela1[[#This Row],[Quantidade]]</f>
        <v>740</v>
      </c>
      <c r="I28" s="5" cm="1">
        <f t="array" ref="I28">IF(Tabela1[[#This Row],[Preço Unitário (R$)]]&gt;=500,Tabela1[[#This Row],[Preço Unitário (R$)]]*Desconto_500,0)</f>
        <v>0</v>
      </c>
      <c r="J28" s="5">
        <f>Tabela1[[#This Row],[Preço Unitário (R$)]]-Tabela1[[#This Row],[Desconto]]</f>
        <v>370</v>
      </c>
      <c r="K28" s="5"/>
      <c r="L28" s="5"/>
      <c r="M28" s="5"/>
    </row>
    <row r="29" spans="1:15">
      <c r="A29" s="7">
        <v>28</v>
      </c>
      <c r="B29" s="1">
        <v>45319</v>
      </c>
      <c r="C29" s="8" t="str">
        <f>TEXT(Tabela1[[#This Row],[Data]],"MMMM")</f>
        <v>janeiro</v>
      </c>
      <c r="D29" s="7" t="s">
        <v>4</v>
      </c>
      <c r="E29" s="7" t="s">
        <v>14</v>
      </c>
      <c r="F29" s="5">
        <v>300</v>
      </c>
      <c r="G29" s="8">
        <v>2</v>
      </c>
      <c r="H29" s="5">
        <f>Tabela1[[#This Row],[Preço Unitário (R$)]]*Tabela1[[#This Row],[Quantidade]]</f>
        <v>600</v>
      </c>
      <c r="I29" s="5" cm="1">
        <f t="array" ref="I29">IF(Tabela1[[#This Row],[Preço Unitário (R$)]]&gt;=500,Tabela1[[#This Row],[Preço Unitário (R$)]]*Desconto_500,0)</f>
        <v>0</v>
      </c>
      <c r="J29" s="5">
        <f>Tabela1[[#This Row],[Preço Unitário (R$)]]-Tabela1[[#This Row],[Desconto]]</f>
        <v>300</v>
      </c>
      <c r="K29" s="5"/>
      <c r="L29" s="5"/>
      <c r="M29" s="5"/>
    </row>
    <row r="30" spans="1:15">
      <c r="A30" s="7">
        <v>29</v>
      </c>
      <c r="B30" s="1">
        <v>45320</v>
      </c>
      <c r="C30" s="8" t="str">
        <f>TEXT(Tabela1[[#This Row],[Data]],"MMMM")</f>
        <v>janeiro</v>
      </c>
      <c r="D30" s="7" t="s">
        <v>6</v>
      </c>
      <c r="E30" s="7" t="s">
        <v>14</v>
      </c>
      <c r="F30" s="5">
        <v>1364</v>
      </c>
      <c r="G30" s="8">
        <v>1</v>
      </c>
      <c r="H30" s="5">
        <f>Tabela1[[#This Row],[Preço Unitário (R$)]]*Tabela1[[#This Row],[Quantidade]]</f>
        <v>1364</v>
      </c>
      <c r="I30" s="5" cm="1">
        <f t="array" ref="I30">IF(Tabela1[[#This Row],[Preço Unitário (R$)]]&gt;=500,Tabela1[[#This Row],[Preço Unitário (R$)]]*Desconto_500,0)</f>
        <v>68.2</v>
      </c>
      <c r="J30" s="5">
        <f>Tabela1[[#This Row],[Preço Unitário (R$)]]-Tabela1[[#This Row],[Desconto]]</f>
        <v>1295.8</v>
      </c>
      <c r="K30" s="5"/>
      <c r="L30" s="5"/>
      <c r="M30" s="5"/>
    </row>
    <row r="31" spans="1:15">
      <c r="A31" s="7">
        <v>30</v>
      </c>
      <c r="B31" s="1">
        <v>45321</v>
      </c>
      <c r="C31" s="8" t="str">
        <f>TEXT(Tabela1[[#This Row],[Data]],"MMMM")</f>
        <v>janeiro</v>
      </c>
      <c r="D31" s="7" t="s">
        <v>4</v>
      </c>
      <c r="E31" s="7" t="s">
        <v>14</v>
      </c>
      <c r="F31" s="5">
        <v>907</v>
      </c>
      <c r="G31" s="8">
        <v>3</v>
      </c>
      <c r="H31" s="5">
        <f>Tabela1[[#This Row],[Preço Unitário (R$)]]*Tabela1[[#This Row],[Quantidade]]</f>
        <v>2721</v>
      </c>
      <c r="I31" s="5" cm="1">
        <f t="array" ref="I31">IF(Tabela1[[#This Row],[Preço Unitário (R$)]]&gt;=500,Tabela1[[#This Row],[Preço Unitário (R$)]]*Desconto_500,0)</f>
        <v>45.35</v>
      </c>
      <c r="J31" s="5">
        <f>Tabela1[[#This Row],[Preço Unitário (R$)]]-Tabela1[[#This Row],[Desconto]]</f>
        <v>861.65</v>
      </c>
      <c r="K31" s="5"/>
      <c r="L31" s="5"/>
      <c r="M31" s="5"/>
    </row>
    <row r="32" spans="1:15">
      <c r="A32" s="7">
        <v>31</v>
      </c>
      <c r="B32" s="1">
        <v>45322</v>
      </c>
      <c r="C32" s="8" t="str">
        <f>TEXT(Tabela1[[#This Row],[Data]],"MMMM")</f>
        <v>janeiro</v>
      </c>
      <c r="D32" s="7" t="s">
        <v>8</v>
      </c>
      <c r="E32" s="7" t="s">
        <v>10</v>
      </c>
      <c r="F32" s="5">
        <v>952</v>
      </c>
      <c r="G32" s="8">
        <v>5</v>
      </c>
      <c r="H32" s="5">
        <f>Tabela1[[#This Row],[Preço Unitário (R$)]]*Tabela1[[#This Row],[Quantidade]]</f>
        <v>4760</v>
      </c>
      <c r="I32" s="5" cm="1">
        <f t="array" ref="I32">IF(Tabela1[[#This Row],[Preço Unitário (R$)]]&gt;=500,Tabela1[[#This Row],[Preço Unitário (R$)]]*Desconto_500,0)</f>
        <v>47.6</v>
      </c>
      <c r="J32" s="5">
        <f>Tabela1[[#This Row],[Preço Unitário (R$)]]-Tabela1[[#This Row],[Desconto]]</f>
        <v>904.4</v>
      </c>
      <c r="K32" s="5"/>
      <c r="L32" s="5"/>
      <c r="M32" s="5"/>
    </row>
    <row r="33" spans="1:13">
      <c r="A33" s="7">
        <v>32</v>
      </c>
      <c r="B33" s="1">
        <v>45323</v>
      </c>
      <c r="C33" s="8" t="str">
        <f>TEXT(Tabela1[[#This Row],[Data]],"MMMM")</f>
        <v>fevereiro</v>
      </c>
      <c r="D33" s="7" t="s">
        <v>6</v>
      </c>
      <c r="E33" s="7" t="s">
        <v>12</v>
      </c>
      <c r="F33" s="5">
        <v>588</v>
      </c>
      <c r="G33" s="8">
        <v>2</v>
      </c>
      <c r="H33" s="5">
        <f>Tabela1[[#This Row],[Preço Unitário (R$)]]*Tabela1[[#This Row],[Quantidade]]</f>
        <v>1176</v>
      </c>
      <c r="I33" s="5" cm="1">
        <f t="array" ref="I33">IF(Tabela1[[#This Row],[Preço Unitário (R$)]]&gt;=500,Tabela1[[#This Row],[Preço Unitário (R$)]]*Desconto_500,0)</f>
        <v>29.400000000000002</v>
      </c>
      <c r="J33" s="5">
        <f>Tabela1[[#This Row],[Preço Unitário (R$)]]-Tabela1[[#This Row],[Desconto]]</f>
        <v>558.6</v>
      </c>
      <c r="K33" s="5"/>
      <c r="L33" s="5"/>
      <c r="M33" s="5"/>
    </row>
    <row r="34" spans="1:13">
      <c r="A34" s="7">
        <v>33</v>
      </c>
      <c r="B34" s="1">
        <v>45324</v>
      </c>
      <c r="C34" s="8" t="str">
        <f>TEXT(Tabela1[[#This Row],[Data]],"MMMM")</f>
        <v>fevereiro</v>
      </c>
      <c r="D34" s="7" t="s">
        <v>4</v>
      </c>
      <c r="E34" s="7" t="s">
        <v>3</v>
      </c>
      <c r="F34" s="5">
        <v>1500</v>
      </c>
      <c r="G34" s="8">
        <v>4</v>
      </c>
      <c r="H34" s="5">
        <f>Tabela1[[#This Row],[Preço Unitário (R$)]]*Tabela1[[#This Row],[Quantidade]]</f>
        <v>6000</v>
      </c>
      <c r="I34" s="5" cm="1">
        <f t="array" ref="I34">IF(Tabela1[[#This Row],[Preço Unitário (R$)]]&gt;=500,Tabela1[[#This Row],[Preço Unitário (R$)]]*Desconto_500,0)</f>
        <v>75</v>
      </c>
      <c r="J34" s="5">
        <f>Tabela1[[#This Row],[Preço Unitário (R$)]]-Tabela1[[#This Row],[Desconto]]</f>
        <v>1425</v>
      </c>
      <c r="K34" s="5"/>
      <c r="L34" s="5"/>
      <c r="M34" s="5"/>
    </row>
    <row r="35" spans="1:13">
      <c r="A35" s="7">
        <v>34</v>
      </c>
      <c r="B35" s="1">
        <v>45325</v>
      </c>
      <c r="C35" s="8" t="str">
        <f>TEXT(Tabela1[[#This Row],[Data]],"MMMM")</f>
        <v>fevereiro</v>
      </c>
      <c r="D35" s="7" t="s">
        <v>6</v>
      </c>
      <c r="E35" s="7" t="s">
        <v>3</v>
      </c>
      <c r="F35" s="5">
        <v>1072</v>
      </c>
      <c r="G35" s="8">
        <v>2</v>
      </c>
      <c r="H35" s="5">
        <f>Tabela1[[#This Row],[Preço Unitário (R$)]]*Tabela1[[#This Row],[Quantidade]]</f>
        <v>2144</v>
      </c>
      <c r="I35" s="5" cm="1">
        <f t="array" ref="I35">IF(Tabela1[[#This Row],[Preço Unitário (R$)]]&gt;=500,Tabela1[[#This Row],[Preço Unitário (R$)]]*Desconto_500,0)</f>
        <v>53.6</v>
      </c>
      <c r="J35" s="5">
        <f>Tabela1[[#This Row],[Preço Unitário (R$)]]-Tabela1[[#This Row],[Desconto]]</f>
        <v>1018.4</v>
      </c>
      <c r="K35" s="5"/>
      <c r="L35" s="5"/>
      <c r="M35" s="5"/>
    </row>
    <row r="36" spans="1:13">
      <c r="A36" s="7">
        <v>35</v>
      </c>
      <c r="B36" s="1">
        <v>45326</v>
      </c>
      <c r="C36" s="8" t="str">
        <f>TEXT(Tabela1[[#This Row],[Data]],"MMMM")</f>
        <v>fevereiro</v>
      </c>
      <c r="D36" s="7" t="s">
        <v>8</v>
      </c>
      <c r="E36" s="7" t="s">
        <v>12</v>
      </c>
      <c r="F36" s="5">
        <v>154</v>
      </c>
      <c r="G36" s="8">
        <v>3</v>
      </c>
      <c r="H36" s="5">
        <f>Tabela1[[#This Row],[Preço Unitário (R$)]]*Tabela1[[#This Row],[Quantidade]]</f>
        <v>462</v>
      </c>
      <c r="I36" s="5" cm="1">
        <f t="array" ref="I36">IF(Tabela1[[#This Row],[Preço Unitário (R$)]]&gt;=500,Tabela1[[#This Row],[Preço Unitário (R$)]]*Desconto_500,0)</f>
        <v>0</v>
      </c>
      <c r="J36" s="5">
        <f>Tabela1[[#This Row],[Preço Unitário (R$)]]-Tabela1[[#This Row],[Desconto]]</f>
        <v>154</v>
      </c>
      <c r="K36" s="5"/>
      <c r="L36" s="5"/>
      <c r="M36" s="5"/>
    </row>
    <row r="37" spans="1:13">
      <c r="A37" s="7">
        <v>36</v>
      </c>
      <c r="B37" s="1">
        <v>45327</v>
      </c>
      <c r="C37" s="8" t="str">
        <f>TEXT(Tabela1[[#This Row],[Data]],"MMMM")</f>
        <v>fevereiro</v>
      </c>
      <c r="D37" s="7" t="s">
        <v>8</v>
      </c>
      <c r="E37" s="7" t="s">
        <v>12</v>
      </c>
      <c r="F37" s="5">
        <v>489</v>
      </c>
      <c r="G37" s="8">
        <v>4</v>
      </c>
      <c r="H37" s="5">
        <f>Tabela1[[#This Row],[Preço Unitário (R$)]]*Tabela1[[#This Row],[Quantidade]]</f>
        <v>1956</v>
      </c>
      <c r="I37" s="5" cm="1">
        <f t="array" ref="I37">IF(Tabela1[[#This Row],[Preço Unitário (R$)]]&gt;=500,Tabela1[[#This Row],[Preço Unitário (R$)]]*Desconto_500,0)</f>
        <v>0</v>
      </c>
      <c r="J37" s="5">
        <f>Tabela1[[#This Row],[Preço Unitário (R$)]]-Tabela1[[#This Row],[Desconto]]</f>
        <v>489</v>
      </c>
      <c r="K37" s="5"/>
      <c r="L37" s="5"/>
      <c r="M37" s="5"/>
    </row>
    <row r="38" spans="1:13">
      <c r="A38" s="7">
        <v>37</v>
      </c>
      <c r="B38" s="1">
        <v>45328</v>
      </c>
      <c r="C38" s="8" t="str">
        <f>TEXT(Tabela1[[#This Row],[Data]],"MMMM")</f>
        <v>fevereiro</v>
      </c>
      <c r="D38" s="7" t="s">
        <v>6</v>
      </c>
      <c r="E38" s="7" t="s">
        <v>12</v>
      </c>
      <c r="F38" s="5">
        <v>1863</v>
      </c>
      <c r="G38" s="8">
        <v>4</v>
      </c>
      <c r="H38" s="5">
        <f>Tabela1[[#This Row],[Preço Unitário (R$)]]*Tabela1[[#This Row],[Quantidade]]</f>
        <v>7452</v>
      </c>
      <c r="I38" s="5" cm="1">
        <f t="array" ref="I38">IF(Tabela1[[#This Row],[Preço Unitário (R$)]]&gt;=500,Tabela1[[#This Row],[Preço Unitário (R$)]]*Desconto_500,0)</f>
        <v>93.15</v>
      </c>
      <c r="J38" s="5">
        <f>Tabela1[[#This Row],[Preço Unitário (R$)]]-Tabela1[[#This Row],[Desconto]]</f>
        <v>1769.85</v>
      </c>
      <c r="K38" s="5"/>
      <c r="L38" s="5"/>
      <c r="M38" s="5"/>
    </row>
    <row r="39" spans="1:13">
      <c r="A39" s="7">
        <v>38</v>
      </c>
      <c r="B39" s="1">
        <v>45329</v>
      </c>
      <c r="C39" s="8" t="str">
        <f>TEXT(Tabela1[[#This Row],[Data]],"MMMM")</f>
        <v>fevereiro</v>
      </c>
      <c r="D39" s="7" t="s">
        <v>7</v>
      </c>
      <c r="E39" s="7" t="s">
        <v>12</v>
      </c>
      <c r="F39" s="5">
        <v>371</v>
      </c>
      <c r="G39" s="8">
        <v>5</v>
      </c>
      <c r="H39" s="5">
        <f>Tabela1[[#This Row],[Preço Unitário (R$)]]*Tabela1[[#This Row],[Quantidade]]</f>
        <v>1855</v>
      </c>
      <c r="I39" s="5" cm="1">
        <f t="array" ref="I39">IF(Tabela1[[#This Row],[Preço Unitário (R$)]]&gt;=500,Tabela1[[#This Row],[Preço Unitário (R$)]]*Desconto_500,0)</f>
        <v>0</v>
      </c>
      <c r="J39" s="5">
        <f>Tabela1[[#This Row],[Preço Unitário (R$)]]-Tabela1[[#This Row],[Desconto]]</f>
        <v>371</v>
      </c>
      <c r="K39" s="5"/>
      <c r="L39" s="5"/>
      <c r="M39" s="5"/>
    </row>
    <row r="40" spans="1:13">
      <c r="A40" s="7">
        <v>39</v>
      </c>
      <c r="B40" s="1">
        <v>45330</v>
      </c>
      <c r="C40" s="8" t="str">
        <f>TEXT(Tabela1[[#This Row],[Data]],"MMMM")</f>
        <v>fevereiro</v>
      </c>
      <c r="D40" s="7" t="s">
        <v>8</v>
      </c>
      <c r="E40" s="7" t="s">
        <v>14</v>
      </c>
      <c r="F40" s="5">
        <v>930</v>
      </c>
      <c r="G40" s="8">
        <v>1</v>
      </c>
      <c r="H40" s="5">
        <f>Tabela1[[#This Row],[Preço Unitário (R$)]]*Tabela1[[#This Row],[Quantidade]]</f>
        <v>930</v>
      </c>
      <c r="I40" s="5" cm="1">
        <f t="array" ref="I40">IF(Tabela1[[#This Row],[Preço Unitário (R$)]]&gt;=500,Tabela1[[#This Row],[Preço Unitário (R$)]]*Desconto_500,0)</f>
        <v>46.5</v>
      </c>
      <c r="J40" s="5">
        <f>Tabela1[[#This Row],[Preço Unitário (R$)]]-Tabela1[[#This Row],[Desconto]]</f>
        <v>883.5</v>
      </c>
      <c r="K40" s="5"/>
      <c r="L40" s="5"/>
      <c r="M40" s="5"/>
    </row>
    <row r="41" spans="1:13">
      <c r="A41" s="7">
        <v>40</v>
      </c>
      <c r="B41" s="1">
        <v>45331</v>
      </c>
      <c r="C41" s="8" t="str">
        <f>TEXT(Tabela1[[#This Row],[Data]],"MMMM")</f>
        <v>fevereiro</v>
      </c>
      <c r="D41" s="7" t="s">
        <v>7</v>
      </c>
      <c r="E41" s="7" t="s">
        <v>3</v>
      </c>
      <c r="F41" s="5">
        <v>1380</v>
      </c>
      <c r="G41" s="8">
        <v>1</v>
      </c>
      <c r="H41" s="5">
        <f>Tabela1[[#This Row],[Preço Unitário (R$)]]*Tabela1[[#This Row],[Quantidade]]</f>
        <v>1380</v>
      </c>
      <c r="I41" s="5" cm="1">
        <f t="array" ref="I41">IF(Tabela1[[#This Row],[Preço Unitário (R$)]]&gt;=500,Tabela1[[#This Row],[Preço Unitário (R$)]]*Desconto_500,0)</f>
        <v>69</v>
      </c>
      <c r="J41" s="5">
        <f>Tabela1[[#This Row],[Preço Unitário (R$)]]-Tabela1[[#This Row],[Desconto]]</f>
        <v>1311</v>
      </c>
      <c r="K41" s="5"/>
      <c r="L41" s="5"/>
      <c r="M41" s="5"/>
    </row>
    <row r="42" spans="1:13">
      <c r="A42" s="7">
        <v>41</v>
      </c>
      <c r="B42" s="1">
        <v>45332</v>
      </c>
      <c r="C42" s="8" t="str">
        <f>TEXT(Tabela1[[#This Row],[Data]],"MMMM")</f>
        <v>fevereiro</v>
      </c>
      <c r="D42" s="7" t="s">
        <v>5</v>
      </c>
      <c r="E42" s="7" t="s">
        <v>10</v>
      </c>
      <c r="F42" s="5">
        <v>701</v>
      </c>
      <c r="G42" s="8">
        <v>5</v>
      </c>
      <c r="H42" s="5">
        <f>Tabela1[[#This Row],[Preço Unitário (R$)]]*Tabela1[[#This Row],[Quantidade]]</f>
        <v>3505</v>
      </c>
      <c r="I42" s="5" cm="1">
        <f t="array" ref="I42">IF(Tabela1[[#This Row],[Preço Unitário (R$)]]&gt;=500,Tabela1[[#This Row],[Preço Unitário (R$)]]*Desconto_500,0)</f>
        <v>35.050000000000004</v>
      </c>
      <c r="J42" s="5">
        <f>Tabela1[[#This Row],[Preço Unitário (R$)]]-Tabela1[[#This Row],[Desconto]]</f>
        <v>665.95</v>
      </c>
      <c r="K42" s="5"/>
      <c r="L42" s="5"/>
      <c r="M42" s="5"/>
    </row>
    <row r="43" spans="1:13">
      <c r="A43" s="7">
        <v>42</v>
      </c>
      <c r="B43" s="1">
        <v>45333</v>
      </c>
      <c r="C43" s="8" t="str">
        <f>TEXT(Tabela1[[#This Row],[Data]],"MMMM")</f>
        <v>fevereiro</v>
      </c>
      <c r="D43" s="7" t="s">
        <v>5</v>
      </c>
      <c r="E43" s="7" t="s">
        <v>12</v>
      </c>
      <c r="F43" s="5">
        <v>1327</v>
      </c>
      <c r="G43" s="8">
        <v>3</v>
      </c>
      <c r="H43" s="5">
        <f>Tabela1[[#This Row],[Preço Unitário (R$)]]*Tabela1[[#This Row],[Quantidade]]</f>
        <v>3981</v>
      </c>
      <c r="I43" s="5" cm="1">
        <f t="array" ref="I43">IF(Tabela1[[#This Row],[Preço Unitário (R$)]]&gt;=500,Tabela1[[#This Row],[Preço Unitário (R$)]]*Desconto_500,0)</f>
        <v>66.350000000000009</v>
      </c>
      <c r="J43" s="5">
        <f>Tabela1[[#This Row],[Preço Unitário (R$)]]-Tabela1[[#This Row],[Desconto]]</f>
        <v>1260.6500000000001</v>
      </c>
      <c r="K43" s="5"/>
      <c r="L43" s="5"/>
      <c r="M43" s="5"/>
    </row>
    <row r="44" spans="1:13">
      <c r="A44" s="7">
        <v>43</v>
      </c>
      <c r="B44" s="1">
        <v>45334</v>
      </c>
      <c r="C44" s="8" t="str">
        <f>TEXT(Tabela1[[#This Row],[Data]],"MMMM")</f>
        <v>fevereiro</v>
      </c>
      <c r="D44" s="7" t="s">
        <v>6</v>
      </c>
      <c r="E44" s="7" t="s">
        <v>14</v>
      </c>
      <c r="F44" s="5">
        <v>1313</v>
      </c>
      <c r="G44" s="8">
        <v>5</v>
      </c>
      <c r="H44" s="5">
        <f>Tabela1[[#This Row],[Preço Unitário (R$)]]*Tabela1[[#This Row],[Quantidade]]</f>
        <v>6565</v>
      </c>
      <c r="I44" s="5" cm="1">
        <f t="array" ref="I44">IF(Tabela1[[#This Row],[Preço Unitário (R$)]]&gt;=500,Tabela1[[#This Row],[Preço Unitário (R$)]]*Desconto_500,0)</f>
        <v>65.650000000000006</v>
      </c>
      <c r="J44" s="5">
        <f>Tabela1[[#This Row],[Preço Unitário (R$)]]-Tabela1[[#This Row],[Desconto]]</f>
        <v>1247.3499999999999</v>
      </c>
      <c r="K44" s="5"/>
      <c r="L44" s="5"/>
      <c r="M44" s="5"/>
    </row>
    <row r="45" spans="1:13">
      <c r="A45" s="7">
        <v>44</v>
      </c>
      <c r="B45" s="1">
        <v>45335</v>
      </c>
      <c r="C45" s="8" t="str">
        <f>TEXT(Tabela1[[#This Row],[Data]],"MMMM")</f>
        <v>fevereiro</v>
      </c>
      <c r="D45" s="7" t="s">
        <v>8</v>
      </c>
      <c r="E45" s="7" t="s">
        <v>14</v>
      </c>
      <c r="F45" s="5">
        <v>841</v>
      </c>
      <c r="G45" s="8">
        <v>3</v>
      </c>
      <c r="H45" s="5">
        <f>Tabela1[[#This Row],[Preço Unitário (R$)]]*Tabela1[[#This Row],[Quantidade]]</f>
        <v>2523</v>
      </c>
      <c r="I45" s="5" cm="1">
        <f t="array" ref="I45">IF(Tabela1[[#This Row],[Preço Unitário (R$)]]&gt;=500,Tabela1[[#This Row],[Preço Unitário (R$)]]*Desconto_500,0)</f>
        <v>42.050000000000004</v>
      </c>
      <c r="J45" s="5">
        <f>Tabela1[[#This Row],[Preço Unitário (R$)]]-Tabela1[[#This Row],[Desconto]]</f>
        <v>798.95</v>
      </c>
      <c r="K45" s="5"/>
      <c r="L45" s="5"/>
      <c r="M45" s="5"/>
    </row>
    <row r="46" spans="1:13">
      <c r="A46" s="7">
        <v>45</v>
      </c>
      <c r="B46" s="1">
        <v>45336</v>
      </c>
      <c r="C46" s="8" t="str">
        <f>TEXT(Tabela1[[#This Row],[Data]],"MMMM")</f>
        <v>fevereiro</v>
      </c>
      <c r="D46" s="7" t="s">
        <v>8</v>
      </c>
      <c r="E46" s="7" t="s">
        <v>10</v>
      </c>
      <c r="F46" s="5">
        <v>1628</v>
      </c>
      <c r="G46" s="8">
        <v>4</v>
      </c>
      <c r="H46" s="5">
        <f>Tabela1[[#This Row],[Preço Unitário (R$)]]*Tabela1[[#This Row],[Quantidade]]</f>
        <v>6512</v>
      </c>
      <c r="I46" s="5" cm="1">
        <f t="array" ref="I46">IF(Tabela1[[#This Row],[Preço Unitário (R$)]]&gt;=500,Tabela1[[#This Row],[Preço Unitário (R$)]]*Desconto_500,0)</f>
        <v>81.400000000000006</v>
      </c>
      <c r="J46" s="5">
        <f>Tabela1[[#This Row],[Preço Unitário (R$)]]-Tabela1[[#This Row],[Desconto]]</f>
        <v>1546.6</v>
      </c>
      <c r="K46" s="5"/>
      <c r="L46" s="5"/>
      <c r="M46" s="5"/>
    </row>
    <row r="47" spans="1:13">
      <c r="A47" s="7">
        <v>46</v>
      </c>
      <c r="B47" s="1">
        <v>45337</v>
      </c>
      <c r="C47" s="8" t="str">
        <f>TEXT(Tabela1[[#This Row],[Data]],"MMMM")</f>
        <v>fevereiro</v>
      </c>
      <c r="D47" s="7" t="s">
        <v>8</v>
      </c>
      <c r="E47" s="7" t="s">
        <v>12</v>
      </c>
      <c r="F47" s="5">
        <v>1269</v>
      </c>
      <c r="G47" s="8">
        <v>3</v>
      </c>
      <c r="H47" s="5">
        <f>Tabela1[[#This Row],[Preço Unitário (R$)]]*Tabela1[[#This Row],[Quantidade]]</f>
        <v>3807</v>
      </c>
      <c r="I47" s="5" cm="1">
        <f t="array" ref="I47">IF(Tabela1[[#This Row],[Preço Unitário (R$)]]&gt;=500,Tabela1[[#This Row],[Preço Unitário (R$)]]*Desconto_500,0)</f>
        <v>63.45</v>
      </c>
      <c r="J47" s="5">
        <f>Tabela1[[#This Row],[Preço Unitário (R$)]]-Tabela1[[#This Row],[Desconto]]</f>
        <v>1205.55</v>
      </c>
      <c r="K47" s="5"/>
      <c r="L47" s="5"/>
      <c r="M47" s="5"/>
    </row>
    <row r="48" spans="1:13">
      <c r="A48" s="7">
        <v>47</v>
      </c>
      <c r="B48" s="1">
        <v>45338</v>
      </c>
      <c r="C48" s="8" t="str">
        <f>TEXT(Tabela1[[#This Row],[Data]],"MMMM")</f>
        <v>fevereiro</v>
      </c>
      <c r="D48" s="7" t="s">
        <v>7</v>
      </c>
      <c r="E48" s="7" t="s">
        <v>3</v>
      </c>
      <c r="F48" s="5">
        <v>971</v>
      </c>
      <c r="G48" s="8">
        <v>2</v>
      </c>
      <c r="H48" s="5">
        <f>Tabela1[[#This Row],[Preço Unitário (R$)]]*Tabela1[[#This Row],[Quantidade]]</f>
        <v>1942</v>
      </c>
      <c r="I48" s="5" cm="1">
        <f t="array" ref="I48">IF(Tabela1[[#This Row],[Preço Unitário (R$)]]&gt;=500,Tabela1[[#This Row],[Preço Unitário (R$)]]*Desconto_500,0)</f>
        <v>48.550000000000004</v>
      </c>
      <c r="J48" s="5">
        <f>Tabela1[[#This Row],[Preço Unitário (R$)]]-Tabela1[[#This Row],[Desconto]]</f>
        <v>922.45</v>
      </c>
      <c r="K48" s="5"/>
      <c r="L48" s="5"/>
      <c r="M48" s="5"/>
    </row>
    <row r="49" spans="1:13">
      <c r="A49" s="7">
        <v>48</v>
      </c>
      <c r="B49" s="1">
        <v>45339</v>
      </c>
      <c r="C49" s="8" t="str">
        <f>TEXT(Tabela1[[#This Row],[Data]],"MMMM")</f>
        <v>fevereiro</v>
      </c>
      <c r="D49" s="7" t="s">
        <v>7</v>
      </c>
      <c r="E49" s="7" t="s">
        <v>12</v>
      </c>
      <c r="F49" s="5">
        <v>414</v>
      </c>
      <c r="G49" s="8">
        <v>3</v>
      </c>
      <c r="H49" s="5">
        <f>Tabela1[[#This Row],[Preço Unitário (R$)]]*Tabela1[[#This Row],[Quantidade]]</f>
        <v>1242</v>
      </c>
      <c r="I49" s="5" cm="1">
        <f t="array" ref="I49">IF(Tabela1[[#This Row],[Preço Unitário (R$)]]&gt;=500,Tabela1[[#This Row],[Preço Unitário (R$)]]*Desconto_500,0)</f>
        <v>0</v>
      </c>
      <c r="J49" s="5">
        <f>Tabela1[[#This Row],[Preço Unitário (R$)]]-Tabela1[[#This Row],[Desconto]]</f>
        <v>414</v>
      </c>
      <c r="K49" s="5"/>
      <c r="L49" s="5"/>
      <c r="M49" s="5"/>
    </row>
    <row r="50" spans="1:13">
      <c r="A50" s="7">
        <v>49</v>
      </c>
      <c r="B50" s="1">
        <v>45340</v>
      </c>
      <c r="C50" s="8" t="str">
        <f>TEXT(Tabela1[[#This Row],[Data]],"MMMM")</f>
        <v>fevereiro</v>
      </c>
      <c r="D50" s="7" t="s">
        <v>7</v>
      </c>
      <c r="E50" s="7" t="s">
        <v>14</v>
      </c>
      <c r="F50" s="5">
        <v>1587</v>
      </c>
      <c r="G50" s="8">
        <v>4</v>
      </c>
      <c r="H50" s="5">
        <f>Tabela1[[#This Row],[Preço Unitário (R$)]]*Tabela1[[#This Row],[Quantidade]]</f>
        <v>6348</v>
      </c>
      <c r="I50" s="5" cm="1">
        <f t="array" ref="I50">IF(Tabela1[[#This Row],[Preço Unitário (R$)]]&gt;=500,Tabela1[[#This Row],[Preço Unitário (R$)]]*Desconto_500,0)</f>
        <v>79.350000000000009</v>
      </c>
      <c r="J50" s="5">
        <f>Tabela1[[#This Row],[Preço Unitário (R$)]]-Tabela1[[#This Row],[Desconto]]</f>
        <v>1507.65</v>
      </c>
      <c r="K50" s="5"/>
      <c r="L50" s="5"/>
      <c r="M50" s="5"/>
    </row>
    <row r="51" spans="1:13">
      <c r="A51" s="7">
        <v>50</v>
      </c>
      <c r="B51" s="1">
        <v>45341</v>
      </c>
      <c r="C51" s="8" t="str">
        <f>TEXT(Tabela1[[#This Row],[Data]],"MMMM")</f>
        <v>fevereiro</v>
      </c>
      <c r="D51" s="7" t="s">
        <v>6</v>
      </c>
      <c r="E51" s="7" t="s">
        <v>14</v>
      </c>
      <c r="F51" s="5">
        <v>1679</v>
      </c>
      <c r="G51" s="8">
        <v>3</v>
      </c>
      <c r="H51" s="5">
        <f>Tabela1[[#This Row],[Preço Unitário (R$)]]*Tabela1[[#This Row],[Quantidade]]</f>
        <v>5037</v>
      </c>
      <c r="I51" s="5" cm="1">
        <f t="array" ref="I51">IF(Tabela1[[#This Row],[Preço Unitário (R$)]]&gt;=500,Tabela1[[#This Row],[Preço Unitário (R$)]]*Desconto_500,0)</f>
        <v>83.95</v>
      </c>
      <c r="J51" s="5">
        <f>Tabela1[[#This Row],[Preço Unitário (R$)]]-Tabela1[[#This Row],[Desconto]]</f>
        <v>1595.05</v>
      </c>
      <c r="K51" s="5"/>
      <c r="L51" s="5"/>
      <c r="M51" s="5"/>
    </row>
    <row r="52" spans="1:13">
      <c r="A52" t="s">
        <v>29</v>
      </c>
      <c r="F52">
        <f>SUBTOTAL(109,F2:F51)</f>
        <v>52798</v>
      </c>
      <c r="G52">
        <f>SUBTOTAL(109,Tabela1[Quantidade])</f>
        <v>146</v>
      </c>
      <c r="H52" s="5">
        <f>SUBTOTAL(109,H2:H51)</f>
        <v>152430</v>
      </c>
      <c r="I52" s="5">
        <f>SUBTOTAL(109,I2:I51)</f>
        <v>2466.4999999999995</v>
      </c>
      <c r="J52" s="5">
        <f>SUBTOTAL(109,J2:J51)</f>
        <v>50331.5</v>
      </c>
    </row>
  </sheetData>
  <pageMargins left="0.7" right="0.7" top="0.75" bottom="0.75" header="0.3" footer="0.3"/>
  <ignoredErrors>
    <ignoredError xmlns:x16r3="http://schemas.microsoft.com/office/spreadsheetml/2018/08/main" xmlns:x16r5="http://schemas.microsoft.com/office/spreadsheetml/2020/10/main" sqref="H1 H53:H1048576" evalError="1" twoDigitTextYear="1" numberStoredAsText="1" formula="1" formulaRange="1" unlockedFormula="1" emptyCellReference="1" listDataValidation="1" calculatedColumn="1" x16r3:misleadingFormat="1" x16r5:outdatedDataTypes="1"/>
  </ignoredErrors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1AF8A-E2D7-4AC7-88C1-D0DDA7C2661D}">
  <dimension ref="A1:S41"/>
  <sheetViews>
    <sheetView showGridLines="0" tabSelected="1" workbookViewId="0">
      <selection activeCell="F1" sqref="F1:J2"/>
    </sheetView>
  </sheetViews>
  <sheetFormatPr defaultRowHeight="15"/>
  <cols>
    <col min="5" max="5" width="16.5703125" customWidth="1"/>
    <col min="6" max="6" width="14.28515625" customWidth="1"/>
    <col min="12" max="12" width="10" customWidth="1"/>
    <col min="18" max="18" width="10" customWidth="1"/>
    <col min="27" max="27" width="14.28515625" bestFit="1" customWidth="1"/>
  </cols>
  <sheetData>
    <row r="1" spans="1:19" ht="15" customHeight="1">
      <c r="A1" s="14"/>
      <c r="B1" s="14"/>
      <c r="C1" s="14"/>
      <c r="D1" s="14"/>
      <c r="E1" s="14"/>
      <c r="F1" s="16" t="s">
        <v>30</v>
      </c>
      <c r="G1" s="16"/>
      <c r="H1" s="16"/>
      <c r="I1" s="16"/>
      <c r="J1" s="16"/>
      <c r="K1" s="14"/>
      <c r="L1" s="14"/>
      <c r="M1" s="14"/>
      <c r="N1" s="14"/>
      <c r="O1" s="14"/>
      <c r="P1" s="14"/>
      <c r="Q1" s="14"/>
      <c r="R1" s="14"/>
      <c r="S1" s="14"/>
    </row>
    <row r="2" spans="1:19" ht="15" customHeight="1">
      <c r="A2" s="14"/>
      <c r="B2" s="14"/>
      <c r="C2" s="14"/>
      <c r="D2" s="14"/>
      <c r="E2" s="14"/>
      <c r="F2" s="16"/>
      <c r="G2" s="16"/>
      <c r="H2" s="16"/>
      <c r="I2" s="16"/>
      <c r="J2" s="16"/>
      <c r="K2" s="14"/>
      <c r="L2" s="14"/>
      <c r="M2" s="14"/>
      <c r="N2" s="14"/>
      <c r="O2" s="14"/>
      <c r="P2" s="14"/>
      <c r="Q2" s="14"/>
      <c r="R2" s="14"/>
      <c r="S2" s="14"/>
    </row>
    <row r="3" spans="1:19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</row>
    <row r="4" spans="1:19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</row>
    <row r="5" spans="1:19" ht="33.75">
      <c r="A5" s="23" t="s">
        <v>31</v>
      </c>
      <c r="B5" s="23"/>
      <c r="C5" s="23"/>
      <c r="D5" s="23"/>
      <c r="E5" s="23"/>
      <c r="F5" s="23"/>
      <c r="G5" s="14"/>
      <c r="H5" s="22" t="s">
        <v>26</v>
      </c>
      <c r="I5" s="22"/>
      <c r="J5" s="22"/>
      <c r="K5" s="22"/>
      <c r="L5" s="22"/>
      <c r="M5" s="22"/>
      <c r="N5" s="22"/>
      <c r="O5" s="22"/>
      <c r="P5" s="22"/>
      <c r="Q5" s="22"/>
      <c r="R5" s="22"/>
      <c r="S5" s="14"/>
    </row>
    <row r="6" spans="1:19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</row>
    <row r="7" spans="1:19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</row>
    <row r="8" spans="1:19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</row>
    <row r="9" spans="1:19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</row>
    <row r="10" spans="1:1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11" spans="1:19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19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19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</row>
    <row r="14" spans="1:19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</row>
    <row r="15" spans="1:19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</row>
    <row r="16" spans="1:19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</row>
    <row r="17" spans="1:19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</row>
    <row r="18" spans="1:19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</row>
    <row r="19" spans="1: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</row>
    <row r="20" spans="1:19" ht="26.2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 spans="1:19" ht="26.2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</row>
    <row r="22" spans="1:19" ht="15" customHeight="1">
      <c r="A22" s="24" t="s">
        <v>32</v>
      </c>
      <c r="B22" s="24"/>
      <c r="C22" s="24"/>
      <c r="D22" s="24"/>
      <c r="E22" s="24"/>
      <c r="F22" s="24"/>
      <c r="G22" s="14"/>
      <c r="H22" s="14"/>
      <c r="I22" s="14"/>
      <c r="J22" s="14"/>
      <c r="K22" s="14"/>
      <c r="L22" s="14"/>
      <c r="M22" s="23" t="s">
        <v>33</v>
      </c>
      <c r="N22" s="23"/>
      <c r="O22" s="23"/>
      <c r="P22" s="23"/>
      <c r="Q22" s="23"/>
      <c r="R22" s="23"/>
      <c r="S22" s="14"/>
    </row>
    <row r="23" spans="1:19" ht="15" customHeight="1">
      <c r="A23" s="24"/>
      <c r="B23" s="24"/>
      <c r="C23" s="24"/>
      <c r="D23" s="24"/>
      <c r="E23" s="24"/>
      <c r="F23" s="24"/>
      <c r="G23" s="14"/>
      <c r="H23" s="14"/>
      <c r="I23" s="14"/>
      <c r="J23" s="14"/>
      <c r="K23" s="14"/>
      <c r="L23" s="14"/>
      <c r="M23" s="23"/>
      <c r="N23" s="23"/>
      <c r="O23" s="23"/>
      <c r="P23" s="23"/>
      <c r="Q23" s="23"/>
      <c r="R23" s="23"/>
      <c r="S23" s="14"/>
    </row>
    <row r="24" spans="1:19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</row>
    <row r="25" spans="1:19" ht="20.25" customHeight="1">
      <c r="A25" s="14"/>
      <c r="B25" s="14"/>
      <c r="C25" s="14"/>
      <c r="D25" s="14"/>
      <c r="E25" s="14"/>
      <c r="F25" s="14"/>
      <c r="G25" s="25" t="s">
        <v>34</v>
      </c>
      <c r="H25" s="25"/>
      <c r="I25" s="14"/>
      <c r="J25" s="14"/>
      <c r="K25" s="17" t="s">
        <v>26</v>
      </c>
      <c r="L25" s="17"/>
      <c r="M25" s="14"/>
      <c r="N25" s="14"/>
      <c r="O25" s="14"/>
      <c r="P25" s="14"/>
      <c r="Q25" s="14"/>
      <c r="R25" s="14"/>
      <c r="S25" s="14"/>
    </row>
    <row r="26" spans="1:19" ht="23.25" customHeight="1">
      <c r="A26" s="14"/>
      <c r="B26" s="14"/>
      <c r="C26" s="14"/>
      <c r="D26" s="14"/>
      <c r="E26" s="14"/>
      <c r="F26" s="14"/>
      <c r="G26" s="25"/>
      <c r="H26" s="25"/>
      <c r="I26" s="14"/>
      <c r="J26" s="14"/>
      <c r="K26" s="17"/>
      <c r="L26" s="17"/>
      <c r="M26" s="14"/>
      <c r="N26" s="14"/>
      <c r="O26" s="14"/>
      <c r="P26" s="14"/>
      <c r="Q26" s="14"/>
      <c r="R26" s="14"/>
      <c r="S26" s="14"/>
    </row>
    <row r="27" spans="1:19" ht="15" customHeight="1">
      <c r="A27" s="14"/>
      <c r="B27" s="14"/>
      <c r="C27" s="14"/>
      <c r="D27" s="14"/>
      <c r="E27" s="14"/>
      <c r="F27" s="14"/>
      <c r="G27" s="26">
        <f>AVERAGE(Planilha3!B4:B5)</f>
        <v>76215</v>
      </c>
      <c r="H27" s="27"/>
      <c r="I27" s="14"/>
      <c r="J27" s="14"/>
      <c r="K27" s="18">
        <f>SUM(Tabela1[Totais de vendas])</f>
        <v>152430</v>
      </c>
      <c r="L27" s="19"/>
      <c r="M27" s="14"/>
      <c r="N27" s="14"/>
      <c r="O27" s="14"/>
      <c r="P27" s="14"/>
      <c r="Q27" s="14"/>
      <c r="R27" s="14"/>
      <c r="S27" s="14"/>
    </row>
    <row r="28" spans="1:19" ht="15" customHeight="1">
      <c r="A28" s="14"/>
      <c r="B28" s="14"/>
      <c r="C28" s="14"/>
      <c r="D28" s="14"/>
      <c r="E28" s="14"/>
      <c r="F28" s="14"/>
      <c r="G28" s="28"/>
      <c r="H28" s="29"/>
      <c r="I28" s="14"/>
      <c r="J28" s="14"/>
      <c r="K28" s="20"/>
      <c r="L28" s="21"/>
      <c r="M28" s="14"/>
      <c r="N28" s="14"/>
      <c r="O28" s="14"/>
      <c r="P28" s="14"/>
      <c r="Q28" s="14"/>
      <c r="R28" s="14"/>
      <c r="S28" s="14"/>
    </row>
    <row r="29" spans="1:1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</row>
    <row r="30" spans="1:19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</row>
    <row r="31" spans="1:19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</row>
    <row r="32" spans="1:19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</row>
    <row r="33" spans="1:19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</row>
    <row r="34" spans="1:19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</row>
    <row r="35" spans="1:19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</row>
    <row r="36" spans="1:19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</row>
    <row r="37" spans="1:19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</row>
    <row r="38" spans="1:19" ht="1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5"/>
      <c r="O38" s="15"/>
      <c r="P38" s="14"/>
      <c r="Q38" s="14"/>
      <c r="R38" s="14"/>
      <c r="S38" s="14"/>
    </row>
    <row r="39" spans="1:19" ht="1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5"/>
      <c r="O39" s="15"/>
      <c r="P39" s="14"/>
      <c r="Q39" s="14"/>
      <c r="R39" s="14"/>
      <c r="S39" s="14"/>
    </row>
    <row r="40" spans="1:19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</row>
    <row r="41" spans="1:19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</row>
  </sheetData>
  <mergeCells count="9">
    <mergeCell ref="K25:L26"/>
    <mergeCell ref="K27:L28"/>
    <mergeCell ref="H5:R5"/>
    <mergeCell ref="A5:F5"/>
    <mergeCell ref="A22:F23"/>
    <mergeCell ref="M22:R23"/>
    <mergeCell ref="G25:H26"/>
    <mergeCell ref="G27:H28"/>
    <mergeCell ref="F1:J2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Wendell Mota Silva</cp:lastModifiedBy>
  <cp:revision/>
  <dcterms:created xsi:type="dcterms:W3CDTF">2025-03-07T18:36:58Z</dcterms:created>
  <dcterms:modified xsi:type="dcterms:W3CDTF">2025-03-09T18:48:34Z</dcterms:modified>
  <cp:category/>
  <cp:contentStatus/>
</cp:coreProperties>
</file>