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anetaexcel-my.sharepoint.com/personal/info_planetaexcel_ru/Documents/YouTube/Отклонение от плана/"/>
    </mc:Choice>
  </mc:AlternateContent>
  <xr:revisionPtr revIDLastSave="94" documentId="8_{CC15C800-239B-4DC5-B5D2-B5B6DDF11379}" xr6:coauthVersionLast="47" xr6:coauthVersionMax="47" xr10:uidLastSave="{DDCBB586-A13F-4343-93CC-C9A99D5BAB07}"/>
  <bookViews>
    <workbookView xWindow="32811" yWindow="-103" windowWidth="33120" windowHeight="18120" activeTab="1" xr2:uid="{3C3A0993-EF50-4FBB-B8C4-E503B5386D50}"/>
  </bookViews>
  <sheets>
    <sheet name="Исходные данные" sheetId="4" r:id="rId1"/>
    <sheet name="Лист1" sheetId="2" r:id="rId2"/>
    <sheet name="Лист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G4" i="3"/>
  <c r="G5" i="3"/>
  <c r="G6" i="3"/>
  <c r="G7" i="3"/>
  <c r="G8" i="3"/>
  <c r="G9" i="3"/>
  <c r="G10" i="3"/>
  <c r="G11" i="3"/>
  <c r="G12" i="3"/>
  <c r="F4" i="3"/>
  <c r="F5" i="3"/>
  <c r="F6" i="3"/>
  <c r="F7" i="3"/>
  <c r="F8" i="3"/>
  <c r="F9" i="3"/>
  <c r="F10" i="3"/>
  <c r="F11" i="3"/>
  <c r="F12" i="3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H4" i="2"/>
  <c r="H5" i="2"/>
  <c r="H6" i="2"/>
  <c r="H7" i="2"/>
  <c r="H8" i="2"/>
  <c r="H9" i="2"/>
  <c r="H10" i="2"/>
  <c r="H11" i="2"/>
  <c r="H12" i="2"/>
  <c r="G4" i="2"/>
  <c r="G5" i="2"/>
  <c r="G6" i="2"/>
  <c r="G7" i="2"/>
  <c r="G8" i="2"/>
  <c r="G9" i="2"/>
  <c r="G10" i="2"/>
  <c r="G11" i="2"/>
  <c r="G12" i="2"/>
  <c r="F4" i="2"/>
  <c r="F5" i="2"/>
  <c r="F6" i="2"/>
  <c r="F7" i="2"/>
  <c r="F8" i="2"/>
  <c r="F9" i="2"/>
  <c r="F10" i="2"/>
  <c r="F11" i="2"/>
  <c r="F12" i="2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</calcChain>
</file>

<file path=xl/sharedStrings.xml><?xml version="1.0" encoding="utf-8"?>
<sst xmlns="http://schemas.openxmlformats.org/spreadsheetml/2006/main" count="49" uniqueCount="19">
  <si>
    <t>Менеджер</t>
  </si>
  <si>
    <t>План</t>
  </si>
  <si>
    <t>Факт</t>
  </si>
  <si>
    <t>Андрей</t>
  </si>
  <si>
    <t>Элина</t>
  </si>
  <si>
    <t>Степан</t>
  </si>
  <si>
    <t>Иван</t>
  </si>
  <si>
    <t>Карина</t>
  </si>
  <si>
    <t>Елизавета</t>
  </si>
  <si>
    <t>Яна</t>
  </si>
  <si>
    <t>Вадим</t>
  </si>
  <si>
    <t>Антон</t>
  </si>
  <si>
    <t>Отклонение</t>
  </si>
  <si>
    <t>Подписи оси Х</t>
  </si>
  <si>
    <t>Серое</t>
  </si>
  <si>
    <t>Красное</t>
  </si>
  <si>
    <t>Зеленое</t>
  </si>
  <si>
    <t>Анализ выполнения плана по сотрудникам в 2022 году</t>
  </si>
  <si>
    <t>Отклонение от плана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</si>
</sst>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2" applyFont="1"/>
    <xf numFmtId="0" fontId="3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0" fillId="0" borderId="0" xfId="0" applyAlignment="1"/>
  </cellXfs>
  <cellStyles count="3">
    <cellStyle name="Акцент1 2" xfId="1" xr:uid="{CC9DD4A9-3C52-4DB7-810A-A2BB359E0C3D}"/>
    <cellStyle name="Обычный" xfId="0" builtinId="0" customBuiltin="1"/>
    <cellStyle name="Процентный" xfId="2" builtinId="5"/>
  </cellStyles>
  <dxfs count="1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13" formatCode="0%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Лист1!$A$1</c:f>
          <c:strCache>
            <c:ptCount val="1"/>
            <c:pt idx="0">
              <c:v>Анализ выполнения плана по сотрудникам в 2022 году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Лист1!$F$3</c:f>
              <c:strCache>
                <c:ptCount val="1"/>
                <c:pt idx="0">
                  <c:v>Серое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Лист1!$E$4:$E$12</c:f>
              <c:strCache>
                <c:ptCount val="9"/>
                <c:pt idx="0">
                  <c:v>Андрей
-24%</c:v>
                </c:pt>
                <c:pt idx="1">
                  <c:v>Элина
32%</c:v>
                </c:pt>
                <c:pt idx="2">
                  <c:v>Степан
38%</c:v>
                </c:pt>
                <c:pt idx="3">
                  <c:v>Иван
-31%</c:v>
                </c:pt>
                <c:pt idx="4">
                  <c:v>Карина
-22%</c:v>
                </c:pt>
                <c:pt idx="5">
                  <c:v>Елизавета
11%</c:v>
                </c:pt>
                <c:pt idx="6">
                  <c:v>Яна
52%</c:v>
                </c:pt>
                <c:pt idx="7">
                  <c:v>Вадим
-41%</c:v>
                </c:pt>
                <c:pt idx="8">
                  <c:v>Антон
0%</c:v>
                </c:pt>
              </c:strCache>
            </c:strRef>
          </c:cat>
          <c:val>
            <c:numRef>
              <c:f>Лист1!$F$4:$F$12</c:f>
              <c:numCache>
                <c:formatCode>General</c:formatCode>
                <c:ptCount val="9"/>
                <c:pt idx="0">
                  <c:v>16</c:v>
                </c:pt>
                <c:pt idx="1">
                  <c:v>28</c:v>
                </c:pt>
                <c:pt idx="2">
                  <c:v>40</c:v>
                </c:pt>
                <c:pt idx="3">
                  <c:v>31</c:v>
                </c:pt>
                <c:pt idx="4">
                  <c:v>25</c:v>
                </c:pt>
                <c:pt idx="5">
                  <c:v>37</c:v>
                </c:pt>
                <c:pt idx="6">
                  <c:v>21</c:v>
                </c:pt>
                <c:pt idx="7">
                  <c:v>19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F-484C-AB8E-E6BAEE556CDA}"/>
            </c:ext>
          </c:extLst>
        </c:ser>
        <c:ser>
          <c:idx val="1"/>
          <c:order val="1"/>
          <c:tx>
            <c:strRef>
              <c:f>Лист1!$G$3</c:f>
              <c:strCache>
                <c:ptCount val="1"/>
                <c:pt idx="0">
                  <c:v>Красное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Лист1!$E$4:$E$12</c:f>
              <c:strCache>
                <c:ptCount val="9"/>
                <c:pt idx="0">
                  <c:v>Андрей
-24%</c:v>
                </c:pt>
                <c:pt idx="1">
                  <c:v>Элина
32%</c:v>
                </c:pt>
                <c:pt idx="2">
                  <c:v>Степан
38%</c:v>
                </c:pt>
                <c:pt idx="3">
                  <c:v>Иван
-31%</c:v>
                </c:pt>
                <c:pt idx="4">
                  <c:v>Карина
-22%</c:v>
                </c:pt>
                <c:pt idx="5">
                  <c:v>Елизавета
11%</c:v>
                </c:pt>
                <c:pt idx="6">
                  <c:v>Яна
52%</c:v>
                </c:pt>
                <c:pt idx="7">
                  <c:v>Вадим
-41%</c:v>
                </c:pt>
                <c:pt idx="8">
                  <c:v>Антон
0%</c:v>
                </c:pt>
              </c:strCache>
            </c:strRef>
          </c:cat>
          <c:val>
            <c:numRef>
              <c:f>Лист1!$G$4:$G$12</c:f>
              <c:numCache>
                <c:formatCode>General</c:formatCode>
                <c:ptCount val="9"/>
                <c:pt idx="0">
                  <c:v>5</c:v>
                </c:pt>
                <c:pt idx="1">
                  <c:v>#N/A</c:v>
                </c:pt>
                <c:pt idx="2">
                  <c:v>#N/A</c:v>
                </c:pt>
                <c:pt idx="3">
                  <c:v>14</c:v>
                </c:pt>
                <c:pt idx="4">
                  <c:v>7</c:v>
                </c:pt>
                <c:pt idx="5">
                  <c:v>#N/A</c:v>
                </c:pt>
                <c:pt idx="6">
                  <c:v>#N/A</c:v>
                </c:pt>
                <c:pt idx="7">
                  <c:v>13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F-484C-AB8E-E6BAEE556CDA}"/>
            </c:ext>
          </c:extLst>
        </c:ser>
        <c:ser>
          <c:idx val="2"/>
          <c:order val="2"/>
          <c:tx>
            <c:strRef>
              <c:f>Лист1!$H$3</c:f>
              <c:strCache>
                <c:ptCount val="1"/>
                <c:pt idx="0">
                  <c:v>Зеленое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Лист1!$E$4:$E$12</c:f>
              <c:strCache>
                <c:ptCount val="9"/>
                <c:pt idx="0">
                  <c:v>Андрей
-24%</c:v>
                </c:pt>
                <c:pt idx="1">
                  <c:v>Элина
32%</c:v>
                </c:pt>
                <c:pt idx="2">
                  <c:v>Степан
38%</c:v>
                </c:pt>
                <c:pt idx="3">
                  <c:v>Иван
-31%</c:v>
                </c:pt>
                <c:pt idx="4">
                  <c:v>Карина
-22%</c:v>
                </c:pt>
                <c:pt idx="5">
                  <c:v>Елизавета
11%</c:v>
                </c:pt>
                <c:pt idx="6">
                  <c:v>Яна
52%</c:v>
                </c:pt>
                <c:pt idx="7">
                  <c:v>Вадим
-41%</c:v>
                </c:pt>
                <c:pt idx="8">
                  <c:v>Антон
0%</c:v>
                </c:pt>
              </c:strCache>
            </c:strRef>
          </c:cat>
          <c:val>
            <c:numRef>
              <c:f>Лист1!$H$4:$H$12</c:f>
              <c:numCache>
                <c:formatCode>General</c:formatCode>
                <c:ptCount val="9"/>
                <c:pt idx="0">
                  <c:v>#N/A</c:v>
                </c:pt>
                <c:pt idx="1">
                  <c:v>9</c:v>
                </c:pt>
                <c:pt idx="2">
                  <c:v>15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11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F-484C-AB8E-E6BAEE556C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11"/>
        <c:overlap val="100"/>
        <c:axId val="287790864"/>
        <c:axId val="287791696"/>
      </c:barChart>
      <c:scatterChart>
        <c:scatterStyle val="lineMarker"/>
        <c:varyColors val="0"/>
        <c:ser>
          <c:idx val="3"/>
          <c:order val="3"/>
          <c:tx>
            <c:strRef>
              <c:f>Лист1!$B$3</c:f>
              <c:strCache>
                <c:ptCount val="1"/>
                <c:pt idx="0">
                  <c:v>План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2160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fixedVal"/>
            <c:noEndCap val="0"/>
            <c:val val="0.30000000000000004"/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strRef>
              <c:f>Лист1!$E$4:$E$12</c:f>
              <c:strCache>
                <c:ptCount val="9"/>
                <c:pt idx="0">
                  <c:v>Андрей
-24%</c:v>
                </c:pt>
                <c:pt idx="1">
                  <c:v>Элина
32%</c:v>
                </c:pt>
                <c:pt idx="2">
                  <c:v>Степан
38%</c:v>
                </c:pt>
                <c:pt idx="3">
                  <c:v>Иван
-31%</c:v>
                </c:pt>
                <c:pt idx="4">
                  <c:v>Карина
-22%</c:v>
                </c:pt>
                <c:pt idx="5">
                  <c:v>Елизавета
11%</c:v>
                </c:pt>
                <c:pt idx="6">
                  <c:v>Яна
52%</c:v>
                </c:pt>
                <c:pt idx="7">
                  <c:v>Вадим
-41%</c:v>
                </c:pt>
                <c:pt idx="8">
                  <c:v>Антон
0%</c:v>
                </c:pt>
              </c:strCache>
            </c:strRef>
          </c:xVal>
          <c:yVal>
            <c:numRef>
              <c:f>Лист1!$B$4:$B$12</c:f>
              <c:numCache>
                <c:formatCode>General</c:formatCode>
                <c:ptCount val="9"/>
                <c:pt idx="0">
                  <c:v>21</c:v>
                </c:pt>
                <c:pt idx="1">
                  <c:v>28</c:v>
                </c:pt>
                <c:pt idx="2">
                  <c:v>40</c:v>
                </c:pt>
                <c:pt idx="3">
                  <c:v>45</c:v>
                </c:pt>
                <c:pt idx="4">
                  <c:v>32</c:v>
                </c:pt>
                <c:pt idx="5">
                  <c:v>37</c:v>
                </c:pt>
                <c:pt idx="6">
                  <c:v>21</c:v>
                </c:pt>
                <c:pt idx="7">
                  <c:v>32</c:v>
                </c:pt>
                <c:pt idx="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2F-484C-AB8E-E6BAEE556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90864"/>
        <c:axId val="287791696"/>
      </c:scatterChart>
      <c:catAx>
        <c:axId val="2877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7791696"/>
        <c:crosses val="autoZero"/>
        <c:auto val="1"/>
        <c:lblAlgn val="ctr"/>
        <c:lblOffset val="100"/>
        <c:noMultiLvlLbl val="0"/>
      </c:catAx>
      <c:valAx>
        <c:axId val="28779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77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Лист2!$A$1</c:f>
          <c:strCache>
            <c:ptCount val="1"/>
            <c:pt idx="0">
              <c:v>Анализ выполнения плана по сотрудникам в 2022 году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Лист2!$F$3</c:f>
              <c:strCache>
                <c:ptCount val="1"/>
                <c:pt idx="0">
                  <c:v>Серое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Лист2!$E$4:$E$12</c:f>
              <c:strCache>
                <c:ptCount val="9"/>
                <c:pt idx="0">
                  <c:v>Андрей
-24%</c:v>
                </c:pt>
                <c:pt idx="1">
                  <c:v>Элина
32%</c:v>
                </c:pt>
                <c:pt idx="2">
                  <c:v>Степан
38%</c:v>
                </c:pt>
                <c:pt idx="3">
                  <c:v>Иван
-31%</c:v>
                </c:pt>
                <c:pt idx="4">
                  <c:v>Карина
-22%</c:v>
                </c:pt>
                <c:pt idx="5">
                  <c:v>Елизавета
11%</c:v>
                </c:pt>
                <c:pt idx="6">
                  <c:v>Яна
52%</c:v>
                </c:pt>
                <c:pt idx="7">
                  <c:v>Вадим
-41%</c:v>
                </c:pt>
                <c:pt idx="8">
                  <c:v>Антон
0%</c:v>
                </c:pt>
              </c:strCache>
            </c:strRef>
          </c:cat>
          <c:val>
            <c:numRef>
              <c:f>Лист2!$F$4:$F$12</c:f>
              <c:numCache>
                <c:formatCode>General</c:formatCode>
                <c:ptCount val="9"/>
                <c:pt idx="0">
                  <c:v>16</c:v>
                </c:pt>
                <c:pt idx="1">
                  <c:v>28</c:v>
                </c:pt>
                <c:pt idx="2">
                  <c:v>40</c:v>
                </c:pt>
                <c:pt idx="3">
                  <c:v>31</c:v>
                </c:pt>
                <c:pt idx="4">
                  <c:v>25</c:v>
                </c:pt>
                <c:pt idx="5">
                  <c:v>37</c:v>
                </c:pt>
                <c:pt idx="6">
                  <c:v>21</c:v>
                </c:pt>
                <c:pt idx="7">
                  <c:v>19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2-410D-BA45-6E8B69BC1901}"/>
            </c:ext>
          </c:extLst>
        </c:ser>
        <c:ser>
          <c:idx val="1"/>
          <c:order val="1"/>
          <c:tx>
            <c:strRef>
              <c:f>Лист2!$G$3</c:f>
              <c:strCache>
                <c:ptCount val="1"/>
                <c:pt idx="0">
                  <c:v>Красное</c:v>
                </c:pt>
              </c:strCache>
            </c:strRef>
          </c:tx>
          <c:spPr>
            <a:noFill/>
            <a:ln>
              <a:solidFill>
                <a:schemeClr val="bg2">
                  <a:lumMod val="50000"/>
                </a:schemeClr>
              </a:solidFill>
              <a:prstDash val="dash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Лист2!$E$4:$E$12</c:f>
              <c:strCache>
                <c:ptCount val="9"/>
                <c:pt idx="0">
                  <c:v>Андрей
-24%</c:v>
                </c:pt>
                <c:pt idx="1">
                  <c:v>Элина
32%</c:v>
                </c:pt>
                <c:pt idx="2">
                  <c:v>Степан
38%</c:v>
                </c:pt>
                <c:pt idx="3">
                  <c:v>Иван
-31%</c:v>
                </c:pt>
                <c:pt idx="4">
                  <c:v>Карина
-22%</c:v>
                </c:pt>
                <c:pt idx="5">
                  <c:v>Елизавета
11%</c:v>
                </c:pt>
                <c:pt idx="6">
                  <c:v>Яна
52%</c:v>
                </c:pt>
                <c:pt idx="7">
                  <c:v>Вадим
-41%</c:v>
                </c:pt>
                <c:pt idx="8">
                  <c:v>Антон
0%</c:v>
                </c:pt>
              </c:strCache>
            </c:strRef>
          </c:cat>
          <c:val>
            <c:numRef>
              <c:f>Лист2!$G$4:$G$12</c:f>
              <c:numCache>
                <c:formatCode>General</c:formatCode>
                <c:ptCount val="9"/>
                <c:pt idx="0">
                  <c:v>5</c:v>
                </c:pt>
                <c:pt idx="1">
                  <c:v>#N/A</c:v>
                </c:pt>
                <c:pt idx="2">
                  <c:v>#N/A</c:v>
                </c:pt>
                <c:pt idx="3">
                  <c:v>14</c:v>
                </c:pt>
                <c:pt idx="4">
                  <c:v>7</c:v>
                </c:pt>
                <c:pt idx="5">
                  <c:v>#N/A</c:v>
                </c:pt>
                <c:pt idx="6">
                  <c:v>#N/A</c:v>
                </c:pt>
                <c:pt idx="7">
                  <c:v>13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2-410D-BA45-6E8B69BC1901}"/>
            </c:ext>
          </c:extLst>
        </c:ser>
        <c:ser>
          <c:idx val="2"/>
          <c:order val="2"/>
          <c:tx>
            <c:strRef>
              <c:f>Лист2!$H$3</c:f>
              <c:strCache>
                <c:ptCount val="1"/>
                <c:pt idx="0">
                  <c:v>Зеленое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Лист2!$E$4:$E$12</c:f>
              <c:strCache>
                <c:ptCount val="9"/>
                <c:pt idx="0">
                  <c:v>Андрей
-24%</c:v>
                </c:pt>
                <c:pt idx="1">
                  <c:v>Элина
32%</c:v>
                </c:pt>
                <c:pt idx="2">
                  <c:v>Степан
38%</c:v>
                </c:pt>
                <c:pt idx="3">
                  <c:v>Иван
-31%</c:v>
                </c:pt>
                <c:pt idx="4">
                  <c:v>Карина
-22%</c:v>
                </c:pt>
                <c:pt idx="5">
                  <c:v>Елизавета
11%</c:v>
                </c:pt>
                <c:pt idx="6">
                  <c:v>Яна
52%</c:v>
                </c:pt>
                <c:pt idx="7">
                  <c:v>Вадим
-41%</c:v>
                </c:pt>
                <c:pt idx="8">
                  <c:v>Антон
0%</c:v>
                </c:pt>
              </c:strCache>
            </c:strRef>
          </c:cat>
          <c:val>
            <c:numRef>
              <c:f>Лист2!$H$4:$H$12</c:f>
              <c:numCache>
                <c:formatCode>General</c:formatCode>
                <c:ptCount val="9"/>
                <c:pt idx="0">
                  <c:v>#N/A</c:v>
                </c:pt>
                <c:pt idx="1">
                  <c:v>9</c:v>
                </c:pt>
                <c:pt idx="2">
                  <c:v>15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11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2-410D-BA45-6E8B69BC19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2140079"/>
        <c:axId val="502137583"/>
      </c:barChart>
      <c:scatterChart>
        <c:scatterStyle val="lineMarker"/>
        <c:varyColors val="0"/>
        <c:ser>
          <c:idx val="3"/>
          <c:order val="3"/>
          <c:tx>
            <c:strRef>
              <c:f>Лист2!$B$3</c:f>
              <c:strCache>
                <c:ptCount val="1"/>
                <c:pt idx="0">
                  <c:v>План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fixedVal"/>
            <c:noEndCap val="0"/>
            <c:val val="0.30000000000000004"/>
            <c:spPr>
              <a:noFill/>
              <a:ln w="285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strRef>
              <c:f>Лист2!$E$4:$E$12</c:f>
              <c:strCache>
                <c:ptCount val="9"/>
                <c:pt idx="0">
                  <c:v>Андрей
-24%</c:v>
                </c:pt>
                <c:pt idx="1">
                  <c:v>Элина
32%</c:v>
                </c:pt>
                <c:pt idx="2">
                  <c:v>Степан
38%</c:v>
                </c:pt>
                <c:pt idx="3">
                  <c:v>Иван
-31%</c:v>
                </c:pt>
                <c:pt idx="4">
                  <c:v>Карина
-22%</c:v>
                </c:pt>
                <c:pt idx="5">
                  <c:v>Елизавета
11%</c:v>
                </c:pt>
                <c:pt idx="6">
                  <c:v>Яна
52%</c:v>
                </c:pt>
                <c:pt idx="7">
                  <c:v>Вадим
-41%</c:v>
                </c:pt>
                <c:pt idx="8">
                  <c:v>Антон
0%</c:v>
                </c:pt>
              </c:strCache>
            </c:strRef>
          </c:xVal>
          <c:yVal>
            <c:numRef>
              <c:f>Лист2!$B$4:$B$12</c:f>
              <c:numCache>
                <c:formatCode>General</c:formatCode>
                <c:ptCount val="9"/>
                <c:pt idx="0">
                  <c:v>21</c:v>
                </c:pt>
                <c:pt idx="1">
                  <c:v>28</c:v>
                </c:pt>
                <c:pt idx="2">
                  <c:v>40</c:v>
                </c:pt>
                <c:pt idx="3">
                  <c:v>45</c:v>
                </c:pt>
                <c:pt idx="4">
                  <c:v>32</c:v>
                </c:pt>
                <c:pt idx="5">
                  <c:v>37</c:v>
                </c:pt>
                <c:pt idx="6">
                  <c:v>21</c:v>
                </c:pt>
                <c:pt idx="7">
                  <c:v>32</c:v>
                </c:pt>
                <c:pt idx="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C2-410D-BA45-6E8B69BC1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40079"/>
        <c:axId val="502137583"/>
      </c:scatterChart>
      <c:catAx>
        <c:axId val="50214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137583"/>
        <c:crosses val="autoZero"/>
        <c:auto val="1"/>
        <c:lblAlgn val="ctr"/>
        <c:lblOffset val="100"/>
        <c:noMultiLvlLbl val="0"/>
      </c:catAx>
      <c:valAx>
        <c:axId val="5021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14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718458</xdr:colOff>
      <xdr:row>13</xdr:row>
      <xdr:rowOff>35378</xdr:rowOff>
    </xdr:from>
    <xdr:to>
      <xdr:col>9</xdr:col>
      <xdr:colOff>125185</xdr:colOff>
      <xdr:row>33</xdr:row>
      <xdr:rowOff>163286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B2653B5-A1E3-D083-2F73-8E45CE53E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685799</xdr:colOff>
      <xdr:row>13</xdr:row>
      <xdr:rowOff>87085</xdr:rowOff>
    </xdr:from>
    <xdr:to>
      <xdr:col>7</xdr:col>
      <xdr:colOff>745671</xdr:colOff>
      <xdr:row>33</xdr:row>
      <xdr:rowOff>130629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1FA52D-498D-E2B4-E373-CA6A8656C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916735-6EAD-4871-A4EB-EBFBF075F8D6}" name="Таблица1" displayName="Таблица1" ref="A3:H12" totalsRowShown="0">
  <autoFilter ref="A3:H12" xr:uid="{AE916735-6EAD-4871-A4EB-EBFBF075F8D6}"/>
  <tableColumns count="8">
    <tableColumn id="1" xr3:uid="{14F0EB9D-FC01-4BF7-ADF2-D214036D83D8}" name="Менеджер"/>
    <tableColumn id="2" xr3:uid="{651FDDE3-E345-4BE8-B1CE-90A5EB76156E}" name="План"/>
    <tableColumn id="3" xr3:uid="{970F4EEF-3772-4539-BA8C-378393B4C9E3}" name="Факт"/>
    <tableColumn id="4" xr3:uid="{FC75F917-D323-4B93-9E1D-1366CFE26AB5}" name="Отклонение" dataDxfId="10" dataCellStyle="Процентный">
      <calculatedColumnFormula>Таблица1[[#This Row],[Факт]]/Таблица1[[#This Row],[План]]-1</calculatedColumnFormula>
    </tableColumn>
    <tableColumn id="5" xr3:uid="{EBD325DB-27B5-4030-BBFC-93AA905C4620}" name="Подписи оси Х" dataDxfId="9">
      <calculatedColumnFormula>Таблица1[[#This Row],[Менеджер]]&amp;CHAR(10)&amp;TEXT(Таблица1[[#This Row],[Отклонение]],"0%")</calculatedColumnFormula>
    </tableColumn>
    <tableColumn id="6" xr3:uid="{D5ABB0E1-4FBB-42C6-8285-4339985C5AB2}" name="Серое" dataDxfId="8">
      <calculatedColumnFormula>MIN(Таблица1[[#This Row],[План]],Таблица1[[#This Row],[Факт]])</calculatedColumnFormula>
    </tableColumn>
    <tableColumn id="7" xr3:uid="{2A3DA05D-CD6C-44CA-B1DB-39149328A23F}" name="Красное" dataDxfId="7">
      <calculatedColumnFormula>IF(Таблица1[[#This Row],[Факт]]&lt;Таблица1[[#This Row],[План]],Таблица1[[#This Row],[План]]-Таблица1[[#This Row],[Факт]],NA())</calculatedColumnFormula>
    </tableColumn>
    <tableColumn id="8" xr3:uid="{9EB472BF-2A5F-4971-A6B8-E099912CB230}" name="Зеленое" dataDxfId="6">
      <calculatedColumnFormula>IF(Таблица1[[#This Row],[Факт]]&gt;Таблица1[[#This Row],[План]],Таблица1[[#This Row],[Факт]]-Таблица1[[#This Row],[План]],NA())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84A541-FD8F-46B8-884D-4C6D351DD580}" name="Таблица2" displayName="Таблица2" ref="A3:H12" totalsRowShown="0" headerRowDxfId="5" headerRowBorderDxfId="4">
  <autoFilter ref="A3:H12" xr:uid="{E084A541-FD8F-46B8-884D-4C6D351DD580}"/>
  <tableColumns count="8">
    <tableColumn id="1" xr3:uid="{D25E6E5D-DE10-461D-8656-C494AB12CCEC}" name="Менеджер"/>
    <tableColumn id="2" xr3:uid="{E0CF9E2E-9986-4473-881A-53A858E42110}" name="План"/>
    <tableColumn id="3" xr3:uid="{496A41E8-8BAF-4F89-A4B5-7893B65931E8}" name="Факт"/>
    <tableColumn id="4" xr3:uid="{EA6A942E-65D9-47AE-85B1-A058F8F49C05}" name="Отклонение от плана" dataCellStyle="Процентный">
      <calculatedColumnFormula>Таблица2[[#This Row],[Факт]]/Таблица2[[#This Row],[План]]-1</calculatedColumnFormula>
    </tableColumn>
    <tableColumn id="5" xr3:uid="{C5BF68B9-E989-45FF-B8C5-A86B805DDAA3}" name="Подписи оси Х" dataDxfId="0">
      <calculatedColumnFormula>Таблица2[[#This Row],[Менеджер]]&amp;CHAR(10)&amp;TEXT(Таблица2[[#This Row],[Отклонение от плана]],"0%")</calculatedColumnFormula>
    </tableColumn>
    <tableColumn id="7" xr3:uid="{C98B91D6-2F1B-4A79-971A-5A83EA25E755}" name="Серое" dataDxfId="1">
      <calculatedColumnFormula>MIN(Таблица2[[#This Row],[План]],Таблица2[[#This Row],[Факт]])</calculatedColumnFormula>
    </tableColumn>
    <tableColumn id="8" xr3:uid="{C25BB710-26CA-40F9-97B5-4EDC7E4EAFD3}" name="Красное" dataDxfId="3">
      <calculatedColumnFormula>IF(Таблица2[[#This Row],[План]]&gt;Таблица2[[#This Row],[Факт]],Таблица2[[#This Row],[План]]-Таблица2[[#This Row],[Факт]],NA())</calculatedColumnFormula>
    </tableColumn>
    <tableColumn id="9" xr3:uid="{1E11CAC8-2C2B-4C76-BFF8-9C055CE31091}" name="Зеленое" dataDxfId="2">
      <calculatedColumnFormula>IF(Таблица2[[#This Row],[Факт]]&gt;Таблица2[[#This Row],[План]],Таблица2[[#This Row],[Факт]]-Таблица2[[#This Row],[План]],NA())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6A15-F4C5-421B-9BEE-01F5EE48DBB2}">
  <dimension ref="A1:C12"/>
  <sheetViews>
    <sheetView workbookViewId="0">
      <selection activeCell="G27" sqref="G27"/>
    </sheetView>
  </sheetViews>
  <sheetFormatPr defaultRowHeight="15.9" x14ac:dyDescent="0.45"/>
  <cols>
    <col min="1" max="1" width="14.140625" customWidth="1"/>
  </cols>
  <sheetData>
    <row r="1" spans="1:3" ht="18.45" x14ac:dyDescent="0.5">
      <c r="A1" s="2" t="s">
        <v>17</v>
      </c>
    </row>
    <row r="3" spans="1:3" x14ac:dyDescent="0.45">
      <c r="A3" s="4" t="s">
        <v>0</v>
      </c>
      <c r="B3" s="4" t="s">
        <v>1</v>
      </c>
      <c r="C3" s="4" t="s">
        <v>2</v>
      </c>
    </row>
    <row r="4" spans="1:3" x14ac:dyDescent="0.45">
      <c r="A4" t="s">
        <v>3</v>
      </c>
      <c r="B4">
        <v>21</v>
      </c>
      <c r="C4">
        <v>16</v>
      </c>
    </row>
    <row r="5" spans="1:3" x14ac:dyDescent="0.45">
      <c r="A5" t="s">
        <v>4</v>
      </c>
      <c r="B5">
        <v>28</v>
      </c>
      <c r="C5">
        <v>37</v>
      </c>
    </row>
    <row r="6" spans="1:3" x14ac:dyDescent="0.45">
      <c r="A6" t="s">
        <v>5</v>
      </c>
      <c r="B6">
        <v>40</v>
      </c>
      <c r="C6">
        <v>55</v>
      </c>
    </row>
    <row r="7" spans="1:3" x14ac:dyDescent="0.45">
      <c r="A7" t="s">
        <v>6</v>
      </c>
      <c r="B7">
        <v>45</v>
      </c>
      <c r="C7">
        <v>31</v>
      </c>
    </row>
    <row r="8" spans="1:3" x14ac:dyDescent="0.45">
      <c r="A8" t="s">
        <v>7</v>
      </c>
      <c r="B8">
        <v>32</v>
      </c>
      <c r="C8">
        <v>25</v>
      </c>
    </row>
    <row r="9" spans="1:3" x14ac:dyDescent="0.45">
      <c r="A9" t="s">
        <v>8</v>
      </c>
      <c r="B9">
        <v>37</v>
      </c>
      <c r="C9">
        <v>41</v>
      </c>
    </row>
    <row r="10" spans="1:3" x14ac:dyDescent="0.45">
      <c r="A10" t="s">
        <v>9</v>
      </c>
      <c r="B10">
        <v>21</v>
      </c>
      <c r="C10">
        <v>32</v>
      </c>
    </row>
    <row r="11" spans="1:3" x14ac:dyDescent="0.45">
      <c r="A11" t="s">
        <v>10</v>
      </c>
      <c r="B11">
        <v>32</v>
      </c>
      <c r="C11">
        <v>19</v>
      </c>
    </row>
    <row r="12" spans="1:3" x14ac:dyDescent="0.45">
      <c r="A12" t="s">
        <v>11</v>
      </c>
      <c r="B12">
        <v>42</v>
      </c>
      <c r="C12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D440-EC53-4FF4-965D-708D8D1F69C2}">
  <dimension ref="A1:H12"/>
  <sheetViews>
    <sheetView tabSelected="1" zoomScaleNormal="100" workbookViewId="0">
      <selection activeCell="O24" sqref="O24"/>
    </sheetView>
  </sheetViews>
  <sheetFormatPr defaultRowHeight="15.9" x14ac:dyDescent="0.45"/>
  <cols>
    <col min="1" max="1" width="12" customWidth="1"/>
    <col min="4" max="4" width="13.42578125" bestFit="1" customWidth="1"/>
    <col min="5" max="5" width="14.35546875" customWidth="1"/>
  </cols>
  <sheetData>
    <row r="1" spans="1:8" ht="18.45" x14ac:dyDescent="0.5">
      <c r="A1" s="2" t="s">
        <v>17</v>
      </c>
    </row>
    <row r="3" spans="1:8" x14ac:dyDescent="0.45">
      <c r="A3" t="s">
        <v>0</v>
      </c>
      <c r="B3" t="s">
        <v>1</v>
      </c>
      <c r="C3" t="s">
        <v>2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</row>
    <row r="4" spans="1:8" x14ac:dyDescent="0.45">
      <c r="A4" t="s">
        <v>3</v>
      </c>
      <c r="B4">
        <v>21</v>
      </c>
      <c r="C4">
        <v>16</v>
      </c>
      <c r="D4" s="1">
        <f>Таблица1[[#This Row],[Факт]]/Таблица1[[#This Row],[План]]-1</f>
        <v>-0.23809523809523814</v>
      </c>
      <c r="E4" t="str">
        <f>Таблица1[[#This Row],[Менеджер]]&amp;CHAR(10)&amp;TEXT(Таблица1[[#This Row],[Отклонение]],"0%")</f>
        <v>Андрей
-24%</v>
      </c>
      <c r="F4">
        <f>MIN(Таблица1[[#This Row],[План]],Таблица1[[#This Row],[Факт]])</f>
        <v>16</v>
      </c>
      <c r="G4">
        <f>IF(Таблица1[[#This Row],[Факт]]&lt;Таблица1[[#This Row],[План]],Таблица1[[#This Row],[План]]-Таблица1[[#This Row],[Факт]],NA())</f>
        <v>5</v>
      </c>
      <c r="H4" t="e">
        <f>IF(Таблица1[[#This Row],[Факт]]&gt;Таблица1[[#This Row],[План]],Таблица1[[#This Row],[Факт]]-Таблица1[[#This Row],[План]],NA())</f>
        <v>#N/A</v>
      </c>
    </row>
    <row r="5" spans="1:8" x14ac:dyDescent="0.45">
      <c r="A5" t="s">
        <v>4</v>
      </c>
      <c r="B5">
        <v>28</v>
      </c>
      <c r="C5">
        <v>37</v>
      </c>
      <c r="D5" s="1">
        <f>Таблица1[[#This Row],[Факт]]/Таблица1[[#This Row],[План]]-1</f>
        <v>0.3214285714285714</v>
      </c>
      <c r="E5" t="str">
        <f>Таблица1[[#This Row],[Менеджер]]&amp;CHAR(10)&amp;TEXT(Таблица1[[#This Row],[Отклонение]],"0%")</f>
        <v>Элина
32%</v>
      </c>
      <c r="F5">
        <f>MIN(Таблица1[[#This Row],[План]],Таблица1[[#This Row],[Факт]])</f>
        <v>28</v>
      </c>
      <c r="G5" t="e">
        <f>IF(Таблица1[[#This Row],[Факт]]&lt;Таблица1[[#This Row],[План]],Таблица1[[#This Row],[План]]-Таблица1[[#This Row],[Факт]],NA())</f>
        <v>#N/A</v>
      </c>
      <c r="H5">
        <f>IF(Таблица1[[#This Row],[Факт]]&gt;Таблица1[[#This Row],[План]],Таблица1[[#This Row],[Факт]]-Таблица1[[#This Row],[План]],NA())</f>
        <v>9</v>
      </c>
    </row>
    <row r="6" spans="1:8" x14ac:dyDescent="0.45">
      <c r="A6" t="s">
        <v>5</v>
      </c>
      <c r="B6">
        <v>40</v>
      </c>
      <c r="C6">
        <v>55</v>
      </c>
      <c r="D6" s="1">
        <f>Таблица1[[#This Row],[Факт]]/Таблица1[[#This Row],[План]]-1</f>
        <v>0.375</v>
      </c>
      <c r="E6" t="str">
        <f>Таблица1[[#This Row],[Менеджер]]&amp;CHAR(10)&amp;TEXT(Таблица1[[#This Row],[Отклонение]],"0%")</f>
        <v>Степан
38%</v>
      </c>
      <c r="F6">
        <f>MIN(Таблица1[[#This Row],[План]],Таблица1[[#This Row],[Факт]])</f>
        <v>40</v>
      </c>
      <c r="G6" t="e">
        <f>IF(Таблица1[[#This Row],[Факт]]&lt;Таблица1[[#This Row],[План]],Таблица1[[#This Row],[План]]-Таблица1[[#This Row],[Факт]],NA())</f>
        <v>#N/A</v>
      </c>
      <c r="H6">
        <f>IF(Таблица1[[#This Row],[Факт]]&gt;Таблица1[[#This Row],[План]],Таблица1[[#This Row],[Факт]]-Таблица1[[#This Row],[План]],NA())</f>
        <v>15</v>
      </c>
    </row>
    <row r="7" spans="1:8" x14ac:dyDescent="0.45">
      <c r="A7" t="s">
        <v>6</v>
      </c>
      <c r="B7">
        <v>45</v>
      </c>
      <c r="C7">
        <v>31</v>
      </c>
      <c r="D7" s="1">
        <f>Таблица1[[#This Row],[Факт]]/Таблица1[[#This Row],[План]]-1</f>
        <v>-0.31111111111111112</v>
      </c>
      <c r="E7" t="str">
        <f>Таблица1[[#This Row],[Менеджер]]&amp;CHAR(10)&amp;TEXT(Таблица1[[#This Row],[Отклонение]],"0%")</f>
        <v>Иван
-31%</v>
      </c>
      <c r="F7">
        <f>MIN(Таблица1[[#This Row],[План]],Таблица1[[#This Row],[Факт]])</f>
        <v>31</v>
      </c>
      <c r="G7">
        <f>IF(Таблица1[[#This Row],[Факт]]&lt;Таблица1[[#This Row],[План]],Таблица1[[#This Row],[План]]-Таблица1[[#This Row],[Факт]],NA())</f>
        <v>14</v>
      </c>
      <c r="H7" t="e">
        <f>IF(Таблица1[[#This Row],[Факт]]&gt;Таблица1[[#This Row],[План]],Таблица1[[#This Row],[Факт]]-Таблица1[[#This Row],[План]],NA())</f>
        <v>#N/A</v>
      </c>
    </row>
    <row r="8" spans="1:8" x14ac:dyDescent="0.45">
      <c r="A8" t="s">
        <v>7</v>
      </c>
      <c r="B8">
        <v>32</v>
      </c>
      <c r="C8">
        <v>25</v>
      </c>
      <c r="D8" s="1">
        <f>Таблица1[[#This Row],[Факт]]/Таблица1[[#This Row],[План]]-1</f>
        <v>-0.21875</v>
      </c>
      <c r="E8" t="str">
        <f>Таблица1[[#This Row],[Менеджер]]&amp;CHAR(10)&amp;TEXT(Таблица1[[#This Row],[Отклонение]],"0%")</f>
        <v>Карина
-22%</v>
      </c>
      <c r="F8">
        <f>MIN(Таблица1[[#This Row],[План]],Таблица1[[#This Row],[Факт]])</f>
        <v>25</v>
      </c>
      <c r="G8">
        <f>IF(Таблица1[[#This Row],[Факт]]&lt;Таблица1[[#This Row],[План]],Таблица1[[#This Row],[План]]-Таблица1[[#This Row],[Факт]],NA())</f>
        <v>7</v>
      </c>
      <c r="H8" t="e">
        <f>IF(Таблица1[[#This Row],[Факт]]&gt;Таблица1[[#This Row],[План]],Таблица1[[#This Row],[Факт]]-Таблица1[[#This Row],[План]],NA())</f>
        <v>#N/A</v>
      </c>
    </row>
    <row r="9" spans="1:8" x14ac:dyDescent="0.45">
      <c r="A9" t="s">
        <v>8</v>
      </c>
      <c r="B9">
        <v>37</v>
      </c>
      <c r="C9">
        <v>41</v>
      </c>
      <c r="D9" s="1">
        <f>Таблица1[[#This Row],[Факт]]/Таблица1[[#This Row],[План]]-1</f>
        <v>0.10810810810810811</v>
      </c>
      <c r="E9" t="str">
        <f>Таблица1[[#This Row],[Менеджер]]&amp;CHAR(10)&amp;TEXT(Таблица1[[#This Row],[Отклонение]],"0%")</f>
        <v>Елизавета
11%</v>
      </c>
      <c r="F9">
        <f>MIN(Таблица1[[#This Row],[План]],Таблица1[[#This Row],[Факт]])</f>
        <v>37</v>
      </c>
      <c r="G9" t="e">
        <f>IF(Таблица1[[#This Row],[Факт]]&lt;Таблица1[[#This Row],[План]],Таблица1[[#This Row],[План]]-Таблица1[[#This Row],[Факт]],NA())</f>
        <v>#N/A</v>
      </c>
      <c r="H9">
        <f>IF(Таблица1[[#This Row],[Факт]]&gt;Таблица1[[#This Row],[План]],Таблица1[[#This Row],[Факт]]-Таблица1[[#This Row],[План]],NA())</f>
        <v>4</v>
      </c>
    </row>
    <row r="10" spans="1:8" x14ac:dyDescent="0.45">
      <c r="A10" t="s">
        <v>9</v>
      </c>
      <c r="B10">
        <v>21</v>
      </c>
      <c r="C10">
        <v>32</v>
      </c>
      <c r="D10" s="1">
        <f>Таблица1[[#This Row],[Факт]]/Таблица1[[#This Row],[План]]-1</f>
        <v>0.52380952380952372</v>
      </c>
      <c r="E10" t="str">
        <f>Таблица1[[#This Row],[Менеджер]]&amp;CHAR(10)&amp;TEXT(Таблица1[[#This Row],[Отклонение]],"0%")</f>
        <v>Яна
52%</v>
      </c>
      <c r="F10">
        <f>MIN(Таблица1[[#This Row],[План]],Таблица1[[#This Row],[Факт]])</f>
        <v>21</v>
      </c>
      <c r="G10" t="e">
        <f>IF(Таблица1[[#This Row],[Факт]]&lt;Таблица1[[#This Row],[План]],Таблица1[[#This Row],[План]]-Таблица1[[#This Row],[Факт]],NA())</f>
        <v>#N/A</v>
      </c>
      <c r="H10">
        <f>IF(Таблица1[[#This Row],[Факт]]&gt;Таблица1[[#This Row],[План]],Таблица1[[#This Row],[Факт]]-Таблица1[[#This Row],[План]],NA())</f>
        <v>11</v>
      </c>
    </row>
    <row r="11" spans="1:8" x14ac:dyDescent="0.45">
      <c r="A11" t="s">
        <v>10</v>
      </c>
      <c r="B11">
        <v>32</v>
      </c>
      <c r="C11">
        <v>19</v>
      </c>
      <c r="D11" s="1">
        <f>Таблица1[[#This Row],[Факт]]/Таблица1[[#This Row],[План]]-1</f>
        <v>-0.40625</v>
      </c>
      <c r="E11" t="str">
        <f>Таблица1[[#This Row],[Менеджер]]&amp;CHAR(10)&amp;TEXT(Таблица1[[#This Row],[Отклонение]],"0%")</f>
        <v>Вадим
-41%</v>
      </c>
      <c r="F11">
        <f>MIN(Таблица1[[#This Row],[План]],Таблица1[[#This Row],[Факт]])</f>
        <v>19</v>
      </c>
      <c r="G11">
        <f>IF(Таблица1[[#This Row],[Факт]]&lt;Таблица1[[#This Row],[План]],Таблица1[[#This Row],[План]]-Таблица1[[#This Row],[Факт]],NA())</f>
        <v>13</v>
      </c>
      <c r="H11" t="e">
        <f>IF(Таблица1[[#This Row],[Факт]]&gt;Таблица1[[#This Row],[План]],Таблица1[[#This Row],[Факт]]-Таблица1[[#This Row],[План]],NA())</f>
        <v>#N/A</v>
      </c>
    </row>
    <row r="12" spans="1:8" x14ac:dyDescent="0.45">
      <c r="A12" t="s">
        <v>11</v>
      </c>
      <c r="B12">
        <v>42</v>
      </c>
      <c r="C12">
        <v>42</v>
      </c>
      <c r="D12" s="1">
        <f>Таблица1[[#This Row],[Факт]]/Таблица1[[#This Row],[План]]-1</f>
        <v>0</v>
      </c>
      <c r="E12" t="str">
        <f>Таблица1[[#This Row],[Менеджер]]&amp;CHAR(10)&amp;TEXT(Таблица1[[#This Row],[Отклонение]],"0%")</f>
        <v>Антон
0%</v>
      </c>
      <c r="F12">
        <f>MIN(Таблица1[[#This Row],[План]],Таблица1[[#This Row],[Факт]])</f>
        <v>42</v>
      </c>
      <c r="G12" t="e">
        <f>IF(Таблица1[[#This Row],[Факт]]&lt;Таблица1[[#This Row],[План]],Таблица1[[#This Row],[План]]-Таблица1[[#This Row],[Факт]],NA())</f>
        <v>#N/A</v>
      </c>
      <c r="H12" t="e">
        <f>IF(Таблица1[[#This Row],[Факт]]&gt;Таблица1[[#This Row],[План]],Таблица1[[#This Row],[Факт]]-Таблица1[[#This Row],[План]],NA())</f>
        <v>#N/A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A9A4-95CC-4CE2-8CB8-6F99833282F6}">
  <dimension ref="A1:H12"/>
  <sheetViews>
    <sheetView workbookViewId="0">
      <selection activeCell="D6" sqref="D6"/>
    </sheetView>
  </sheetViews>
  <sheetFormatPr defaultRowHeight="15.9" x14ac:dyDescent="0.45"/>
  <cols>
    <col min="1" max="1" width="12" customWidth="1"/>
    <col min="4" max="4" width="21.640625" customWidth="1"/>
    <col min="5" max="5" width="16.85546875" customWidth="1"/>
    <col min="6" max="6" width="10" customWidth="1"/>
    <col min="7" max="7" width="11" customWidth="1"/>
    <col min="8" max="8" width="10.5703125" customWidth="1"/>
  </cols>
  <sheetData>
    <row r="1" spans="1:8" ht="18.45" x14ac:dyDescent="0.5">
      <c r="A1" s="2" t="s">
        <v>17</v>
      </c>
    </row>
    <row r="3" spans="1:8" x14ac:dyDescent="0.45">
      <c r="A3" s="3" t="s">
        <v>0</v>
      </c>
      <c r="B3" s="3" t="s">
        <v>1</v>
      </c>
      <c r="C3" s="3" t="s">
        <v>2</v>
      </c>
      <c r="D3" s="3" t="s">
        <v>18</v>
      </c>
      <c r="E3" s="3" t="s">
        <v>13</v>
      </c>
      <c r="F3" s="3" t="s">
        <v>14</v>
      </c>
      <c r="G3" s="3" t="s">
        <v>15</v>
      </c>
      <c r="H3" s="3" t="s">
        <v>16</v>
      </c>
    </row>
    <row r="4" spans="1:8" x14ac:dyDescent="0.45">
      <c r="A4" t="s">
        <v>3</v>
      </c>
      <c r="B4">
        <v>21</v>
      </c>
      <c r="C4">
        <v>16</v>
      </c>
      <c r="D4" s="1">
        <f>Таблица2[[#This Row],[Факт]]/Таблица2[[#This Row],[План]]-1</f>
        <v>-0.23809523809523814</v>
      </c>
      <c r="E4" s="5" t="str">
        <f>Таблица2[[#This Row],[Менеджер]]&amp;CHAR(10)&amp;TEXT(Таблица2[[#This Row],[Отклонение от плана]],"0%")</f>
        <v>Андрей
-24%</v>
      </c>
      <c r="F4">
        <f>MIN(Таблица2[[#This Row],[План]],Таблица2[[#This Row],[Факт]])</f>
        <v>16</v>
      </c>
      <c r="G4">
        <f>IF(Таблица2[[#This Row],[План]]&gt;Таблица2[[#This Row],[Факт]],Таблица2[[#This Row],[План]]-Таблица2[[#This Row],[Факт]],NA())</f>
        <v>5</v>
      </c>
      <c r="H4" t="e">
        <f>IF(Таблица2[[#This Row],[Факт]]&gt;Таблица2[[#This Row],[План]],Таблица2[[#This Row],[Факт]]-Таблица2[[#This Row],[План]],NA())</f>
        <v>#N/A</v>
      </c>
    </row>
    <row r="5" spans="1:8" x14ac:dyDescent="0.45">
      <c r="A5" t="s">
        <v>4</v>
      </c>
      <c r="B5">
        <v>28</v>
      </c>
      <c r="C5">
        <v>37</v>
      </c>
      <c r="D5" s="1">
        <f>Таблица2[[#This Row],[Факт]]/Таблица2[[#This Row],[План]]-1</f>
        <v>0.3214285714285714</v>
      </c>
      <c r="E5" s="5" t="str">
        <f>Таблица2[[#This Row],[Менеджер]]&amp;CHAR(10)&amp;TEXT(Таблица2[[#This Row],[Отклонение от плана]],"0%")</f>
        <v>Элина
32%</v>
      </c>
      <c r="F5">
        <f>MIN(Таблица2[[#This Row],[План]],Таблица2[[#This Row],[Факт]])</f>
        <v>28</v>
      </c>
      <c r="G5" t="e">
        <f>IF(Таблица2[[#This Row],[План]]&gt;Таблица2[[#This Row],[Факт]],Таблица2[[#This Row],[План]]-Таблица2[[#This Row],[Факт]],NA())</f>
        <v>#N/A</v>
      </c>
      <c r="H5">
        <f>IF(Таблица2[[#This Row],[Факт]]&gt;Таблица2[[#This Row],[План]],Таблица2[[#This Row],[Факт]]-Таблица2[[#This Row],[План]],NA())</f>
        <v>9</v>
      </c>
    </row>
    <row r="6" spans="1:8" x14ac:dyDescent="0.45">
      <c r="A6" t="s">
        <v>5</v>
      </c>
      <c r="B6">
        <v>40</v>
      </c>
      <c r="C6">
        <v>55</v>
      </c>
      <c r="D6" s="1">
        <f>Таблица2[[#This Row],[Факт]]/Таблица2[[#This Row],[План]]-1</f>
        <v>0.375</v>
      </c>
      <c r="E6" s="5" t="str">
        <f>Таблица2[[#This Row],[Менеджер]]&amp;CHAR(10)&amp;TEXT(Таблица2[[#This Row],[Отклонение от плана]],"0%")</f>
        <v>Степан
38%</v>
      </c>
      <c r="F6">
        <f>MIN(Таблица2[[#This Row],[План]],Таблица2[[#This Row],[Факт]])</f>
        <v>40</v>
      </c>
      <c r="G6" t="e">
        <f>IF(Таблица2[[#This Row],[План]]&gt;Таблица2[[#This Row],[Факт]],Таблица2[[#This Row],[План]]-Таблица2[[#This Row],[Факт]],NA())</f>
        <v>#N/A</v>
      </c>
      <c r="H6">
        <f>IF(Таблица2[[#This Row],[Факт]]&gt;Таблица2[[#This Row],[План]],Таблица2[[#This Row],[Факт]]-Таблица2[[#This Row],[План]],NA())</f>
        <v>15</v>
      </c>
    </row>
    <row r="7" spans="1:8" x14ac:dyDescent="0.45">
      <c r="A7" t="s">
        <v>6</v>
      </c>
      <c r="B7">
        <v>45</v>
      </c>
      <c r="C7">
        <v>31</v>
      </c>
      <c r="D7" s="1">
        <f>Таблица2[[#This Row],[Факт]]/Таблица2[[#This Row],[План]]-1</f>
        <v>-0.31111111111111112</v>
      </c>
      <c r="E7" s="5" t="str">
        <f>Таблица2[[#This Row],[Менеджер]]&amp;CHAR(10)&amp;TEXT(Таблица2[[#This Row],[Отклонение от плана]],"0%")</f>
        <v>Иван
-31%</v>
      </c>
      <c r="F7">
        <f>MIN(Таблица2[[#This Row],[План]],Таблица2[[#This Row],[Факт]])</f>
        <v>31</v>
      </c>
      <c r="G7">
        <f>IF(Таблица2[[#This Row],[План]]&gt;Таблица2[[#This Row],[Факт]],Таблица2[[#This Row],[План]]-Таблица2[[#This Row],[Факт]],NA())</f>
        <v>14</v>
      </c>
      <c r="H7" t="e">
        <f>IF(Таблица2[[#This Row],[Факт]]&gt;Таблица2[[#This Row],[План]],Таблица2[[#This Row],[Факт]]-Таблица2[[#This Row],[План]],NA())</f>
        <v>#N/A</v>
      </c>
    </row>
    <row r="8" spans="1:8" x14ac:dyDescent="0.45">
      <c r="A8" t="s">
        <v>7</v>
      </c>
      <c r="B8">
        <v>32</v>
      </c>
      <c r="C8">
        <v>25</v>
      </c>
      <c r="D8" s="1">
        <f>Таблица2[[#This Row],[Факт]]/Таблица2[[#This Row],[План]]-1</f>
        <v>-0.21875</v>
      </c>
      <c r="E8" s="5" t="str">
        <f>Таблица2[[#This Row],[Менеджер]]&amp;CHAR(10)&amp;TEXT(Таблица2[[#This Row],[Отклонение от плана]],"0%")</f>
        <v>Карина
-22%</v>
      </c>
      <c r="F8">
        <f>MIN(Таблица2[[#This Row],[План]],Таблица2[[#This Row],[Факт]])</f>
        <v>25</v>
      </c>
      <c r="G8">
        <f>IF(Таблица2[[#This Row],[План]]&gt;Таблица2[[#This Row],[Факт]],Таблица2[[#This Row],[План]]-Таблица2[[#This Row],[Факт]],NA())</f>
        <v>7</v>
      </c>
      <c r="H8" t="e">
        <f>IF(Таблица2[[#This Row],[Факт]]&gt;Таблица2[[#This Row],[План]],Таблица2[[#This Row],[Факт]]-Таблица2[[#This Row],[План]],NA())</f>
        <v>#N/A</v>
      </c>
    </row>
    <row r="9" spans="1:8" x14ac:dyDescent="0.45">
      <c r="A9" t="s">
        <v>8</v>
      </c>
      <c r="B9">
        <v>37</v>
      </c>
      <c r="C9">
        <v>41</v>
      </c>
      <c r="D9" s="1">
        <f>Таблица2[[#This Row],[Факт]]/Таблица2[[#This Row],[План]]-1</f>
        <v>0.10810810810810811</v>
      </c>
      <c r="E9" s="5" t="str">
        <f>Таблица2[[#This Row],[Менеджер]]&amp;CHAR(10)&amp;TEXT(Таблица2[[#This Row],[Отклонение от плана]],"0%")</f>
        <v>Елизавета
11%</v>
      </c>
      <c r="F9">
        <f>MIN(Таблица2[[#This Row],[План]],Таблица2[[#This Row],[Факт]])</f>
        <v>37</v>
      </c>
      <c r="G9" t="e">
        <f>IF(Таблица2[[#This Row],[План]]&gt;Таблица2[[#This Row],[Факт]],Таблица2[[#This Row],[План]]-Таблица2[[#This Row],[Факт]],NA())</f>
        <v>#N/A</v>
      </c>
      <c r="H9">
        <f>IF(Таблица2[[#This Row],[Факт]]&gt;Таблица2[[#This Row],[План]],Таблица2[[#This Row],[Факт]]-Таблица2[[#This Row],[План]],NA())</f>
        <v>4</v>
      </c>
    </row>
    <row r="10" spans="1:8" x14ac:dyDescent="0.45">
      <c r="A10" t="s">
        <v>9</v>
      </c>
      <c r="B10">
        <v>21</v>
      </c>
      <c r="C10">
        <v>32</v>
      </c>
      <c r="D10" s="1">
        <f>Таблица2[[#This Row],[Факт]]/Таблица2[[#This Row],[План]]-1</f>
        <v>0.52380952380952372</v>
      </c>
      <c r="E10" s="5" t="str">
        <f>Таблица2[[#This Row],[Менеджер]]&amp;CHAR(10)&amp;TEXT(Таблица2[[#This Row],[Отклонение от плана]],"0%")</f>
        <v>Яна
52%</v>
      </c>
      <c r="F10">
        <f>MIN(Таблица2[[#This Row],[План]],Таблица2[[#This Row],[Факт]])</f>
        <v>21</v>
      </c>
      <c r="G10" t="e">
        <f>IF(Таблица2[[#This Row],[План]]&gt;Таблица2[[#This Row],[Факт]],Таблица2[[#This Row],[План]]-Таблица2[[#This Row],[Факт]],NA())</f>
        <v>#N/A</v>
      </c>
      <c r="H10">
        <f>IF(Таблица2[[#This Row],[Факт]]&gt;Таблица2[[#This Row],[План]],Таблица2[[#This Row],[Факт]]-Таблица2[[#This Row],[План]],NA())</f>
        <v>11</v>
      </c>
    </row>
    <row r="11" spans="1:8" x14ac:dyDescent="0.45">
      <c r="A11" t="s">
        <v>10</v>
      </c>
      <c r="B11">
        <v>32</v>
      </c>
      <c r="C11">
        <v>19</v>
      </c>
      <c r="D11" s="1">
        <f>Таблица2[[#This Row],[Факт]]/Таблица2[[#This Row],[План]]-1</f>
        <v>-0.40625</v>
      </c>
      <c r="E11" s="5" t="str">
        <f>Таблица2[[#This Row],[Менеджер]]&amp;CHAR(10)&amp;TEXT(Таблица2[[#This Row],[Отклонение от плана]],"0%")</f>
        <v>Вадим
-41%</v>
      </c>
      <c r="F11">
        <f>MIN(Таблица2[[#This Row],[План]],Таблица2[[#This Row],[Факт]])</f>
        <v>19</v>
      </c>
      <c r="G11">
        <f>IF(Таблица2[[#This Row],[План]]&gt;Таблица2[[#This Row],[Факт]],Таблица2[[#This Row],[План]]-Таблица2[[#This Row],[Факт]],NA())</f>
        <v>13</v>
      </c>
      <c r="H11" t="e">
        <f>IF(Таблица2[[#This Row],[Факт]]&gt;Таблица2[[#This Row],[План]],Таблица2[[#This Row],[Факт]]-Таблица2[[#This Row],[План]],NA())</f>
        <v>#N/A</v>
      </c>
    </row>
    <row r="12" spans="1:8" x14ac:dyDescent="0.45">
      <c r="A12" t="s">
        <v>11</v>
      </c>
      <c r="B12">
        <v>42</v>
      </c>
      <c r="C12">
        <v>42</v>
      </c>
      <c r="D12" s="1">
        <f>Таблица2[[#This Row],[Факт]]/Таблица2[[#This Row],[План]]-1</f>
        <v>0</v>
      </c>
      <c r="E12" s="5" t="str">
        <f>Таблица2[[#This Row],[Менеджер]]&amp;CHAR(10)&amp;TEXT(Таблица2[[#This Row],[Отклонение от плана]],"0%")</f>
        <v>Антон
0%</v>
      </c>
      <c r="F12">
        <f>MIN(Таблица2[[#This Row],[План]],Таблица2[[#This Row],[Факт]])</f>
        <v>42</v>
      </c>
      <c r="G12" t="e">
        <f>IF(Таблица2[[#This Row],[План]]&gt;Таблица2[[#This Row],[Факт]],Таблица2[[#This Row],[План]]-Таблица2[[#This Row],[Факт]],NA())</f>
        <v>#N/A</v>
      </c>
      <c r="H12" t="e">
        <f>IF(Таблица2[[#This Row],[Факт]]&gt;Таблица2[[#This Row],[План]],Таблица2[[#This Row],[Факт]]-Таблица2[[#This Row],[План]],NA())</f>
        <v>#N/A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Pavlov</dc:creator>
  <cp:lastModifiedBy>Nikolay Pavlov</cp:lastModifiedBy>
  <dcterms:created xsi:type="dcterms:W3CDTF">2022-11-09T11:41:07Z</dcterms:created>
  <dcterms:modified xsi:type="dcterms:W3CDTF">2022-11-14T13:34:26Z</dcterms:modified>
</cp:coreProperties>
</file>