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filterPrivacy="1" codeName="ThisWorkbook" publishItems="1" defaultThemeVersion="124226"/>
  <xr:revisionPtr revIDLastSave="0" documentId="13_ncr:1_{514A5AC8-6F7B-4D3F-AB43-DBF222BB271D}" xr6:coauthVersionLast="47" xr6:coauthVersionMax="47" xr10:uidLastSave="{00000000-0000-0000-0000-000000000000}"/>
  <bookViews>
    <workbookView showSheetTabs="0" xWindow="-120" yWindow="-120" windowWidth="29040" windowHeight="15720" xr2:uid="{00000000-000D-0000-FFFF-FFFF00000000}"/>
  </bookViews>
  <sheets>
    <sheet name="Situation" sheetId="1" r:id="rId1"/>
    <sheet name="Gestion" sheetId="2" state="hidden" r:id="rId2"/>
    <sheet name="Paramètre" sheetId="3" state="hidden" r:id="rId3"/>
  </sheets>
  <functionGroups builtInGroupCount="19"/>
  <definedNames>
    <definedName name="_xlnm._FilterDatabase" localSheetId="1" hidden="1">Gestion!$B$7:$B$31</definedName>
    <definedName name="_xlnm._FilterDatabase" localSheetId="2" hidden="1">Paramètre!$J$7:$M$15</definedName>
    <definedName name="_xlnm._FilterDatabase" localSheetId="0" hidden="1">Situation!$A:$C</definedName>
    <definedName name="Num_Avion">Tableau3[[AVION]:[Num]]</definedName>
    <definedName name="PTR" publishToServer="1">Situation!$O$8</definedName>
    <definedName name="TRI">Technicien[TRG/I.]</definedName>
    <definedName name="tricgramme">Paramètre!$M$6:$M$7</definedName>
    <definedName name="Trigramme">Technicien[TRG/I.]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" i="1" l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M54" i="3" l="1"/>
  <c r="N54" i="3" s="1"/>
  <c r="M53" i="3"/>
  <c r="N53" i="3" s="1"/>
  <c r="N60" i="3"/>
  <c r="M60" i="3"/>
  <c r="M59" i="3"/>
  <c r="N59" i="3" s="1"/>
  <c r="M58" i="3"/>
  <c r="N58" i="3" s="1"/>
  <c r="M57" i="3"/>
  <c r="N57" i="3" s="1"/>
  <c r="M56" i="3"/>
  <c r="N56" i="3" s="1"/>
  <c r="M11" i="3"/>
  <c r="N11" i="3" s="1"/>
  <c r="M12" i="3"/>
  <c r="N12" i="3" s="1"/>
  <c r="M39" i="3"/>
  <c r="N39" i="3" s="1"/>
  <c r="M40" i="3"/>
  <c r="N40" i="3" s="1"/>
  <c r="M55" i="3"/>
  <c r="N55" i="3" s="1"/>
  <c r="M41" i="3"/>
  <c r="N41" i="3" s="1"/>
  <c r="M42" i="3"/>
  <c r="N42" i="3" s="1"/>
  <c r="M43" i="3"/>
  <c r="N43" i="3" s="1"/>
  <c r="M44" i="3"/>
  <c r="N44" i="3" s="1"/>
  <c r="M45" i="3"/>
  <c r="N45" i="3" s="1"/>
  <c r="M46" i="3"/>
  <c r="N46" i="3"/>
  <c r="M47" i="3"/>
  <c r="N47" i="3" s="1"/>
  <c r="M48" i="3"/>
  <c r="N48" i="3" s="1"/>
  <c r="M49" i="3"/>
  <c r="N49" i="3" s="1"/>
  <c r="M50" i="3"/>
  <c r="N50" i="3" s="1"/>
  <c r="M51" i="3"/>
  <c r="N51" i="3" s="1"/>
  <c r="M52" i="3"/>
  <c r="N52" i="3"/>
  <c r="M13" i="3"/>
  <c r="N13" i="3" s="1"/>
  <c r="M14" i="3"/>
  <c r="N14" i="3" s="1"/>
  <c r="M15" i="3"/>
  <c r="N15" i="3"/>
  <c r="M16" i="3"/>
  <c r="N16" i="3" s="1"/>
  <c r="M17" i="3"/>
  <c r="N17" i="3"/>
  <c r="M18" i="3"/>
  <c r="N18" i="3" s="1"/>
  <c r="M19" i="3"/>
  <c r="N19" i="3" s="1"/>
  <c r="M20" i="3"/>
  <c r="N20" i="3" s="1"/>
  <c r="M21" i="3"/>
  <c r="N21" i="3" s="1"/>
  <c r="M22" i="3"/>
  <c r="N22" i="3" s="1"/>
  <c r="M25" i="3"/>
  <c r="N25" i="3" s="1"/>
  <c r="M26" i="3"/>
  <c r="N26" i="3" s="1"/>
  <c r="M27" i="3"/>
  <c r="N27" i="3" s="1"/>
  <c r="M28" i="3"/>
  <c r="N28" i="3" s="1"/>
  <c r="M29" i="3"/>
  <c r="N29" i="3" s="1"/>
  <c r="M30" i="3"/>
  <c r="N30" i="3" s="1"/>
  <c r="M31" i="3"/>
  <c r="N31" i="3"/>
  <c r="M32" i="3"/>
  <c r="N32" i="3" s="1"/>
  <c r="M33" i="3"/>
  <c r="N33" i="3" s="1"/>
  <c r="M34" i="3"/>
  <c r="N34" i="3" s="1"/>
  <c r="M35" i="3"/>
  <c r="N35" i="3" s="1"/>
  <c r="M36" i="3"/>
  <c r="N36" i="3" s="1"/>
  <c r="M37" i="3"/>
  <c r="N37" i="3" s="1"/>
  <c r="M38" i="3"/>
  <c r="N38" i="3" s="1"/>
  <c r="M8" i="3"/>
  <c r="N8" i="3"/>
  <c r="M9" i="3"/>
  <c r="N9" i="3"/>
  <c r="M10" i="3"/>
  <c r="N10" i="3"/>
  <c r="D79" i="3" l="1"/>
  <c r="D78" i="3"/>
  <c r="E50" i="3"/>
  <c r="E51" i="3" s="1"/>
  <c r="D80" i="3" s="1"/>
  <c r="D49" i="3"/>
  <c r="E52" i="3" l="1"/>
  <c r="D81" i="3" s="1"/>
  <c r="D51" i="3"/>
  <c r="D50" i="3"/>
  <c r="E53" i="3" l="1"/>
  <c r="D82" i="3" s="1"/>
  <c r="D52" i="3"/>
  <c r="M7" i="3"/>
  <c r="N7" i="3" s="1"/>
  <c r="D53" i="3" l="1"/>
  <c r="E54" i="3"/>
  <c r="D83" i="3" s="1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5" i="3"/>
  <c r="E55" i="3" l="1"/>
  <c r="D84" i="3" s="1"/>
  <c r="D54" i="3"/>
  <c r="Q30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5" i="3"/>
  <c r="E56" i="3" l="1"/>
  <c r="D85" i="3" s="1"/>
  <c r="D55" i="3"/>
  <c r="T6" i="3"/>
  <c r="S6" i="3" s="1"/>
  <c r="T7" i="3"/>
  <c r="S7" i="3" s="1"/>
  <c r="T8" i="3"/>
  <c r="S8" i="3" s="1"/>
  <c r="T9" i="3"/>
  <c r="S9" i="3" s="1"/>
  <c r="T10" i="3"/>
  <c r="S10" i="3" s="1"/>
  <c r="T11" i="3"/>
  <c r="S11" i="3" s="1"/>
  <c r="T12" i="3"/>
  <c r="S12" i="3" s="1"/>
  <c r="T13" i="3"/>
  <c r="S13" i="3" s="1"/>
  <c r="T14" i="3"/>
  <c r="S14" i="3" s="1"/>
  <c r="T15" i="3"/>
  <c r="S15" i="3" s="1"/>
  <c r="T16" i="3"/>
  <c r="S16" i="3" s="1"/>
  <c r="T17" i="3"/>
  <c r="S17" i="3" s="1"/>
  <c r="T18" i="3"/>
  <c r="S18" i="3" s="1"/>
  <c r="T19" i="3"/>
  <c r="S19" i="3" s="1"/>
  <c r="T20" i="3"/>
  <c r="S20" i="3" s="1"/>
  <c r="T21" i="3"/>
  <c r="S21" i="3" s="1"/>
  <c r="T22" i="3"/>
  <c r="S22" i="3" s="1"/>
  <c r="T23" i="3"/>
  <c r="S23" i="3" s="1"/>
  <c r="T24" i="3"/>
  <c r="S24" i="3" s="1"/>
  <c r="T25" i="3"/>
  <c r="S25" i="3" s="1"/>
  <c r="T26" i="3"/>
  <c r="S26" i="3" s="1"/>
  <c r="T27" i="3"/>
  <c r="S27" i="3" s="1"/>
  <c r="T28" i="3"/>
  <c r="S28" i="3" s="1"/>
  <c r="T29" i="3"/>
  <c r="S29" i="3" s="1"/>
  <c r="T5" i="3"/>
  <c r="S5" i="3" s="1"/>
  <c r="E57" i="3" l="1"/>
  <c r="D86" i="3" s="1"/>
  <c r="D56" i="3"/>
  <c r="R30" i="3"/>
  <c r="T30" i="3"/>
  <c r="D57" i="3" l="1"/>
  <c r="E58" i="3"/>
  <c r="D87" i="3" s="1"/>
  <c r="S30" i="3"/>
  <c r="E59" i="3" l="1"/>
  <c r="D88" i="3" s="1"/>
  <c r="D58" i="3"/>
  <c r="E60" i="3" l="1"/>
  <c r="D89" i="3" s="1"/>
  <c r="D59" i="3"/>
  <c r="E61" i="3" l="1"/>
  <c r="D90" i="3" s="1"/>
  <c r="D60" i="3"/>
  <c r="D61" i="3" l="1"/>
  <c r="E62" i="3"/>
  <c r="D91" i="3" s="1"/>
  <c r="E63" i="3" l="1"/>
  <c r="D92" i="3" s="1"/>
  <c r="D62" i="3"/>
  <c r="E64" i="3" l="1"/>
  <c r="D93" i="3" s="1"/>
  <c r="D63" i="3"/>
  <c r="E65" i="3" l="1"/>
  <c r="D94" i="3" s="1"/>
  <c r="D64" i="3"/>
  <c r="D65" i="3" l="1"/>
  <c r="E66" i="3"/>
  <c r="D95" i="3" s="1"/>
  <c r="E67" i="3" l="1"/>
  <c r="D96" i="3" s="1"/>
  <c r="D66" i="3"/>
  <c r="E68" i="3" l="1"/>
  <c r="D97" i="3" s="1"/>
  <c r="D67" i="3"/>
  <c r="E69" i="3" l="1"/>
  <c r="D98" i="3" s="1"/>
  <c r="D68" i="3"/>
  <c r="D69" i="3" l="1"/>
  <c r="E70" i="3"/>
  <c r="D99" i="3" s="1"/>
  <c r="E71" i="3" l="1"/>
  <c r="D100" i="3" s="1"/>
  <c r="D70" i="3"/>
  <c r="E72" i="3" l="1"/>
  <c r="D101" i="3" s="1"/>
  <c r="D71" i="3"/>
  <c r="E73" i="3" l="1"/>
  <c r="D102" i="3" s="1"/>
  <c r="D72" i="3"/>
  <c r="D73" i="3" l="1"/>
  <c r="E74" i="3"/>
  <c r="D103" i="3" s="1"/>
  <c r="E75" i="3" l="1"/>
  <c r="D104" i="3" s="1"/>
  <c r="D74" i="3"/>
  <c r="E76" i="3" l="1"/>
  <c r="D105" i="3" s="1"/>
  <c r="D75" i="3"/>
  <c r="E77" i="3" l="1"/>
  <c r="D76" i="3"/>
  <c r="D77" i="3" l="1"/>
  <c r="D106" i="3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<sst xmlns="http://schemas.openxmlformats.org/spreadsheetml/2006/main" count="596" uniqueCount="319">
  <si>
    <t>AVION</t>
  </si>
  <si>
    <t>PLEIN</t>
  </si>
  <si>
    <t>OBSERVATIONS</t>
  </si>
  <si>
    <t>NOM</t>
  </si>
  <si>
    <t>Prénom</t>
  </si>
  <si>
    <t>I</t>
  </si>
  <si>
    <t>YB 73</t>
  </si>
  <si>
    <t>Num</t>
  </si>
  <si>
    <t>Pos</t>
  </si>
  <si>
    <t>Camp.</t>
  </si>
  <si>
    <t>4</t>
  </si>
  <si>
    <t>5</t>
  </si>
  <si>
    <t>GILETS</t>
  </si>
  <si>
    <r>
      <t>O</t>
    </r>
    <r>
      <rPr>
        <b/>
        <sz val="8"/>
        <color theme="0"/>
        <rFont val="Calibri"/>
        <family val="2"/>
        <scheme val="minor"/>
      </rPr>
      <t>2</t>
    </r>
  </si>
  <si>
    <r>
      <t>O</t>
    </r>
    <r>
      <rPr>
        <sz val="8"/>
        <color theme="1"/>
        <rFont val="Calibri"/>
        <family val="2"/>
        <scheme val="minor"/>
      </rPr>
      <t>2</t>
    </r>
  </si>
  <si>
    <t>V</t>
  </si>
  <si>
    <t>QTE + TRG</t>
  </si>
  <si>
    <t>X</t>
  </si>
  <si>
    <r>
      <t>O</t>
    </r>
    <r>
      <rPr>
        <sz val="12"/>
        <rFont val="Calibri"/>
        <family val="2"/>
        <scheme val="minor"/>
      </rPr>
      <t>2</t>
    </r>
  </si>
  <si>
    <t xml:space="preserve"> </t>
  </si>
  <si>
    <t xml:space="preserve"> Indispo</t>
  </si>
  <si>
    <t xml:space="preserve"> I</t>
  </si>
  <si>
    <t>TRG/I.</t>
  </si>
  <si>
    <t>TRG/X</t>
  </si>
  <si>
    <r>
      <t>O</t>
    </r>
    <r>
      <rPr>
        <sz val="14"/>
        <color theme="0"/>
        <rFont val="Calibri"/>
        <family val="2"/>
        <scheme val="minor"/>
      </rPr>
      <t>2</t>
    </r>
  </si>
  <si>
    <t>PLEINS</t>
  </si>
  <si>
    <t>MAT/AM/SOIR</t>
  </si>
  <si>
    <t>PPV1</t>
  </si>
  <si>
    <t>PPV2</t>
  </si>
  <si>
    <t>APV</t>
  </si>
  <si>
    <t>PPV SPARE</t>
  </si>
  <si>
    <t>APV SPARE</t>
  </si>
  <si>
    <t>APDV</t>
  </si>
  <si>
    <t>EXT</t>
  </si>
  <si>
    <t>Gilets</t>
  </si>
  <si>
    <t>XV</t>
  </si>
  <si>
    <t>DEM VAL</t>
  </si>
  <si>
    <t>VOL</t>
  </si>
  <si>
    <t>Trigramme</t>
  </si>
  <si>
    <t>PARAMETRES</t>
  </si>
  <si>
    <t>Pos.</t>
  </si>
  <si>
    <t>Position</t>
  </si>
  <si>
    <t>GUILLOT</t>
  </si>
  <si>
    <t>JACQUES</t>
  </si>
  <si>
    <t>ERIC</t>
  </si>
  <si>
    <t>BONNAUD</t>
  </si>
  <si>
    <t>FRANCK</t>
  </si>
  <si>
    <t>FREDERIC</t>
  </si>
  <si>
    <t>JULIEN</t>
  </si>
  <si>
    <t>VINCENT</t>
  </si>
  <si>
    <t>JEANTY</t>
  </si>
  <si>
    <t>ANTOINE</t>
  </si>
  <si>
    <t>FRAVAL</t>
  </si>
  <si>
    <t>MASANET</t>
  </si>
  <si>
    <t>STEPHANE</t>
  </si>
  <si>
    <t>MARQUES</t>
  </si>
  <si>
    <t>SEBASTIEN</t>
  </si>
  <si>
    <t>COLAS</t>
  </si>
  <si>
    <t>NELSON</t>
  </si>
  <si>
    <t>LAURENT</t>
  </si>
  <si>
    <t>ETIENNE</t>
  </si>
  <si>
    <t>BRINIG</t>
  </si>
  <si>
    <t>FALOMIR</t>
  </si>
  <si>
    <t>JORDAN</t>
  </si>
  <si>
    <t>OLIVIER</t>
  </si>
  <si>
    <t>A</t>
  </si>
  <si>
    <t>B</t>
  </si>
  <si>
    <t>C</t>
  </si>
  <si>
    <t>D</t>
  </si>
  <si>
    <t>position</t>
  </si>
  <si>
    <t>num. avion</t>
  </si>
  <si>
    <t>Avion hors ligne</t>
  </si>
  <si>
    <t>Masquer</t>
  </si>
  <si>
    <t>Num av.</t>
  </si>
  <si>
    <t>OK</t>
  </si>
  <si>
    <t>INC</t>
  </si>
  <si>
    <t>B7</t>
  </si>
  <si>
    <t>+2 A</t>
  </si>
  <si>
    <t>+3 A</t>
  </si>
  <si>
    <t>+4 A</t>
  </si>
  <si>
    <t>+2 B</t>
  </si>
  <si>
    <t>+4 B</t>
  </si>
  <si>
    <t>+3 B</t>
  </si>
  <si>
    <t>+2 C</t>
  </si>
  <si>
    <t>+3 C</t>
  </si>
  <si>
    <t>+4 C</t>
  </si>
  <si>
    <t>+2 D</t>
  </si>
  <si>
    <t>+3 D</t>
  </si>
  <si>
    <t xml:space="preserve">+4 D </t>
  </si>
  <si>
    <t>+2 E</t>
  </si>
  <si>
    <t>+3 E</t>
  </si>
  <si>
    <t>+4 E</t>
  </si>
  <si>
    <t>+2 F</t>
  </si>
  <si>
    <t>+3 F</t>
  </si>
  <si>
    <t>+4 F</t>
  </si>
  <si>
    <t>PPV3</t>
  </si>
  <si>
    <t>-2 A</t>
  </si>
  <si>
    <t>-3 A</t>
  </si>
  <si>
    <t>-4 A</t>
  </si>
  <si>
    <t>-2 B</t>
  </si>
  <si>
    <t>-3 B</t>
  </si>
  <si>
    <t>-4 B</t>
  </si>
  <si>
    <t>-2 C</t>
  </si>
  <si>
    <t>-3 C</t>
  </si>
  <si>
    <t>-4 C</t>
  </si>
  <si>
    <t>-2 D</t>
  </si>
  <si>
    <t>-3 D</t>
  </si>
  <si>
    <t xml:space="preserve">-4 D </t>
  </si>
  <si>
    <t>-2 E</t>
  </si>
  <si>
    <t>-3 E</t>
  </si>
  <si>
    <t>-4 E</t>
  </si>
  <si>
    <t>-2 F</t>
  </si>
  <si>
    <t>-3 F</t>
  </si>
  <si>
    <t>-4 F</t>
  </si>
  <si>
    <t>B6</t>
  </si>
  <si>
    <t>B10</t>
  </si>
  <si>
    <t>Mise à jour               FDS / KANNAD</t>
  </si>
  <si>
    <t>Port.</t>
  </si>
  <si>
    <t>Avio.</t>
  </si>
  <si>
    <t>PPV4</t>
  </si>
  <si>
    <t>B9</t>
  </si>
  <si>
    <t>B8</t>
  </si>
  <si>
    <t>B5</t>
  </si>
  <si>
    <t>+5 A</t>
  </si>
  <si>
    <t>+6 A</t>
  </si>
  <si>
    <t>+5 B</t>
  </si>
  <si>
    <t>+6 B</t>
  </si>
  <si>
    <t>+5 C</t>
  </si>
  <si>
    <t>+6 C</t>
  </si>
  <si>
    <t>+5 D</t>
  </si>
  <si>
    <t>+6 D</t>
  </si>
  <si>
    <t>+5 E</t>
  </si>
  <si>
    <t>+6 E</t>
  </si>
  <si>
    <t>+5 F</t>
  </si>
  <si>
    <t>+6 F</t>
  </si>
  <si>
    <t>-5 F</t>
  </si>
  <si>
    <t>-6 F</t>
  </si>
  <si>
    <t>-5 E</t>
  </si>
  <si>
    <t>-6 E</t>
  </si>
  <si>
    <t>-5 D</t>
  </si>
  <si>
    <t>-6 D</t>
  </si>
  <si>
    <t>-5 C</t>
  </si>
  <si>
    <t>-6 C</t>
  </si>
  <si>
    <t>-5 B</t>
  </si>
  <si>
    <t>-6 B</t>
  </si>
  <si>
    <t>-5 A</t>
  </si>
  <si>
    <t>-6 A</t>
  </si>
  <si>
    <t>D3</t>
  </si>
  <si>
    <t>ZA 66G</t>
  </si>
  <si>
    <t>YC 75G</t>
  </si>
  <si>
    <t>YN 96G</t>
  </si>
  <si>
    <t>YS 102G</t>
  </si>
  <si>
    <t>YQ 111G</t>
  </si>
  <si>
    <t>YK 91G</t>
  </si>
  <si>
    <t>YX 54</t>
  </si>
  <si>
    <t>YY 64</t>
  </si>
  <si>
    <t>BC 68</t>
  </si>
  <si>
    <t>BD 69</t>
  </si>
  <si>
    <t>YA 72</t>
  </si>
  <si>
    <t>BG 77</t>
  </si>
  <si>
    <t>YE 78</t>
  </si>
  <si>
    <t>ZE 83</t>
  </si>
  <si>
    <t>YH 84</t>
  </si>
  <si>
    <t>BK 87</t>
  </si>
  <si>
    <t>ZF 90</t>
  </si>
  <si>
    <t>YP 99</t>
  </si>
  <si>
    <t>YT 103</t>
  </si>
  <si>
    <t>YU 105</t>
  </si>
  <si>
    <t>YV 107</t>
  </si>
  <si>
    <t>YW 108</t>
  </si>
  <si>
    <t>EAM</t>
  </si>
  <si>
    <t>BA 65</t>
  </si>
  <si>
    <t>BB 67</t>
  </si>
  <si>
    <t>BE 71</t>
  </si>
  <si>
    <t>BF 74</t>
  </si>
  <si>
    <t>BH 79</t>
  </si>
  <si>
    <t>BI 81</t>
  </si>
  <si>
    <t>BJ 85</t>
  </si>
  <si>
    <t>YL 92</t>
  </si>
  <si>
    <t xml:space="preserve"> TRG + Qté</t>
  </si>
  <si>
    <t>MàJ  FDS / KANNAD</t>
  </si>
  <si>
    <t>YG 82</t>
  </si>
  <si>
    <t>B4</t>
  </si>
  <si>
    <t>YJ 89</t>
  </si>
  <si>
    <t>C1</t>
  </si>
  <si>
    <t>C2</t>
  </si>
  <si>
    <t>C3</t>
  </si>
  <si>
    <t>C4</t>
  </si>
  <si>
    <t>D1</t>
  </si>
  <si>
    <t>D4</t>
  </si>
  <si>
    <t>YI 86</t>
  </si>
  <si>
    <t>Indispo</t>
  </si>
  <si>
    <t>Dispo</t>
  </si>
  <si>
    <t>Vol</t>
  </si>
  <si>
    <t>Total</t>
  </si>
  <si>
    <t>CAUET</t>
  </si>
  <si>
    <t>RESA</t>
  </si>
  <si>
    <t>Resa</t>
  </si>
  <si>
    <t>YO 98</t>
  </si>
  <si>
    <t>D8</t>
  </si>
  <si>
    <t>B3</t>
  </si>
  <si>
    <t>C8</t>
  </si>
  <si>
    <t>Cirrus</t>
  </si>
  <si>
    <t>SR2x</t>
  </si>
  <si>
    <t>PPV5</t>
  </si>
  <si>
    <t>MEGRET</t>
  </si>
  <si>
    <t>DAVID</t>
  </si>
  <si>
    <t>MOUILLAT</t>
  </si>
  <si>
    <t>XXXX</t>
  </si>
  <si>
    <t>XX</t>
  </si>
  <si>
    <t>PETITJEAN</t>
  </si>
  <si>
    <t>SONNY</t>
  </si>
  <si>
    <t>D9</t>
  </si>
  <si>
    <t>D7</t>
  </si>
  <si>
    <t>C6</t>
  </si>
  <si>
    <t>PTR</t>
  </si>
  <si>
    <t>AVQ</t>
  </si>
  <si>
    <t>AM</t>
  </si>
  <si>
    <t>PM</t>
  </si>
  <si>
    <t>VDN</t>
  </si>
  <si>
    <t>BALLET</t>
  </si>
  <si>
    <t>LAURIOL</t>
  </si>
  <si>
    <t>GROGRELIN</t>
  </si>
  <si>
    <t>Colonne1</t>
  </si>
  <si>
    <t>1T100</t>
  </si>
  <si>
    <t>02 Psi</t>
  </si>
  <si>
    <t>O2 Psi</t>
  </si>
  <si>
    <t>EL KAHLA</t>
  </si>
  <si>
    <t>NABIL</t>
  </si>
  <si>
    <t>NAVARRO</t>
  </si>
  <si>
    <t>+2 M-W</t>
  </si>
  <si>
    <t>+3 M-W</t>
  </si>
  <si>
    <t>+4 M-W</t>
  </si>
  <si>
    <t>+5 M-W</t>
  </si>
  <si>
    <t>+6 M-W</t>
  </si>
  <si>
    <t>+7 M-W</t>
  </si>
  <si>
    <t>+8 M-W</t>
  </si>
  <si>
    <t>-7 M-W</t>
  </si>
  <si>
    <t>-8 M-W</t>
  </si>
  <si>
    <t>SMS</t>
  </si>
  <si>
    <t>FNO</t>
  </si>
  <si>
    <t>VBT</t>
  </si>
  <si>
    <t>V  T</t>
  </si>
  <si>
    <t>O  T</t>
  </si>
  <si>
    <t>F  D</t>
  </si>
  <si>
    <t>FBD</t>
  </si>
  <si>
    <t>S  G</t>
  </si>
  <si>
    <t>SBG</t>
  </si>
  <si>
    <t>OCT</t>
  </si>
  <si>
    <t>N  S</t>
  </si>
  <si>
    <t>NCS</t>
  </si>
  <si>
    <t>N  A</t>
  </si>
  <si>
    <t>NEA</t>
  </si>
  <si>
    <t>J  R</t>
  </si>
  <si>
    <t>JFR</t>
  </si>
  <si>
    <t>F  L</t>
  </si>
  <si>
    <t>FFL</t>
  </si>
  <si>
    <t>J  N</t>
  </si>
  <si>
    <t>JGN</t>
  </si>
  <si>
    <t>J  T</t>
  </si>
  <si>
    <t>JGT</t>
  </si>
  <si>
    <t>A  Y</t>
  </si>
  <si>
    <t>AJY</t>
  </si>
  <si>
    <t>E  T</t>
  </si>
  <si>
    <t>ELT</t>
  </si>
  <si>
    <t>FLL</t>
  </si>
  <si>
    <t>S  S</t>
  </si>
  <si>
    <t>S  T</t>
  </si>
  <si>
    <t>SMT</t>
  </si>
  <si>
    <t>D  T</t>
  </si>
  <si>
    <t>DMT</t>
  </si>
  <si>
    <t>EMT</t>
  </si>
  <si>
    <t>F  O</t>
  </si>
  <si>
    <t>S  N</t>
  </si>
  <si>
    <t>SPN</t>
  </si>
  <si>
    <t xml:space="preserve">               </t>
  </si>
  <si>
    <t>CONVERS</t>
  </si>
  <si>
    <t>LAURINE</t>
  </si>
  <si>
    <t>L  S</t>
  </si>
  <si>
    <t>LCS</t>
  </si>
  <si>
    <t>METIER</t>
  </si>
  <si>
    <t>GINGER</t>
  </si>
  <si>
    <t>G  R</t>
  </si>
  <si>
    <t>GMR</t>
  </si>
  <si>
    <t>POULAIN</t>
  </si>
  <si>
    <t>ALEXANDRE</t>
  </si>
  <si>
    <t>A  N</t>
  </si>
  <si>
    <t>APN</t>
  </si>
  <si>
    <t>MALLET</t>
  </si>
  <si>
    <t>NICOLAS</t>
  </si>
  <si>
    <t>M  N</t>
  </si>
  <si>
    <t>MTN</t>
  </si>
  <si>
    <t>JAUGEUR RH + ENTREE B2 LE 17/08</t>
  </si>
  <si>
    <t/>
  </si>
  <si>
    <t xml:space="preserve">  B2 27/08</t>
  </si>
  <si>
    <t xml:space="preserve"> ENTREE IREF1</t>
  </si>
  <si>
    <t xml:space="preserve"> IREF 13/04</t>
  </si>
  <si>
    <t>C7</t>
  </si>
  <si>
    <t>GILBERTON</t>
  </si>
  <si>
    <t>ALEXIS</t>
  </si>
  <si>
    <t>A N</t>
  </si>
  <si>
    <t>AGN</t>
  </si>
  <si>
    <t>ENTREE B2 LE 14/09</t>
  </si>
  <si>
    <t>OVERTEMP DT B1</t>
  </si>
  <si>
    <t>lav</t>
  </si>
  <si>
    <t>15/09 B1</t>
  </si>
  <si>
    <t>1T200</t>
  </si>
  <si>
    <t>2B1</t>
  </si>
  <si>
    <t>B1</t>
  </si>
  <si>
    <t>ATTERO DT</t>
  </si>
  <si>
    <t xml:space="preserve">DIMMMAGE PANNEAU SUP BOUTON GAUCHE </t>
  </si>
  <si>
    <t xml:space="preserve">OVERTORQUE </t>
  </si>
  <si>
    <t xml:space="preserve">FCU GTP 1 </t>
  </si>
  <si>
    <t xml:space="preserve"> FUITE HYDR COMPARTIMENT AVANT +75H00</t>
  </si>
  <si>
    <t>A9</t>
  </si>
  <si>
    <t>A7</t>
  </si>
  <si>
    <t>WATTER Belgique</t>
  </si>
  <si>
    <t>c3</t>
  </si>
  <si>
    <t>260/260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</si>
</sst>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[Red]\(&quot;€&quot;#,##0.00\)"/>
    <numFmt numFmtId="165" formatCode="[$-F800]dddd\,\ mmmm\ dd\,\ yyyy"/>
    <numFmt numFmtId="166" formatCode="dd/mm/yy;@"/>
    <numFmt numFmtId="167" formatCode="000"/>
  </numFmts>
  <fonts count="3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32"/>
      <color theme="1"/>
      <name val="Cambria"/>
      <family val="1"/>
      <scheme val="major"/>
    </font>
    <font>
      <sz val="36"/>
      <color theme="1"/>
      <name val="Calibri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name val="Calibri"/>
      <family val="2"/>
      <scheme val="minor"/>
    </font>
    <font>
      <sz val="36"/>
      <name val="Calibri"/>
      <family val="2"/>
    </font>
    <font>
      <sz val="32"/>
      <name val="Cambria"/>
      <family val="1"/>
      <scheme val="major"/>
    </font>
    <font>
      <sz val="20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28"/>
      <name val="Arial"/>
      <family val="2"/>
    </font>
    <font>
      <b/>
      <sz val="28"/>
      <color theme="1"/>
      <name val="Arial"/>
      <family val="2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3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4"/>
      <name val="Calibri"/>
      <family val="2"/>
      <scheme val="minor"/>
    </font>
    <font>
      <sz val="16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000000"/>
      <name val="Calibri"/>
      <family val="2"/>
    </font>
    <font>
      <b/>
      <sz val="14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7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 style="medium">
        <color auto="1"/>
      </right>
      <top style="thin">
        <color auto="1"/>
      </top>
      <bottom/>
      <diagonal/>
    </border>
    <border>
      <left style="thick">
        <color rgb="FF0070C0"/>
      </left>
      <right style="thin">
        <color rgb="FF0070C0"/>
      </right>
      <top style="thick">
        <color rgb="FF0070C0"/>
      </top>
      <bottom style="thick">
        <color rgb="FF0070C0"/>
      </bottom>
      <diagonal/>
    </border>
    <border>
      <left style="thin">
        <color rgb="FF0070C0"/>
      </left>
      <right style="thin">
        <color rgb="FF0070C0"/>
      </right>
      <top style="thick">
        <color rgb="FF0070C0"/>
      </top>
      <bottom style="thick">
        <color rgb="FF0070C0"/>
      </bottom>
      <diagonal/>
    </border>
    <border>
      <left style="thin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thin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ck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ck">
        <color rgb="FF0070C0"/>
      </right>
      <top style="thin">
        <color rgb="FF0070C0"/>
      </top>
      <bottom style="thin">
        <color rgb="FF0070C0"/>
      </bottom>
      <diagonal/>
    </border>
    <border>
      <left style="thick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ck">
        <color rgb="FF0070C0"/>
      </left>
      <right style="thin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 style="thick">
        <color rgb="FF0070C0"/>
      </right>
      <top style="thin">
        <color rgb="FF0070C0"/>
      </top>
      <bottom style="thick">
        <color rgb="FF0070C0"/>
      </bottom>
      <diagonal/>
    </border>
    <border>
      <left style="dashed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dashed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0" fontId="14" fillId="5" borderId="0" applyNumberFormat="0" applyBorder="0" applyAlignment="0" applyProtection="0"/>
  </cellStyleXfs>
  <cellXfs count="191">
    <xf numFmtId="0" fontId="0" fillId="0" borderId="0" xfId="0"/>
    <xf numFmtId="0" fontId="0" fillId="3" borderId="0" xfId="0" applyFill="1"/>
    <xf numFmtId="21" fontId="0" fillId="3" borderId="0" xfId="0" applyNumberFormat="1" applyFill="1"/>
    <xf numFmtId="0" fontId="7" fillId="4" borderId="0" xfId="0" applyFont="1" applyFill="1"/>
    <xf numFmtId="21" fontId="7" fillId="4" borderId="0" xfId="0" applyNumberFormat="1" applyFont="1" applyFill="1"/>
    <xf numFmtId="0" fontId="0" fillId="4" borderId="0" xfId="0" applyFill="1"/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23" fillId="0" borderId="5" xfId="0" applyFont="1" applyBorder="1" applyAlignment="1" applyProtection="1">
      <alignment horizontal="center" vertical="center" wrapText="1"/>
      <protection locked="0"/>
    </xf>
    <xf numFmtId="0" fontId="23" fillId="0" borderId="6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center" vertical="center"/>
      <protection locked="0"/>
    </xf>
    <xf numFmtId="49" fontId="21" fillId="0" borderId="6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3" fillId="2" borderId="15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13" fillId="2" borderId="19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horizontal="center" vertical="center"/>
    </xf>
    <xf numFmtId="1" fontId="26" fillId="0" borderId="3" xfId="0" applyNumberFormat="1" applyFont="1" applyBorder="1" applyAlignment="1" applyProtection="1">
      <alignment horizontal="center" vertical="center"/>
      <protection locked="0"/>
    </xf>
    <xf numFmtId="0" fontId="21" fillId="2" borderId="15" xfId="0" applyFont="1" applyFill="1" applyBorder="1" applyAlignment="1">
      <alignment horizontal="center" vertical="center"/>
    </xf>
    <xf numFmtId="0" fontId="28" fillId="0" borderId="5" xfId="0" applyFont="1" applyBorder="1" applyAlignment="1" applyProtection="1">
      <alignment horizontal="center" vertical="center"/>
      <protection locked="0"/>
    </xf>
    <xf numFmtId="0" fontId="5" fillId="0" borderId="35" xfId="0" applyFont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 vertical="center"/>
      <protection locked="0"/>
    </xf>
    <xf numFmtId="1" fontId="26" fillId="0" borderId="35" xfId="0" applyNumberFormat="1" applyFont="1" applyBorder="1" applyAlignment="1" applyProtection="1">
      <alignment horizontal="center" vertical="center"/>
      <protection locked="0"/>
    </xf>
    <xf numFmtId="14" fontId="7" fillId="4" borderId="0" xfId="0" applyNumberFormat="1" applyFont="1" applyFill="1" applyProtection="1">
      <protection locked="0"/>
    </xf>
    <xf numFmtId="49" fontId="21" fillId="0" borderId="38" xfId="0" applyNumberFormat="1" applyFont="1" applyBorder="1" applyAlignment="1" applyProtection="1">
      <alignment horizontal="center" vertical="center"/>
      <protection locked="0"/>
    </xf>
    <xf numFmtId="0" fontId="13" fillId="2" borderId="12" xfId="0" applyFont="1" applyFill="1" applyBorder="1" applyAlignment="1">
      <alignment horizontal="center" vertical="center"/>
    </xf>
    <xf numFmtId="49" fontId="1" fillId="0" borderId="18" xfId="0" applyNumberFormat="1" applyFont="1" applyBorder="1" applyAlignment="1" applyProtection="1">
      <alignment horizontal="center" vertical="center" wrapText="1"/>
      <protection locked="0"/>
    </xf>
    <xf numFmtId="0" fontId="23" fillId="0" borderId="52" xfId="0" applyFont="1" applyBorder="1" applyAlignment="1" applyProtection="1">
      <alignment horizontal="center" vertical="center" wrapText="1"/>
      <protection locked="0"/>
    </xf>
    <xf numFmtId="0" fontId="5" fillId="0" borderId="30" xfId="0" applyFont="1" applyBorder="1" applyAlignment="1" applyProtection="1">
      <alignment horizontal="center" vertical="center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1" fontId="26" fillId="0" borderId="2" xfId="0" applyNumberFormat="1" applyFont="1" applyBorder="1" applyAlignment="1" applyProtection="1">
      <alignment horizontal="center" vertical="center"/>
      <protection locked="0"/>
    </xf>
    <xf numFmtId="0" fontId="6" fillId="0" borderId="36" xfId="0" applyFont="1" applyBorder="1" applyAlignment="1">
      <alignment horizontal="center" vertical="center"/>
    </xf>
    <xf numFmtId="1" fontId="26" fillId="0" borderId="3" xfId="0" quotePrefix="1" applyNumberFormat="1" applyFont="1" applyBorder="1" applyAlignment="1" applyProtection="1">
      <alignment horizontal="center" vertical="center"/>
      <protection locked="0"/>
    </xf>
    <xf numFmtId="49" fontId="23" fillId="0" borderId="0" xfId="0" applyNumberFormat="1" applyFont="1" applyAlignment="1">
      <alignment horizontal="center" vertical="center"/>
    </xf>
    <xf numFmtId="164" fontId="0" fillId="0" borderId="0" xfId="0" applyNumberFormat="1"/>
    <xf numFmtId="19" fontId="0" fillId="0" borderId="0" xfId="0" applyNumberFormat="1"/>
    <xf numFmtId="0" fontId="6" fillId="0" borderId="0" xfId="0" applyFont="1" applyAlignment="1">
      <alignment horizontal="center" vertical="center"/>
    </xf>
    <xf numFmtId="0" fontId="15" fillId="5" borderId="4" xfId="2" applyFont="1" applyBorder="1" applyAlignment="1" applyProtection="1">
      <alignment horizontal="center"/>
    </xf>
    <xf numFmtId="0" fontId="15" fillId="6" borderId="8" xfId="2" applyFont="1" applyFill="1" applyBorder="1" applyAlignment="1" applyProtection="1">
      <alignment horizontal="center"/>
    </xf>
    <xf numFmtId="0" fontId="15" fillId="6" borderId="4" xfId="2" applyFont="1" applyFill="1" applyBorder="1" applyAlignment="1" applyProtection="1">
      <alignment horizontal="center"/>
    </xf>
    <xf numFmtId="0" fontId="15" fillId="5" borderId="8" xfId="2" applyFont="1" applyBorder="1" applyAlignment="1" applyProtection="1">
      <alignment horizontal="center"/>
    </xf>
    <xf numFmtId="0" fontId="33" fillId="9" borderId="40" xfId="0" applyFont="1" applyFill="1" applyBorder="1" applyAlignment="1">
      <alignment horizontal="center" vertical="center"/>
    </xf>
    <xf numFmtId="0" fontId="33" fillId="9" borderId="41" xfId="0" applyFont="1" applyFill="1" applyBorder="1" applyAlignment="1">
      <alignment horizontal="center" vertical="center"/>
    </xf>
    <xf numFmtId="0" fontId="33" fillId="9" borderId="42" xfId="0" applyFont="1" applyFill="1" applyBorder="1" applyAlignment="1">
      <alignment horizontal="center" vertical="center"/>
    </xf>
    <xf numFmtId="167" fontId="6" fillId="0" borderId="4" xfId="0" applyNumberFormat="1" applyFont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0" fontId="0" fillId="3" borderId="45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6" xfId="0" applyFill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6" xfId="0" applyFill="1" applyBorder="1" applyAlignment="1">
      <alignment horizontal="center" vertical="center"/>
    </xf>
    <xf numFmtId="0" fontId="0" fillId="3" borderId="47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0" xfId="0" applyFill="1" applyBorder="1" applyAlignment="1">
      <alignment horizontal="center" vertical="center"/>
    </xf>
    <xf numFmtId="0" fontId="0" fillId="3" borderId="51" xfId="0" applyFill="1" applyBorder="1" applyAlignment="1">
      <alignment horizontal="center" vertical="center"/>
    </xf>
    <xf numFmtId="167" fontId="6" fillId="0" borderId="36" xfId="0" applyNumberFormat="1" applyFont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0" fontId="31" fillId="0" borderId="0" xfId="0" applyFont="1" applyAlignment="1" applyProtection="1">
      <alignment horizontal="center" vertical="center"/>
      <protection locked="0"/>
    </xf>
    <xf numFmtId="164" fontId="31" fillId="0" borderId="0" xfId="0" applyNumberFormat="1" applyFont="1" applyAlignment="1" applyProtection="1">
      <alignment horizontal="center" vertical="center"/>
      <protection locked="0"/>
    </xf>
    <xf numFmtId="0" fontId="31" fillId="2" borderId="11" xfId="0" applyFont="1" applyFill="1" applyBorder="1" applyAlignment="1">
      <alignment horizontal="center" vertical="center"/>
    </xf>
    <xf numFmtId="0" fontId="31" fillId="2" borderId="11" xfId="0" applyFont="1" applyFill="1" applyBorder="1" applyAlignment="1">
      <alignment horizontal="center" vertical="center" wrapText="1"/>
    </xf>
    <xf numFmtId="0" fontId="29" fillId="0" borderId="18" xfId="0" applyFont="1" applyBorder="1" applyAlignment="1" applyProtection="1">
      <alignment horizontal="center" vertical="center"/>
      <protection locked="0"/>
    </xf>
    <xf numFmtId="166" fontId="6" fillId="0" borderId="18" xfId="0" applyNumberFormat="1" applyFont="1" applyBorder="1" applyAlignment="1" applyProtection="1">
      <alignment horizontal="center" vertical="center"/>
      <protection locked="0"/>
    </xf>
    <xf numFmtId="166" fontId="6" fillId="0" borderId="54" xfId="0" applyNumberFormat="1" applyFont="1" applyBorder="1" applyAlignment="1" applyProtection="1">
      <alignment horizontal="center" vertical="center"/>
      <protection locked="0"/>
    </xf>
    <xf numFmtId="0" fontId="13" fillId="2" borderId="11" xfId="0" applyFont="1" applyFill="1" applyBorder="1" applyAlignment="1">
      <alignment horizontal="center" vertical="center" wrapText="1"/>
    </xf>
    <xf numFmtId="166" fontId="6" fillId="0" borderId="56" xfId="0" applyNumberFormat="1" applyFont="1" applyBorder="1" applyAlignment="1" applyProtection="1">
      <alignment horizontal="center" vertical="center"/>
      <protection locked="0"/>
    </xf>
    <xf numFmtId="0" fontId="0" fillId="3" borderId="57" xfId="0" applyFill="1" applyBorder="1"/>
    <xf numFmtId="0" fontId="5" fillId="0" borderId="58" xfId="0" applyFont="1" applyBorder="1" applyAlignment="1" applyProtection="1">
      <alignment horizontal="center" vertical="center"/>
      <protection locked="0"/>
    </xf>
    <xf numFmtId="0" fontId="5" fillId="0" borderId="61" xfId="0" applyFont="1" applyBorder="1" applyAlignment="1" applyProtection="1">
      <alignment horizontal="center" vertical="center"/>
      <protection locked="0"/>
    </xf>
    <xf numFmtId="0" fontId="17" fillId="0" borderId="22" xfId="0" applyFont="1" applyBorder="1" applyAlignment="1" applyProtection="1">
      <alignment horizontal="center" vertical="center"/>
      <protection locked="0"/>
    </xf>
    <xf numFmtId="0" fontId="17" fillId="0" borderId="23" xfId="0" applyFont="1" applyBorder="1" applyAlignment="1" applyProtection="1">
      <alignment horizontal="center" vertical="center"/>
      <protection locked="0"/>
    </xf>
    <xf numFmtId="0" fontId="17" fillId="0" borderId="24" xfId="0" applyFont="1" applyBorder="1" applyAlignment="1" applyProtection="1">
      <alignment horizontal="center" vertical="center"/>
      <protection locked="0"/>
    </xf>
    <xf numFmtId="0" fontId="17" fillId="0" borderId="25" xfId="0" applyFont="1" applyBorder="1" applyAlignment="1" applyProtection="1">
      <alignment horizontal="center" vertical="center"/>
      <protection locked="0"/>
    </xf>
    <xf numFmtId="0" fontId="23" fillId="0" borderId="59" xfId="0" applyFont="1" applyBorder="1" applyAlignment="1" applyProtection="1">
      <alignment horizontal="center" vertical="center" wrapText="1"/>
      <protection locked="0"/>
    </xf>
    <xf numFmtId="0" fontId="23" fillId="0" borderId="38" xfId="0" applyFont="1" applyBorder="1" applyAlignment="1" applyProtection="1">
      <alignment horizontal="center" vertical="center" wrapText="1"/>
      <protection locked="0"/>
    </xf>
    <xf numFmtId="0" fontId="23" fillId="0" borderId="60" xfId="0" applyFont="1" applyBorder="1" applyAlignment="1" applyProtection="1">
      <alignment horizontal="center" vertical="center" wrapText="1"/>
      <protection locked="0"/>
    </xf>
    <xf numFmtId="0" fontId="28" fillId="0" borderId="59" xfId="0" applyFont="1" applyBorder="1" applyAlignment="1" applyProtection="1">
      <alignment horizontal="center" vertical="center"/>
      <protection locked="0"/>
    </xf>
    <xf numFmtId="49" fontId="1" fillId="0" borderId="54" xfId="0" applyNumberFormat="1" applyFont="1" applyBorder="1" applyAlignment="1" applyProtection="1">
      <alignment horizontal="center" vertical="center" wrapText="1"/>
      <protection locked="0"/>
    </xf>
    <xf numFmtId="0" fontId="13" fillId="2" borderId="62" xfId="0" applyFont="1" applyFill="1" applyBorder="1" applyAlignment="1">
      <alignment horizontal="center" vertical="center" wrapText="1"/>
    </xf>
    <xf numFmtId="0" fontId="13" fillId="3" borderId="53" xfId="0" applyFont="1" applyFill="1" applyBorder="1" applyAlignment="1">
      <alignment horizontal="center" vertical="center" wrapText="1"/>
    </xf>
    <xf numFmtId="0" fontId="32" fillId="3" borderId="0" xfId="0" applyFont="1" applyFill="1" applyAlignment="1" applyProtection="1">
      <alignment horizontal="center" vertical="center"/>
      <protection locked="0"/>
    </xf>
    <xf numFmtId="0" fontId="6" fillId="0" borderId="63" xfId="0" applyFont="1" applyBorder="1" applyAlignment="1" applyProtection="1">
      <alignment horizontal="center" vertical="center"/>
      <protection locked="0"/>
    </xf>
    <xf numFmtId="0" fontId="5" fillId="0" borderId="67" xfId="0" applyFont="1" applyBorder="1" applyAlignment="1" applyProtection="1">
      <alignment horizontal="center" vertical="center"/>
      <protection locked="0"/>
    </xf>
    <xf numFmtId="0" fontId="23" fillId="0" borderId="64" xfId="0" applyFont="1" applyBorder="1" applyAlignment="1" applyProtection="1">
      <alignment horizontal="center" vertical="center" wrapText="1"/>
      <protection locked="0"/>
    </xf>
    <xf numFmtId="0" fontId="23" fillId="0" borderId="65" xfId="0" applyFont="1" applyBorder="1" applyAlignment="1" applyProtection="1">
      <alignment horizontal="center" vertical="center" wrapText="1"/>
      <protection locked="0"/>
    </xf>
    <xf numFmtId="0" fontId="23" fillId="0" borderId="66" xfId="0" applyFont="1" applyBorder="1" applyAlignment="1" applyProtection="1">
      <alignment horizontal="center" vertical="center" wrapText="1"/>
      <protection locked="0"/>
    </xf>
    <xf numFmtId="0" fontId="28" fillId="0" borderId="64" xfId="0" applyFont="1" applyBorder="1" applyAlignment="1" applyProtection="1">
      <alignment horizontal="center" vertical="center"/>
      <protection locked="0"/>
    </xf>
    <xf numFmtId="49" fontId="1" fillId="0" borderId="56" xfId="0" applyNumberFormat="1" applyFont="1" applyBorder="1" applyAlignment="1" applyProtection="1">
      <alignment horizontal="center" vertical="center" wrapText="1"/>
      <protection locked="0"/>
    </xf>
    <xf numFmtId="0" fontId="29" fillId="0" borderId="69" xfId="0" applyFont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>
      <alignment horizontal="center" vertical="center" wrapText="1"/>
    </xf>
    <xf numFmtId="0" fontId="29" fillId="0" borderId="54" xfId="0" applyFont="1" applyBorder="1" applyAlignment="1" applyProtection="1">
      <alignment horizontal="center" vertical="center"/>
      <protection locked="0"/>
    </xf>
    <xf numFmtId="1" fontId="5" fillId="0" borderId="1" xfId="0" applyNumberFormat="1" applyFont="1" applyBorder="1" applyAlignment="1" applyProtection="1">
      <alignment horizontal="center" vertical="center"/>
      <protection locked="0"/>
    </xf>
    <xf numFmtId="49" fontId="24" fillId="0" borderId="7" xfId="0" applyNumberFormat="1" applyFont="1" applyBorder="1" applyAlignment="1" applyProtection="1">
      <alignment horizontal="center" vertical="center"/>
      <protection locked="0"/>
    </xf>
    <xf numFmtId="0" fontId="23" fillId="0" borderId="55" xfId="0" applyFont="1" applyBorder="1" applyAlignment="1" applyProtection="1">
      <alignment horizontal="center" vertical="center"/>
      <protection locked="0"/>
    </xf>
    <xf numFmtId="0" fontId="23" fillId="0" borderId="28" xfId="0" applyFont="1" applyBorder="1" applyAlignment="1" applyProtection="1">
      <alignment horizontal="center" vertical="center"/>
      <protection locked="0"/>
    </xf>
    <xf numFmtId="0" fontId="23" fillId="0" borderId="31" xfId="0" applyFont="1" applyBorder="1" applyAlignment="1" applyProtection="1">
      <alignment horizontal="center" vertical="center"/>
      <protection locked="0"/>
    </xf>
    <xf numFmtId="0" fontId="5" fillId="0" borderId="63" xfId="0" applyFont="1" applyBorder="1" applyAlignment="1" applyProtection="1">
      <alignment horizontal="center" vertical="center"/>
      <protection locked="0"/>
    </xf>
    <xf numFmtId="49" fontId="21" fillId="0" borderId="65" xfId="0" applyNumberFormat="1" applyFont="1" applyBorder="1" applyAlignment="1" applyProtection="1">
      <alignment horizontal="center" vertical="center"/>
      <protection locked="0"/>
    </xf>
    <xf numFmtId="0" fontId="24" fillId="0" borderId="68" xfId="0" applyFont="1" applyBorder="1" applyAlignment="1" applyProtection="1">
      <alignment horizontal="center" vertical="center"/>
      <protection locked="0"/>
    </xf>
    <xf numFmtId="0" fontId="24" fillId="0" borderId="39" xfId="0" applyFont="1" applyBorder="1" applyAlignment="1" applyProtection="1">
      <alignment horizontal="center" vertical="center"/>
      <protection locked="0"/>
    </xf>
    <xf numFmtId="1" fontId="26" fillId="0" borderId="58" xfId="0" applyNumberFormat="1" applyFont="1" applyBorder="1" applyAlignment="1" applyProtection="1">
      <alignment horizontal="center" vertical="center"/>
      <protection locked="0"/>
    </xf>
    <xf numFmtId="49" fontId="1" fillId="0" borderId="18" xfId="0" quotePrefix="1" applyNumberFormat="1" applyFont="1" applyBorder="1" applyAlignment="1" applyProtection="1">
      <alignment horizontal="center" vertical="center" wrapText="1"/>
      <protection locked="0"/>
    </xf>
    <xf numFmtId="0" fontId="16" fillId="0" borderId="23" xfId="1" applyFont="1" applyFill="1" applyBorder="1" applyAlignment="1" applyProtection="1">
      <alignment horizontal="center" vertical="center"/>
      <protection locked="0"/>
    </xf>
    <xf numFmtId="0" fontId="16" fillId="0" borderId="23" xfId="1" applyFont="1" applyFill="1" applyBorder="1" applyAlignment="1" applyProtection="1">
      <alignment horizontal="center" vertical="center"/>
    </xf>
    <xf numFmtId="1" fontId="27" fillId="0" borderId="3" xfId="1" applyNumberFormat="1" applyFont="1" applyFill="1" applyBorder="1" applyAlignment="1" applyProtection="1">
      <alignment horizontal="center" vertical="center"/>
      <protection locked="0"/>
    </xf>
    <xf numFmtId="1" fontId="30" fillId="0" borderId="25" xfId="1" applyNumberFormat="1" applyFont="1" applyFill="1" applyBorder="1" applyAlignment="1" applyProtection="1">
      <alignment horizontal="center" vertical="center"/>
    </xf>
    <xf numFmtId="49" fontId="21" fillId="0" borderId="6" xfId="0" applyNumberFormat="1" applyFont="1" applyBorder="1" applyAlignment="1" applyProtection="1">
      <alignment horizontal="center" vertical="center" wrapText="1"/>
      <protection locked="0"/>
    </xf>
    <xf numFmtId="49" fontId="21" fillId="0" borderId="33" xfId="0" applyNumberFormat="1" applyFont="1" applyBorder="1" applyAlignment="1" applyProtection="1">
      <alignment horizontal="center" vertical="center"/>
      <protection locked="0"/>
    </xf>
    <xf numFmtId="0" fontId="24" fillId="0" borderId="34" xfId="0" applyFont="1" applyBorder="1" applyAlignment="1" applyProtection="1">
      <alignment horizontal="center" vertical="center"/>
      <protection locked="0"/>
    </xf>
    <xf numFmtId="0" fontId="17" fillId="0" borderId="32" xfId="0" applyFont="1" applyBorder="1" applyAlignment="1" applyProtection="1">
      <alignment horizontal="center" vertical="center"/>
      <protection locked="0"/>
    </xf>
    <xf numFmtId="1" fontId="30" fillId="0" borderId="3" xfId="1" applyNumberFormat="1" applyFont="1" applyFill="1" applyBorder="1" applyAlignment="1" applyProtection="1">
      <alignment horizontal="center" vertical="center"/>
    </xf>
    <xf numFmtId="0" fontId="4" fillId="3" borderId="0" xfId="0" applyFont="1" applyFill="1" applyAlignment="1">
      <alignment horizontal="center" vertical="center"/>
    </xf>
    <xf numFmtId="165" fontId="5" fillId="3" borderId="0" xfId="0" applyNumberFormat="1" applyFont="1" applyFill="1"/>
    <xf numFmtId="21" fontId="3" fillId="3" borderId="0" xfId="0" applyNumberFormat="1" applyFont="1" applyFill="1" applyAlignment="1" applyProtection="1">
      <alignment horizontal="right" vertical="center"/>
      <protection locked="0"/>
    </xf>
    <xf numFmtId="0" fontId="31" fillId="8" borderId="26" xfId="0" applyFont="1" applyFill="1" applyBorder="1" applyAlignment="1">
      <alignment horizontal="center" wrapText="1"/>
    </xf>
    <xf numFmtId="0" fontId="31" fillId="8" borderId="27" xfId="0" applyFont="1" applyFill="1" applyBorder="1" applyAlignment="1">
      <alignment horizontal="center" wrapText="1"/>
    </xf>
    <xf numFmtId="14" fontId="2" fillId="8" borderId="26" xfId="0" applyNumberFormat="1" applyFont="1" applyFill="1" applyBorder="1" applyAlignment="1" applyProtection="1">
      <alignment horizontal="center" vertical="center" wrapText="1"/>
      <protection locked="0"/>
    </xf>
    <xf numFmtId="14" fontId="2" fillId="8" borderId="27" xfId="0" applyNumberFormat="1" applyFont="1" applyFill="1" applyBorder="1" applyAlignment="1" applyProtection="1">
      <alignment horizontal="center" vertical="center" wrapText="1"/>
      <protection locked="0"/>
    </xf>
    <xf numFmtId="165" fontId="8" fillId="4" borderId="0" xfId="0" applyNumberFormat="1" applyFont="1" applyFill="1"/>
    <xf numFmtId="0" fontId="9" fillId="4" borderId="0" xfId="0" applyFont="1" applyFill="1" applyAlignment="1">
      <alignment horizontal="center" vertical="center"/>
    </xf>
    <xf numFmtId="21" fontId="10" fillId="4" borderId="0" xfId="0" applyNumberFormat="1" applyFont="1" applyFill="1" applyAlignment="1">
      <alignment horizontal="right" vertical="center"/>
    </xf>
    <xf numFmtId="0" fontId="32" fillId="8" borderId="26" xfId="0" applyFont="1" applyFill="1" applyBorder="1" applyAlignment="1">
      <alignment horizontal="center" wrapText="1"/>
    </xf>
    <xf numFmtId="0" fontId="32" fillId="8" borderId="27" xfId="0" applyFont="1" applyFill="1" applyBorder="1" applyAlignment="1">
      <alignment horizontal="center" wrapText="1"/>
    </xf>
    <xf numFmtId="0" fontId="0" fillId="0" borderId="20" xfId="0" applyBorder="1" applyAlignment="1">
      <alignment horizontal="center" vertical="center" wrapText="1" shrinkToFit="1"/>
    </xf>
    <xf numFmtId="0" fontId="0" fillId="0" borderId="21" xfId="0" applyBorder="1" applyAlignment="1">
      <alignment horizontal="center" vertical="center" wrapText="1" shrinkToFit="1"/>
    </xf>
    <xf numFmtId="0" fontId="2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3" fillId="0" borderId="5" xfId="0" applyFont="1" applyBorder="1" applyAlignment="1" applyProtection="1">
      <alignment horizontal="center" vertical="center" wrapText="1"/>
    </xf>
    <xf numFmtId="0" fontId="23" fillId="0" borderId="6" xfId="0" applyFont="1" applyBorder="1" applyAlignment="1" applyProtection="1">
      <alignment horizontal="center" vertical="center" wrapText="1"/>
    </xf>
    <xf numFmtId="0" fontId="28" fillId="0" borderId="5" xfId="0" applyFont="1" applyBorder="1" applyAlignment="1" applyProtection="1">
      <alignment horizontal="center" vertical="center"/>
    </xf>
    <xf numFmtId="0" fontId="24" fillId="0" borderId="7" xfId="0" applyFont="1" applyBorder="1" applyAlignment="1" applyProtection="1">
      <alignment horizontal="center" vertical="center"/>
    </xf>
    <xf numFmtId="49" fontId="1" fillId="0" borderId="18" xfId="0" applyNumberFormat="1" applyFont="1" applyBorder="1" applyAlignment="1" applyProtection="1">
      <alignment horizontal="center" vertical="center" wrapText="1"/>
    </xf>
    <xf numFmtId="166" fontId="6" fillId="0" borderId="18" xfId="0" applyNumberFormat="1" applyFont="1" applyBorder="1" applyAlignment="1" applyProtection="1">
      <alignment horizontal="center" vertical="center"/>
    </xf>
    <xf numFmtId="0" fontId="29" fillId="0" borderId="18" xfId="0" applyFont="1" applyBorder="1" applyAlignment="1" applyProtection="1">
      <alignment horizontal="center" vertical="center"/>
    </xf>
    <xf numFmtId="1" fontId="2" fillId="0" borderId="2" xfId="0" applyNumberFormat="1" applyFont="1" applyBorder="1" applyAlignment="1" applyProtection="1">
      <alignment horizontal="center" vertical="center"/>
    </xf>
    <xf numFmtId="1" fontId="2" fillId="0" borderId="3" xfId="0" applyNumberFormat="1" applyFont="1" applyBorder="1" applyAlignment="1" applyProtection="1">
      <alignment horizontal="center" vertical="center"/>
    </xf>
    <xf numFmtId="1" fontId="2" fillId="0" borderId="29" xfId="0" applyNumberFormat="1" applyFont="1" applyBorder="1" applyAlignment="1" applyProtection="1">
      <alignment horizontal="center" vertical="center"/>
    </xf>
    <xf numFmtId="1" fontId="2" fillId="0" borderId="24" xfId="0" applyNumberFormat="1" applyFont="1" applyBorder="1" applyAlignment="1" applyProtection="1">
      <alignment horizontal="center" vertical="center"/>
    </xf>
    <xf numFmtId="1" fontId="2" fillId="0" borderId="25" xfId="0" applyNumberFormat="1" applyFont="1" applyBorder="1" applyAlignment="1" applyProtection="1">
      <alignment horizontal="center" vertical="center"/>
    </xf>
    <xf numFmtId="0" fontId="17" fillId="0" borderId="22" xfId="0" applyFont="1" applyBorder="1" applyAlignment="1" applyProtection="1">
      <alignment horizontal="center" vertical="center"/>
    </xf>
    <xf numFmtId="0" fontId="17" fillId="0" borderId="23" xfId="0" applyFont="1" applyBorder="1" applyAlignment="1" applyProtection="1">
      <alignment horizontal="center" vertical="center"/>
    </xf>
    <xf numFmtId="0" fontId="17" fillId="0" borderId="32" xfId="0" applyFont="1" applyBorder="1" applyAlignment="1" applyProtection="1">
      <alignment horizontal="center" vertical="center"/>
    </xf>
    <xf numFmtId="0" fontId="17" fillId="0" borderId="24" xfId="0" applyFont="1" applyBorder="1" applyAlignment="1" applyProtection="1">
      <alignment horizontal="center" vertical="center"/>
    </xf>
    <xf numFmtId="0" fontId="17" fillId="0" borderId="25" xfId="0" applyFont="1" applyBorder="1" applyAlignment="1" applyProtection="1">
      <alignment horizontal="center" vertical="center"/>
    </xf>
    <xf numFmtId="0" fontId="23" fillId="0" borderId="64" xfId="0" applyFont="1" applyBorder="1" applyAlignment="1" applyProtection="1">
      <alignment horizontal="center" vertical="center" wrapText="1"/>
    </xf>
    <xf numFmtId="0" fontId="23" fillId="0" borderId="65" xfId="0" applyFont="1" applyBorder="1" applyAlignment="1" applyProtection="1">
      <alignment horizontal="center" vertical="center" wrapText="1"/>
    </xf>
    <xf numFmtId="0" fontId="23" fillId="0" borderId="66" xfId="0" applyFont="1" applyBorder="1" applyAlignment="1" applyProtection="1">
      <alignment horizontal="center" vertical="center" wrapText="1"/>
    </xf>
    <xf numFmtId="0" fontId="23" fillId="0" borderId="52" xfId="0" applyFont="1" applyBorder="1" applyAlignment="1" applyProtection="1">
      <alignment horizontal="center" vertical="center" wrapText="1"/>
    </xf>
    <xf numFmtId="0" fontId="23" fillId="0" borderId="59" xfId="0" applyFont="1" applyBorder="1" applyAlignment="1" applyProtection="1">
      <alignment horizontal="center" vertical="center" wrapText="1"/>
    </xf>
    <xf numFmtId="0" fontId="23" fillId="0" borderId="38" xfId="0" applyFont="1" applyBorder="1" applyAlignment="1" applyProtection="1">
      <alignment horizontal="center" vertical="center" wrapText="1"/>
    </xf>
    <xf numFmtId="0" fontId="23" fillId="0" borderId="60" xfId="0" applyFont="1" applyBorder="1" applyAlignment="1" applyProtection="1">
      <alignment horizontal="center" vertical="center" wrapText="1"/>
    </xf>
    <xf numFmtId="0" fontId="28" fillId="0" borderId="64" xfId="0" applyFont="1" applyBorder="1" applyAlignment="1" applyProtection="1">
      <alignment horizontal="center" vertical="center"/>
    </xf>
    <xf numFmtId="0" fontId="28" fillId="0" borderId="59" xfId="0" applyFont="1" applyBorder="1" applyAlignment="1" applyProtection="1">
      <alignment horizontal="center" vertical="center"/>
    </xf>
    <xf numFmtId="0" fontId="24" fillId="0" borderId="68" xfId="0" applyFont="1" applyBorder="1" applyAlignment="1" applyProtection="1">
      <alignment horizontal="center" vertical="center"/>
    </xf>
    <xf numFmtId="49" fontId="1" fillId="0" borderId="56" xfId="0" applyNumberFormat="1" applyFont="1" applyBorder="1" applyAlignment="1" applyProtection="1">
      <alignment horizontal="center" vertical="center" wrapText="1"/>
    </xf>
    <xf numFmtId="49" fontId="24" fillId="0" borderId="7" xfId="0" applyNumberFormat="1" applyFont="1" applyBorder="1" applyAlignment="1" applyProtection="1">
      <alignment horizontal="center" vertical="center"/>
    </xf>
    <xf numFmtId="49" fontId="1" fillId="0" borderId="18" xfId="0" quotePrefix="1" applyNumberFormat="1" applyFont="1" applyBorder="1" applyAlignment="1" applyProtection="1">
      <alignment horizontal="center" vertical="center" wrapText="1"/>
    </xf>
    <xf numFmtId="0" fontId="24" fillId="0" borderId="34" xfId="0" applyFont="1" applyBorder="1" applyAlignment="1" applyProtection="1">
      <alignment horizontal="center" vertical="center"/>
    </xf>
    <xf numFmtId="0" fontId="24" fillId="0" borderId="39" xfId="0" applyFont="1" applyBorder="1" applyAlignment="1" applyProtection="1">
      <alignment horizontal="center" vertical="center"/>
    </xf>
    <xf numFmtId="49" fontId="1" fillId="0" borderId="54" xfId="0" applyNumberFormat="1" applyFont="1" applyBorder="1" applyAlignment="1" applyProtection="1">
      <alignment horizontal="center" vertical="center" wrapText="1"/>
    </xf>
    <xf numFmtId="166" fontId="6" fillId="0" borderId="56" xfId="0" applyNumberFormat="1" applyFont="1" applyBorder="1" applyAlignment="1" applyProtection="1">
      <alignment horizontal="center" vertical="center"/>
    </xf>
    <xf numFmtId="0" fontId="29" fillId="0" borderId="69" xfId="0" applyFont="1" applyBorder="1" applyAlignment="1" applyProtection="1">
      <alignment horizontal="center" vertical="center"/>
    </xf>
    <xf numFmtId="166" fontId="6" fillId="0" borderId="54" xfId="0" applyNumberFormat="1" applyFont="1" applyBorder="1" applyAlignment="1" applyProtection="1">
      <alignment horizontal="center" vertical="center"/>
    </xf>
    <xf numFmtId="0" fontId="29" fillId="0" borderId="54" xfId="0" applyFont="1" applyBorder="1" applyAlignment="1" applyProtection="1">
      <alignment horizontal="center" vertical="center"/>
    </xf>
  </cellXfs>
  <cellStyles count="3">
    <cellStyle name="Accent1" xfId="2" builtinId="29"/>
    <cellStyle name="Normal" xfId="0" builtinId="0"/>
    <cellStyle name="Titre" xfId="1" builtinId="15"/>
  </cellStyles>
  <dxfs count="312">
    <dxf>
      <font>
        <b/>
        <sz val="24"/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z val="26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2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sz val="16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2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7" formatCode="000"/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8"/>
        <color theme="0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/>
        <bottom/>
        <vertical style="thin">
          <color theme="3"/>
        </vertical>
        <horizontal/>
      </border>
      <protection locked="1" hidden="0"/>
    </dxf>
    <dxf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border outline="0">
        <left style="thick">
          <color auto="1"/>
        </left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ck">
          <color auto="1"/>
        </horizontal>
      </border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</dxfs>
  <tableStyles count="0" defaultTableStyle="TableStyleMedium2" defaultPivotStyle="PivotStyleMedium9"/>
  <colors>
    <mruColors>
      <color rgb="FF006C31"/>
      <color rgb="FFFF9900"/>
      <color rgb="FFDCE6F1"/>
      <color rgb="FF33CC33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microsoft.com/office/2023/09/relationships/Python" Target="pyth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0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11</xdr:row>
          <xdr:rowOff>180975</xdr:rowOff>
        </xdr:from>
        <xdr:to>
          <xdr:col>21</xdr:col>
          <xdr:colOff>542925</xdr:colOff>
          <xdr:row>14</xdr:row>
          <xdr:rowOff>209550</xdr:rowOff>
        </xdr:to>
        <xdr:sp macro="" textlink="">
          <xdr:nvSpPr>
            <xdr:cNvPr id="3091" name="Actualiser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5</xdr:row>
          <xdr:rowOff>28575</xdr:rowOff>
        </xdr:from>
        <xdr:to>
          <xdr:col>21</xdr:col>
          <xdr:colOff>66675</xdr:colOff>
          <xdr:row>6</xdr:row>
          <xdr:rowOff>238125</xdr:rowOff>
        </xdr:to>
        <xdr:sp macro="" textlink="">
          <xdr:nvSpPr>
            <xdr:cNvPr id="3093" name="exit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542925</xdr:colOff>
          <xdr:row>24</xdr:row>
          <xdr:rowOff>285750</xdr:rowOff>
        </xdr:from>
        <xdr:to>
          <xdr:col>23</xdr:col>
          <xdr:colOff>19050</xdr:colOff>
          <xdr:row>27</xdr:row>
          <xdr:rowOff>295275</xdr:rowOff>
        </xdr:to>
        <xdr:sp macro="" textlink="">
          <xdr:nvSpPr>
            <xdr:cNvPr id="3095" name="PlanS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352425</xdr:rowOff>
        </xdr:from>
        <xdr:to>
          <xdr:col>21</xdr:col>
          <xdr:colOff>66675</xdr:colOff>
          <xdr:row>8</xdr:row>
          <xdr:rowOff>238125</xdr:rowOff>
        </xdr:to>
        <xdr:sp macro="" textlink="">
          <xdr:nvSpPr>
            <xdr:cNvPr id="3098" name="FullScr1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152400</xdr:colOff>
          <xdr:row>8</xdr:row>
          <xdr:rowOff>352425</xdr:rowOff>
        </xdr:from>
        <xdr:to>
          <xdr:col>21</xdr:col>
          <xdr:colOff>352425</xdr:colOff>
          <xdr:row>11</xdr:row>
          <xdr:rowOff>9525</xdr:rowOff>
        </xdr:to>
        <xdr:sp macro="" textlink="">
          <xdr:nvSpPr>
            <xdr:cNvPr id="2082" name="Tri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66675</xdr:colOff>
          <xdr:row>11</xdr:row>
          <xdr:rowOff>133350</xdr:rowOff>
        </xdr:from>
        <xdr:to>
          <xdr:col>21</xdr:col>
          <xdr:colOff>581025</xdr:colOff>
          <xdr:row>14</xdr:row>
          <xdr:rowOff>228600</xdr:rowOff>
        </xdr:to>
        <xdr:sp macro="" textlink="">
          <xdr:nvSpPr>
            <xdr:cNvPr id="2087" name="valid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66675</xdr:colOff>
          <xdr:row>14</xdr:row>
          <xdr:rowOff>304800</xdr:rowOff>
        </xdr:from>
        <xdr:to>
          <xdr:col>21</xdr:col>
          <xdr:colOff>581025</xdr:colOff>
          <xdr:row>18</xdr:row>
          <xdr:rowOff>19050</xdr:rowOff>
        </xdr:to>
        <xdr:sp macro="" textlink="">
          <xdr:nvSpPr>
            <xdr:cNvPr id="2095" name="Annul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29</xdr:row>
          <xdr:rowOff>9525</xdr:rowOff>
        </xdr:from>
        <xdr:to>
          <xdr:col>21</xdr:col>
          <xdr:colOff>219075</xdr:colOff>
          <xdr:row>31</xdr:row>
          <xdr:rowOff>95250</xdr:rowOff>
        </xdr:to>
        <xdr:sp macro="" textlink="">
          <xdr:nvSpPr>
            <xdr:cNvPr id="2098" name="eff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161925</xdr:colOff>
          <xdr:row>0</xdr:row>
          <xdr:rowOff>9525</xdr:rowOff>
        </xdr:from>
        <xdr:to>
          <xdr:col>21</xdr:col>
          <xdr:colOff>342900</xdr:colOff>
          <xdr:row>6</xdr:row>
          <xdr:rowOff>257175</xdr:rowOff>
        </xdr:to>
        <xdr:sp macro="" textlink="">
          <xdr:nvSpPr>
            <xdr:cNvPr id="2101" name="Exit2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23</xdr:row>
          <xdr:rowOff>304800</xdr:rowOff>
        </xdr:from>
        <xdr:to>
          <xdr:col>21</xdr:col>
          <xdr:colOff>590550</xdr:colOff>
          <xdr:row>25</xdr:row>
          <xdr:rowOff>371475</xdr:rowOff>
        </xdr:to>
        <xdr:sp macro="" textlink="">
          <xdr:nvSpPr>
            <xdr:cNvPr id="2103" name="PlanG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6</xdr:row>
          <xdr:rowOff>342900</xdr:rowOff>
        </xdr:from>
        <xdr:to>
          <xdr:col>21</xdr:col>
          <xdr:colOff>457200</xdr:colOff>
          <xdr:row>7</xdr:row>
          <xdr:rowOff>371475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1</xdr:row>
          <xdr:rowOff>28575</xdr:rowOff>
        </xdr:from>
        <xdr:to>
          <xdr:col>10</xdr:col>
          <xdr:colOff>371475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par trigramme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28575</xdr:rowOff>
        </xdr:from>
        <xdr:to>
          <xdr:col>3</xdr:col>
          <xdr:colOff>371475</xdr:colOff>
          <xdr:row>2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par n° avion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eau1" displayName="Tableau1" ref="B7:S31" headerRowCount="0" totalsRowShown="0" published="1" headerRowDxfId="285" headerRowBorderDxfId="284" tableBorderDxfId="283">
  <sortState xmlns:xlrd2="http://schemas.microsoft.com/office/spreadsheetml/2017/richdata2" ref="B7:H27">
    <sortCondition descending="1" ref="B4:B25"/>
  </sortState>
  <tableColumns count="18">
    <tableColumn id="1" xr3:uid="{00000000-0010-0000-0000-000001000000}" name="AVION" headerRowDxfId="282" dataDxfId="8" dataCellStyle="Titre"/>
    <tableColumn id="11" xr3:uid="{00000000-0010-0000-0000-00000B000000}" name="Colonne1" headerRowDxfId="281" dataDxfId="17">
      <calculatedColumnFormula>IF(R7="x","x"&amp;VLOOKUP(B7,Num_Avion,2,FALSE),IF(B7="","V",VLOOKUP(B7,Num_Avion,2,FALSE)))</calculatedColumnFormula>
    </tableColumn>
    <tableColumn id="15" xr3:uid="{00000000-0010-0000-0000-00000F000000}" name="Colonne6" headerRowDxfId="280" dataDxfId="16"/>
    <tableColumn id="2" xr3:uid="{00000000-0010-0000-0000-000002000000}" name="Campement" headerRowDxfId="279" dataDxfId="15"/>
    <tableColumn id="12" xr3:uid="{00000000-0010-0000-0000-00000C000000}" name="Colonne2" headerRowDxfId="278" dataDxfId="14"/>
    <tableColumn id="3" xr3:uid="{00000000-0010-0000-0000-000003000000}" name="MATIN" headerRowDxfId="277" dataDxfId="7"/>
    <tableColumn id="4" xr3:uid="{00000000-0010-0000-0000-000004000000}" name="A/M" headerRowDxfId="276" dataDxfId="6"/>
    <tableColumn id="5" xr3:uid="{00000000-0010-0000-0000-000005000000}" name="SOIR" headerRowDxfId="275" dataDxfId="5"/>
    <tableColumn id="6" xr3:uid="{00000000-0010-0000-0000-000006000000}" name="21" headerRowDxfId="274" dataDxfId="13"/>
    <tableColumn id="7" xr3:uid="{00000000-0010-0000-0000-000007000000}" name="22" headerRowDxfId="273" dataDxfId="12"/>
    <tableColumn id="8" xr3:uid="{00000000-0010-0000-0000-000008000000}" name="PLEIN" headerRowDxfId="272" dataDxfId="4"/>
    <tableColumn id="13" xr3:uid="{00000000-0010-0000-0000-00000D000000}" name="Colonne3" headerRowDxfId="271" dataDxfId="11"/>
    <tableColumn id="14" xr3:uid="{00000000-0010-0000-0000-00000E000000}" name="Colonne4" headerRowDxfId="270" dataDxfId="3"/>
    <tableColumn id="9" xr3:uid="{00000000-0010-0000-0000-000009000000}" name="OBSERVATIONS" headerRowDxfId="269" dataDxfId="2"/>
    <tableColumn id="10" xr3:uid="{00000000-0010-0000-0000-00000A000000}" name="Mise à Jour_x000a_FDS/GPS" headerRowDxfId="268" dataDxfId="10"/>
    <tableColumn id="16" xr3:uid="{00000000-0010-0000-0000-000010000000}" name="Colonne5" headerRowDxfId="267" dataDxfId="1"/>
    <tableColumn id="17" xr3:uid="{00000000-0010-0000-0000-000011000000}" name="Colonne7" headerRowDxfId="266" dataDxfId="0"/>
    <tableColumn id="18" xr3:uid="{497D4941-987F-41CE-A8E1-F3E5607AE0E9}" name="Colonne8" headerRowDxfId="265" dataDxfId="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au2" displayName="Tableau2" ref="B6:S31" totalsRowShown="0" headerRowDxfId="238" headerRowBorderDxfId="237" tableBorderDxfId="236">
  <autoFilter ref="B6:S31" xr:uid="{00000000-000C-0000-FFFF-FFFF01000000}"/>
  <sortState xmlns:xlrd2="http://schemas.microsoft.com/office/spreadsheetml/2017/richdata2" ref="B7:S31">
    <sortCondition ref="C6:C31"/>
  </sortState>
  <tableColumns count="18">
    <tableColumn id="1" xr3:uid="{00000000-0010-0000-0100-000001000000}" name="AVION" dataDxfId="45" dataCellStyle="Titre"/>
    <tableColumn id="11" xr3:uid="{00000000-0010-0000-0100-00000B000000}" name="Num" dataDxfId="44">
      <calculatedColumnFormula>IF(R7="x","x"&amp;VLOOKUP(B7,Num_Avion,2,FALSE),IF(B7="","V",VLOOKUP(B7,Num_Avion,2,FALSE)))</calculatedColumnFormula>
    </tableColumn>
    <tableColumn id="17" xr3:uid="{00000000-0010-0000-0100-000011000000}" name="Pos." dataDxfId="60"/>
    <tableColumn id="2" xr3:uid="{00000000-0010-0000-0100-000002000000}" name="Camp." dataDxfId="59"/>
    <tableColumn id="12" xr3:uid="{00000000-0010-0000-0100-00000C000000}" name="O2" dataDxfId="58"/>
    <tableColumn id="3" xr3:uid="{00000000-0010-0000-0100-000003000000}" name="AM" dataDxfId="57"/>
    <tableColumn id="4" xr3:uid="{00000000-0010-0000-0100-000004000000}" name="PM" dataDxfId="56"/>
    <tableColumn id="5" xr3:uid="{00000000-0010-0000-0100-000005000000}" name="VDN" dataDxfId="55"/>
    <tableColumn id="6" xr3:uid="{00000000-0010-0000-0100-000006000000}" name="Port." dataDxfId="54"/>
    <tableColumn id="7" xr3:uid="{00000000-0010-0000-0100-000007000000}" name="Avio." dataDxfId="53"/>
    <tableColumn id="8" xr3:uid="{00000000-0010-0000-0100-000008000000}" name="PLEIN" dataDxfId="52"/>
    <tableColumn id="13" xr3:uid="{00000000-0010-0000-0100-00000D000000}" name="QTE + TRG" dataDxfId="51"/>
    <tableColumn id="14" xr3:uid="{00000000-0010-0000-0100-00000E000000}" name="V" dataDxfId="50"/>
    <tableColumn id="9" xr3:uid="{00000000-0010-0000-0100-000009000000}" name="OBSERVATIONS" dataDxfId="49"/>
    <tableColumn id="10" xr3:uid="{00000000-0010-0000-0100-00000A000000}" name="GILETS" dataDxfId="48"/>
    <tableColumn id="15" xr3:uid="{00000000-0010-0000-0100-00000F000000}" name="DEM VAL" dataDxfId="47"/>
    <tableColumn id="16" xr3:uid="{00000000-0010-0000-0100-000010000000}" name="Masquer" dataDxfId="46"/>
    <tableColumn id="18" xr3:uid="{4CDB6E43-3B07-46BE-9EBC-6825B5DBC799}" name="02 Psi" dataDxfId="61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echnicien" displayName="Technicien" ref="J4:N60" totalsRowShown="0" headerRowDxfId="235" dataDxfId="233" headerRowBorderDxfId="234" headerRowCellStyle="Accent1">
  <sortState xmlns:xlrd2="http://schemas.microsoft.com/office/spreadsheetml/2017/richdata2" ref="J5:N60">
    <sortCondition ref="J5:J60"/>
  </sortState>
  <tableColumns count="5">
    <tableColumn id="1" xr3:uid="{00000000-0010-0000-0200-000001000000}" name="NOM" dataDxfId="232"/>
    <tableColumn id="2" xr3:uid="{00000000-0010-0000-0200-000002000000}" name="Prénom" dataDxfId="231"/>
    <tableColumn id="5" xr3:uid="{00000000-0010-0000-0200-000005000000}" name="Trigramme" dataDxfId="230"/>
    <tableColumn id="3" xr3:uid="{00000000-0010-0000-0200-000003000000}" name="TRG/I." dataDxfId="229">
      <calculatedColumnFormula>IF(L5="","",L5)</calculatedColumnFormula>
    </tableColumn>
    <tableColumn id="4" xr3:uid="{00000000-0010-0000-0200-000004000000}" name="TRG/X" dataDxfId="228">
      <calculatedColumnFormula>IF(M5="","",Technicien[[#This Row],[TRG/I.]])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au3" displayName="Tableau3" ref="B4:F42" totalsRowShown="0" headerRowDxfId="227" dataDxfId="226">
  <sortState xmlns:xlrd2="http://schemas.microsoft.com/office/spreadsheetml/2017/richdata2" ref="B5:F42">
    <sortCondition ref="C5"/>
  </sortState>
  <tableColumns count="5">
    <tableColumn id="1" xr3:uid="{00000000-0010-0000-0300-000001000000}" name="AVION" dataDxfId="225"/>
    <tableColumn id="2" xr3:uid="{00000000-0010-0000-0300-000002000000}" name="Num" dataDxfId="224"/>
    <tableColumn id="3" xr3:uid="{00000000-0010-0000-0300-000003000000}" name="Pos" dataDxfId="223"/>
    <tableColumn id="4" xr3:uid="{00000000-0010-0000-0300-000004000000}" name="4" dataDxfId="222"/>
    <tableColumn id="5" xr3:uid="{00000000-0010-0000-0300-000005000000}" name="5" dataDxfId="2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au4" displayName="Tableau4" ref="B45:B49" totalsRowShown="0" headerRowDxfId="220" dataDxfId="219" tableBorderDxfId="218">
  <autoFilter ref="B45:B49" xr:uid="{00000000-0009-0000-0100-000003000000}"/>
  <tableColumns count="1">
    <tableColumn id="1" xr3:uid="{00000000-0010-0000-0400-000001000000}" name="O2" dataDxfId="2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au5" displayName="Tableau5" ref="D45:E106" totalsRowShown="0" headerRowDxfId="216" dataDxfId="215" tableBorderDxfId="214">
  <tableColumns count="2">
    <tableColumn id="1" xr3:uid="{00000000-0010-0000-0500-000001000000}" name="PLEINS" dataDxfId="213"/>
    <tableColumn id="2" xr3:uid="{00000000-0010-0000-0500-000002000000}" name="Colonne1" dataDxfId="21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au56" displayName="Tableau56" ref="J67:J82" totalsRowShown="0" headerRowDxfId="211" dataDxfId="210" tableBorderDxfId="209">
  <tableColumns count="1">
    <tableColumn id="1" xr3:uid="{00000000-0010-0000-0600-000001000000}" name="MAT/AM/SOIR" dataDxfId="20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au58" displayName="Tableau58" ref="H45:H115" totalsRowShown="0" headerRowDxfId="207" dataDxfId="206" tableBorderDxfId="205">
  <tableColumns count="1">
    <tableColumn id="1" xr3:uid="{00000000-0010-0000-0700-000001000000}" name="Gilets" dataDxfId="20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au410" displayName="Tableau410" ref="F45:F49" totalsRowShown="0" headerRowDxfId="203" dataDxfId="202" tableBorderDxfId="201">
  <autoFilter ref="F45:F49" xr:uid="{00000000-0009-0000-0100-000009000000}"/>
  <tableColumns count="1">
    <tableColumn id="1" xr3:uid="{00000000-0010-0000-0800-000001000000}" name="XV" dataDxfId="20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au5811" displayName="Tableau5811" ref="L67:L98" totalsRowShown="0" headerRowDxfId="199" dataDxfId="198" tableBorderDxfId="197">
  <tableColumns count="1">
    <tableColumn id="1" xr3:uid="{00000000-0010-0000-0900-000001000000}" name="Position" dataDxfId="19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au11" displayName="Tableau11" ref="B58:C78" totalsRowShown="0" headerRowDxfId="195" dataDxfId="194">
  <autoFilter ref="B58:C78" xr:uid="{00000000-0009-0000-0100-00000B000000}"/>
  <tableColumns count="2">
    <tableColumn id="1" xr3:uid="{00000000-0010-0000-0A00-000001000000}" name="position" dataDxfId="193"/>
    <tableColumn id="2" xr3:uid="{00000000-0010-0000-0A00-000002000000}" name="num. avion" dataDxfId="19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table" Target="../tables/table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7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published="0" codeName="Feuil2">
    <pageSetUpPr fitToPage="1"/>
  </sheetPr>
  <dimension ref="A1:AE33"/>
  <sheetViews>
    <sheetView showGridLines="0" showRowColHeaders="0" tabSelected="1" topLeftCell="B1" zoomScale="80" zoomScaleNormal="80" workbookViewId="0">
      <selection activeCell="D7" sqref="D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9.140625" defaultRowHeight="15" x14ac:dyDescent="0.25"/>
  <cols>
    <col min="1" max="1" width="1.140625" customWidth="1"/>
    <col min="2" max="2" width="19.85546875" customWidth="1"/>
    <col min="3" max="3" width="11.5703125" hidden="1" customWidth="1"/>
    <col min="4" max="4" width="7.7109375" customWidth="1"/>
    <col min="5" max="5" width="9.28515625" customWidth="1"/>
    <col min="6" max="6" width="6.7109375" customWidth="1"/>
    <col min="7" max="8" width="9.28515625" customWidth="1"/>
    <col min="9" max="9" width="8.5703125" customWidth="1"/>
    <col min="10" max="10" width="7.140625" customWidth="1"/>
    <col min="11" max="11" width="6.7109375" customWidth="1"/>
    <col min="12" max="12" width="9.140625" customWidth="1"/>
    <col min="13" max="13" width="17.7109375" customWidth="1"/>
    <col min="14" max="14" width="4.7109375" hidden="1" customWidth="1"/>
    <col min="15" max="15" width="44.7109375" customWidth="1"/>
    <col min="16" max="16" width="14.140625" bestFit="1" customWidth="1"/>
    <col min="17" max="17" width="5.7109375" hidden="1" customWidth="1"/>
    <col min="18" max="18" width="12.7109375" bestFit="1" customWidth="1"/>
    <col min="19" max="19" width="9.140625" customWidth="1"/>
    <col min="20" max="20" width="1" customWidth="1"/>
  </cols>
  <sheetData>
    <row r="1" spans="1:31" ht="2.1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2.1" customHeight="1" x14ac:dyDescent="0.35">
      <c r="A2" s="2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39"/>
      <c r="P2" s="139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2.1" customHeight="1" x14ac:dyDescent="0.25">
      <c r="A3" s="1"/>
      <c r="B3" s="2"/>
      <c r="C3" s="1"/>
      <c r="D3" s="1"/>
      <c r="E3" s="138"/>
      <c r="F3" s="138"/>
      <c r="G3" s="138"/>
      <c r="H3" s="138"/>
      <c r="I3" s="138"/>
      <c r="J3" s="138"/>
      <c r="K3" s="138"/>
      <c r="L3" s="1"/>
      <c r="M3" s="1"/>
      <c r="N3" s="1"/>
      <c r="O3" s="140" t="s">
        <v>275</v>
      </c>
      <c r="P3" s="140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2.1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ht="2.1" customHeight="1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ht="35.1" customHeight="1" thickTop="1" thickBot="1" x14ac:dyDescent="0.3">
      <c r="A6" s="1"/>
      <c r="B6" s="26" t="s">
        <v>0</v>
      </c>
      <c r="C6" s="43" t="s">
        <v>73</v>
      </c>
      <c r="D6" s="32" t="s">
        <v>40</v>
      </c>
      <c r="E6" s="27" t="s">
        <v>9</v>
      </c>
      <c r="F6" s="28" t="s">
        <v>13</v>
      </c>
      <c r="G6" s="29" t="s">
        <v>217</v>
      </c>
      <c r="H6" s="30" t="s">
        <v>218</v>
      </c>
      <c r="I6" s="31" t="s">
        <v>219</v>
      </c>
      <c r="J6" s="32" t="s">
        <v>215</v>
      </c>
      <c r="K6" s="28" t="s">
        <v>216</v>
      </c>
      <c r="L6" s="29" t="s">
        <v>1</v>
      </c>
      <c r="M6" s="33" t="s">
        <v>179</v>
      </c>
      <c r="N6" s="31" t="s">
        <v>15</v>
      </c>
      <c r="O6" s="34" t="s">
        <v>2</v>
      </c>
      <c r="P6" s="91" t="s">
        <v>12</v>
      </c>
      <c r="Q6" s="91" t="s">
        <v>15</v>
      </c>
      <c r="R6" s="91" t="s">
        <v>72</v>
      </c>
      <c r="S6" s="105" t="s">
        <v>226</v>
      </c>
      <c r="T6" s="106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" customHeight="1" thickTop="1" x14ac:dyDescent="0.25">
      <c r="A7" s="1"/>
      <c r="B7" s="166" t="s">
        <v>171</v>
      </c>
      <c r="C7" s="161">
        <f t="shared" ref="C7:C31" si="0">IF(R7="x","x"&amp;VLOOKUP(B7,Num_Avion,2,FALSE),IF(B7="","V",VLOOKUP(B7,Num_Avion,2,FALSE)))</f>
        <v>65</v>
      </c>
      <c r="D7" s="48" t="s">
        <v>315</v>
      </c>
      <c r="E7" s="123"/>
      <c r="F7" s="108"/>
      <c r="G7" s="171"/>
      <c r="H7" s="172" t="s">
        <v>27</v>
      </c>
      <c r="I7" s="173"/>
      <c r="J7" s="38" t="s">
        <v>291</v>
      </c>
      <c r="K7" s="109" t="s">
        <v>5</v>
      </c>
      <c r="L7" s="178" t="s">
        <v>224</v>
      </c>
      <c r="M7" s="124"/>
      <c r="N7" s="180" t="s">
        <v>15</v>
      </c>
      <c r="O7" s="181" t="s">
        <v>310</v>
      </c>
      <c r="P7" s="92"/>
      <c r="Q7" s="187"/>
      <c r="R7" s="188"/>
      <c r="S7" s="120">
        <v>1400</v>
      </c>
      <c r="T7" s="107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30" customHeight="1" x14ac:dyDescent="0.25">
      <c r="A8" s="1"/>
      <c r="B8" s="166" t="s">
        <v>172</v>
      </c>
      <c r="C8" s="161">
        <f t="shared" si="0"/>
        <v>67</v>
      </c>
      <c r="D8" s="48"/>
      <c r="E8" s="15"/>
      <c r="F8" s="6"/>
      <c r="G8" s="154" t="s">
        <v>37</v>
      </c>
      <c r="H8" s="155"/>
      <c r="I8" s="174"/>
      <c r="J8" s="38"/>
      <c r="K8" s="39"/>
      <c r="L8" s="156" t="s">
        <v>224</v>
      </c>
      <c r="M8" s="14"/>
      <c r="N8" s="157"/>
      <c r="O8" s="158"/>
      <c r="P8" s="89"/>
      <c r="Q8" s="159"/>
      <c r="R8" s="160"/>
      <c r="S8" s="121">
        <v>1400</v>
      </c>
      <c r="T8" s="107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30" customHeight="1" x14ac:dyDescent="0.25">
      <c r="A9" s="1"/>
      <c r="B9" s="167" t="s">
        <v>156</v>
      </c>
      <c r="C9" s="162">
        <f t="shared" si="0"/>
        <v>68</v>
      </c>
      <c r="D9" s="48"/>
      <c r="E9" s="15"/>
      <c r="F9" s="6"/>
      <c r="G9" s="154" t="s">
        <v>37</v>
      </c>
      <c r="H9" s="155"/>
      <c r="I9" s="174"/>
      <c r="J9" s="38"/>
      <c r="K9" s="39"/>
      <c r="L9" s="156" t="s">
        <v>224</v>
      </c>
      <c r="M9" s="14"/>
      <c r="N9" s="157"/>
      <c r="O9" s="158"/>
      <c r="P9" s="89"/>
      <c r="Q9" s="159"/>
      <c r="R9" s="160"/>
      <c r="S9" s="121">
        <v>1600</v>
      </c>
      <c r="T9" s="107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30" customHeight="1" x14ac:dyDescent="0.25">
      <c r="A10" s="1"/>
      <c r="B10" s="167" t="s">
        <v>160</v>
      </c>
      <c r="C10" s="162">
        <f t="shared" si="0"/>
        <v>78</v>
      </c>
      <c r="D10" s="40" t="s">
        <v>317</v>
      </c>
      <c r="E10" s="15" t="s">
        <v>17</v>
      </c>
      <c r="F10" s="6"/>
      <c r="G10" s="154"/>
      <c r="H10" s="155"/>
      <c r="I10" s="174"/>
      <c r="J10" s="38" t="s">
        <v>5</v>
      </c>
      <c r="K10" s="39"/>
      <c r="L10" s="156" t="s">
        <v>224</v>
      </c>
      <c r="M10" s="14"/>
      <c r="N10" s="157" t="s">
        <v>15</v>
      </c>
      <c r="O10" s="158" t="s">
        <v>313</v>
      </c>
      <c r="P10" s="89"/>
      <c r="Q10" s="159"/>
      <c r="R10" s="160"/>
      <c r="S10" s="121">
        <v>1500</v>
      </c>
      <c r="T10" s="107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30" customHeight="1" x14ac:dyDescent="0.25">
      <c r="A11" s="1"/>
      <c r="B11" s="167" t="s">
        <v>176</v>
      </c>
      <c r="C11" s="162">
        <f t="shared" si="0"/>
        <v>81</v>
      </c>
      <c r="D11" s="35">
        <v>11</v>
      </c>
      <c r="E11" s="15"/>
      <c r="F11" s="6"/>
      <c r="G11" s="154" t="s">
        <v>27</v>
      </c>
      <c r="H11" s="155"/>
      <c r="I11" s="174"/>
      <c r="J11" s="38" t="s">
        <v>291</v>
      </c>
      <c r="K11" s="39" t="s">
        <v>291</v>
      </c>
      <c r="L11" s="156" t="s">
        <v>306</v>
      </c>
      <c r="M11" s="14"/>
      <c r="N11" s="157" t="s">
        <v>15</v>
      </c>
      <c r="O11" s="158" t="s">
        <v>316</v>
      </c>
      <c r="P11" s="89"/>
      <c r="Q11" s="159"/>
      <c r="R11" s="160"/>
      <c r="S11" s="121">
        <v>1400</v>
      </c>
      <c r="T11" s="107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30" customHeight="1" x14ac:dyDescent="0.25">
      <c r="A12" s="1"/>
      <c r="B12" s="167" t="s">
        <v>181</v>
      </c>
      <c r="C12" s="162">
        <f t="shared" si="0"/>
        <v>82</v>
      </c>
      <c r="D12" s="50">
        <v>12</v>
      </c>
      <c r="E12" s="15"/>
      <c r="F12" s="6"/>
      <c r="G12" s="154"/>
      <c r="H12" s="155" t="s">
        <v>29</v>
      </c>
      <c r="I12" s="174"/>
      <c r="J12" s="38" t="s">
        <v>241</v>
      </c>
      <c r="K12" s="39" t="s">
        <v>74</v>
      </c>
      <c r="L12" s="156" t="s">
        <v>224</v>
      </c>
      <c r="M12" s="14" t="s">
        <v>318</v>
      </c>
      <c r="N12" s="157"/>
      <c r="O12" s="158"/>
      <c r="P12" s="89"/>
      <c r="Q12" s="159"/>
      <c r="R12" s="160"/>
      <c r="S12" s="121">
        <v>1700</v>
      </c>
      <c r="T12" s="107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30" customHeight="1" x14ac:dyDescent="0.25">
      <c r="A13" s="1"/>
      <c r="B13" s="130" t="s">
        <v>165</v>
      </c>
      <c r="C13" s="162">
        <f t="shared" si="0"/>
        <v>99</v>
      </c>
      <c r="D13" s="35"/>
      <c r="E13" s="15"/>
      <c r="F13" s="6"/>
      <c r="G13" s="154" t="s">
        <v>37</v>
      </c>
      <c r="H13" s="155"/>
      <c r="I13" s="174"/>
      <c r="J13" s="38"/>
      <c r="K13" s="39"/>
      <c r="L13" s="156" t="s">
        <v>224</v>
      </c>
      <c r="M13" s="14"/>
      <c r="N13" s="157"/>
      <c r="O13" s="158"/>
      <c r="P13" s="89"/>
      <c r="Q13" s="159"/>
      <c r="R13" s="160"/>
      <c r="S13" s="121">
        <v>1500</v>
      </c>
      <c r="T13" s="107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30" customHeight="1" x14ac:dyDescent="0.25">
      <c r="A14" s="1"/>
      <c r="B14" s="167" t="s">
        <v>166</v>
      </c>
      <c r="C14" s="162">
        <f t="shared" si="0"/>
        <v>103</v>
      </c>
      <c r="D14" s="35" t="s">
        <v>308</v>
      </c>
      <c r="E14" s="15" t="s">
        <v>17</v>
      </c>
      <c r="F14" s="6" t="s">
        <v>17</v>
      </c>
      <c r="G14" s="154"/>
      <c r="H14" s="155"/>
      <c r="I14" s="174"/>
      <c r="J14" s="38" t="s">
        <v>5</v>
      </c>
      <c r="K14" s="39" t="s">
        <v>5</v>
      </c>
      <c r="L14" s="156" t="s">
        <v>224</v>
      </c>
      <c r="M14" s="14"/>
      <c r="N14" s="157" t="s">
        <v>15</v>
      </c>
      <c r="O14" s="158" t="s">
        <v>311</v>
      </c>
      <c r="P14" s="89"/>
      <c r="Q14" s="159"/>
      <c r="R14" s="160"/>
      <c r="S14" s="121">
        <v>1600</v>
      </c>
      <c r="T14" s="107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30" customHeight="1" x14ac:dyDescent="0.25">
      <c r="A15" s="1"/>
      <c r="B15" s="167" t="s">
        <v>167</v>
      </c>
      <c r="C15" s="162">
        <f t="shared" si="0"/>
        <v>105</v>
      </c>
      <c r="D15" s="35" t="s">
        <v>184</v>
      </c>
      <c r="E15" s="15" t="s">
        <v>17</v>
      </c>
      <c r="F15" s="6"/>
      <c r="G15" s="154"/>
      <c r="H15" s="155"/>
      <c r="I15" s="174"/>
      <c r="J15" s="38" t="s">
        <v>5</v>
      </c>
      <c r="K15" s="39"/>
      <c r="L15" s="156" t="s">
        <v>224</v>
      </c>
      <c r="M15" s="14"/>
      <c r="N15" s="157" t="s">
        <v>15</v>
      </c>
      <c r="O15" s="158" t="s">
        <v>312</v>
      </c>
      <c r="P15" s="89"/>
      <c r="Q15" s="159"/>
      <c r="R15" s="160"/>
      <c r="S15" s="121">
        <v>1500</v>
      </c>
      <c r="T15" s="107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30" customHeight="1" x14ac:dyDescent="0.25">
      <c r="A16" s="1"/>
      <c r="B16" s="167" t="s">
        <v>168</v>
      </c>
      <c r="C16" s="162">
        <f t="shared" si="0"/>
        <v>107</v>
      </c>
      <c r="D16" s="35"/>
      <c r="E16" s="15"/>
      <c r="F16" s="6"/>
      <c r="G16" s="154" t="s">
        <v>37</v>
      </c>
      <c r="H16" s="155"/>
      <c r="I16" s="174"/>
      <c r="J16" s="38"/>
      <c r="K16" s="39"/>
      <c r="L16" s="156" t="s">
        <v>224</v>
      </c>
      <c r="M16" s="14"/>
      <c r="N16" s="157"/>
      <c r="O16" s="158"/>
      <c r="P16" s="89"/>
      <c r="Q16" s="159"/>
      <c r="R16" s="160"/>
      <c r="S16" s="121">
        <v>1750</v>
      </c>
      <c r="T16" s="107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30" customHeight="1" x14ac:dyDescent="0.25">
      <c r="A17" s="1"/>
      <c r="B17" s="167" t="s">
        <v>169</v>
      </c>
      <c r="C17" s="162">
        <f t="shared" si="0"/>
        <v>108</v>
      </c>
      <c r="D17" s="131" t="s">
        <v>314</v>
      </c>
      <c r="E17" s="118" t="s">
        <v>17</v>
      </c>
      <c r="F17" s="6"/>
      <c r="G17" s="154"/>
      <c r="H17" s="155"/>
      <c r="I17" s="174"/>
      <c r="J17" s="38"/>
      <c r="K17" s="39" t="s">
        <v>5</v>
      </c>
      <c r="L17" s="156" t="s">
        <v>224</v>
      </c>
      <c r="M17" s="14"/>
      <c r="N17" s="182" t="s">
        <v>15</v>
      </c>
      <c r="O17" s="158" t="s">
        <v>309</v>
      </c>
      <c r="P17" s="89"/>
      <c r="Q17" s="159"/>
      <c r="R17" s="160"/>
      <c r="S17" s="121">
        <v>1600</v>
      </c>
      <c r="T17" s="107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30" customHeight="1" x14ac:dyDescent="0.25">
      <c r="A18" s="1"/>
      <c r="B18" s="167"/>
      <c r="C18" s="162" t="str">
        <f t="shared" si="0"/>
        <v>V</v>
      </c>
      <c r="D18" s="35"/>
      <c r="E18" s="15"/>
      <c r="F18" s="6"/>
      <c r="G18" s="154"/>
      <c r="H18" s="155"/>
      <c r="I18" s="174"/>
      <c r="J18" s="38"/>
      <c r="K18" s="39"/>
      <c r="L18" s="156"/>
      <c r="M18" s="14"/>
      <c r="N18" s="157"/>
      <c r="O18" s="158"/>
      <c r="P18" s="89"/>
      <c r="Q18" s="159"/>
      <c r="R18" s="160"/>
      <c r="S18" s="121"/>
      <c r="T18" s="107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30" customHeight="1" x14ac:dyDescent="0.25">
      <c r="A19" s="1"/>
      <c r="B19" s="167"/>
      <c r="C19" s="162" t="str">
        <f t="shared" si="0"/>
        <v>V</v>
      </c>
      <c r="D19" s="35"/>
      <c r="E19" s="15"/>
      <c r="F19" s="6"/>
      <c r="G19" s="154"/>
      <c r="H19" s="155"/>
      <c r="I19" s="174"/>
      <c r="J19" s="38"/>
      <c r="K19" s="39"/>
      <c r="L19" s="156"/>
      <c r="M19" s="14"/>
      <c r="N19" s="157"/>
      <c r="O19" s="158"/>
      <c r="P19" s="89"/>
      <c r="Q19" s="159"/>
      <c r="R19" s="160"/>
      <c r="S19" s="121"/>
      <c r="T19" s="107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30" customHeight="1" x14ac:dyDescent="0.25">
      <c r="A20" s="1"/>
      <c r="B20" s="167"/>
      <c r="C20" s="162" t="str">
        <f t="shared" si="0"/>
        <v>V</v>
      </c>
      <c r="D20" s="50"/>
      <c r="E20" s="15"/>
      <c r="F20" s="6"/>
      <c r="G20" s="154"/>
      <c r="H20" s="155"/>
      <c r="I20" s="174"/>
      <c r="J20" s="38"/>
      <c r="K20" s="39"/>
      <c r="L20" s="156"/>
      <c r="M20" s="14"/>
      <c r="N20" s="157"/>
      <c r="O20" s="158"/>
      <c r="P20" s="89"/>
      <c r="Q20" s="159"/>
      <c r="R20" s="160"/>
      <c r="S20" s="121"/>
      <c r="T20" s="107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30" customHeight="1" thickBot="1" x14ac:dyDescent="0.3">
      <c r="A21" s="1"/>
      <c r="B21" s="167"/>
      <c r="C21" s="162" t="str">
        <f t="shared" si="0"/>
        <v>V</v>
      </c>
      <c r="D21" s="35"/>
      <c r="E21" s="15"/>
      <c r="F21" s="6"/>
      <c r="G21" s="154"/>
      <c r="H21" s="155"/>
      <c r="I21" s="174"/>
      <c r="J21" s="38"/>
      <c r="K21" s="39"/>
      <c r="L21" s="156"/>
      <c r="M21" s="14"/>
      <c r="N21" s="157"/>
      <c r="O21" s="158"/>
      <c r="P21" s="89"/>
      <c r="Q21" s="159"/>
      <c r="R21" s="160"/>
      <c r="S21" s="121"/>
      <c r="T21" s="107"/>
      <c r="U21" s="93"/>
      <c r="V21" s="93"/>
      <c r="W21" s="1"/>
      <c r="X21" s="1"/>
      <c r="Y21" s="1"/>
      <c r="Z21" s="1"/>
      <c r="AA21" s="1"/>
      <c r="AB21" s="1"/>
      <c r="AC21" s="1"/>
      <c r="AD21" s="1"/>
      <c r="AE21" s="1"/>
    </row>
    <row r="22" spans="1:31" ht="30" customHeight="1" thickBot="1" x14ac:dyDescent="0.3">
      <c r="A22" s="1"/>
      <c r="B22" s="167"/>
      <c r="C22" s="162" t="str">
        <f t="shared" si="0"/>
        <v>V</v>
      </c>
      <c r="D22" s="35"/>
      <c r="E22" s="15"/>
      <c r="F22" s="6"/>
      <c r="G22" s="154"/>
      <c r="H22" s="155"/>
      <c r="I22" s="174"/>
      <c r="J22" s="38"/>
      <c r="K22" s="39"/>
      <c r="L22" s="156"/>
      <c r="M22" s="14"/>
      <c r="N22" s="157"/>
      <c r="O22" s="158"/>
      <c r="P22" s="89"/>
      <c r="Q22" s="159"/>
      <c r="R22" s="160"/>
      <c r="S22" s="121"/>
      <c r="T22" s="107"/>
      <c r="U22" s="141" t="s">
        <v>116</v>
      </c>
      <c r="V22" s="142"/>
      <c r="W22" s="1"/>
      <c r="X22" s="1"/>
      <c r="Y22" s="1"/>
      <c r="Z22" s="1"/>
      <c r="AA22" s="1"/>
      <c r="AB22" s="1"/>
      <c r="AC22" s="1"/>
      <c r="AD22" s="1"/>
      <c r="AE22" s="1"/>
    </row>
    <row r="23" spans="1:31" ht="30" customHeight="1" thickBot="1" x14ac:dyDescent="0.3">
      <c r="A23" s="1"/>
      <c r="B23" s="167"/>
      <c r="C23" s="162" t="str">
        <f t="shared" si="0"/>
        <v>V</v>
      </c>
      <c r="D23" s="35"/>
      <c r="E23" s="118"/>
      <c r="F23" s="6"/>
      <c r="G23" s="154"/>
      <c r="H23" s="155"/>
      <c r="I23" s="174"/>
      <c r="J23" s="38"/>
      <c r="K23" s="39"/>
      <c r="L23" s="156"/>
      <c r="M23" s="14"/>
      <c r="N23" s="182" t="s">
        <v>293</v>
      </c>
      <c r="O23" s="183"/>
      <c r="P23" s="89"/>
      <c r="Q23" s="159"/>
      <c r="R23" s="160"/>
      <c r="S23" s="121"/>
      <c r="T23" s="1"/>
      <c r="U23" s="143">
        <v>46268</v>
      </c>
      <c r="V23" s="144"/>
      <c r="W23" s="1"/>
      <c r="X23" s="1"/>
      <c r="Y23" s="1"/>
      <c r="Z23" s="1"/>
      <c r="AA23" s="1"/>
      <c r="AB23" s="1"/>
      <c r="AC23" s="1"/>
      <c r="AD23" s="1"/>
      <c r="AE23" s="1"/>
    </row>
    <row r="24" spans="1:31" ht="30" customHeight="1" x14ac:dyDescent="0.25">
      <c r="A24" s="1"/>
      <c r="B24" s="167" t="s">
        <v>174</v>
      </c>
      <c r="C24" s="162" t="str">
        <f t="shared" si="0"/>
        <v>x74</v>
      </c>
      <c r="D24" s="35" t="s">
        <v>297</v>
      </c>
      <c r="E24" s="15" t="s">
        <v>17</v>
      </c>
      <c r="F24" s="6" t="s">
        <v>17</v>
      </c>
      <c r="G24" s="154"/>
      <c r="H24" s="155"/>
      <c r="I24" s="174"/>
      <c r="J24" s="38" t="s">
        <v>5</v>
      </c>
      <c r="K24" s="39" t="s">
        <v>5</v>
      </c>
      <c r="L24" s="156" t="s">
        <v>75</v>
      </c>
      <c r="M24" s="14"/>
      <c r="N24" s="157"/>
      <c r="O24" s="158" t="s">
        <v>305</v>
      </c>
      <c r="P24" s="89"/>
      <c r="Q24" s="159"/>
      <c r="R24" s="160" t="s">
        <v>17</v>
      </c>
      <c r="S24" s="121"/>
      <c r="T24" s="107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0" customHeight="1" x14ac:dyDescent="0.25">
      <c r="A25" s="1"/>
      <c r="B25" s="130" t="s">
        <v>161</v>
      </c>
      <c r="C25" s="137" t="str">
        <f t="shared" si="0"/>
        <v>x83</v>
      </c>
      <c r="D25" s="35" t="s">
        <v>185</v>
      </c>
      <c r="E25" s="15" t="s">
        <v>17</v>
      </c>
      <c r="F25" s="6" t="s">
        <v>17</v>
      </c>
      <c r="G25" s="154"/>
      <c r="H25" s="155"/>
      <c r="I25" s="174"/>
      <c r="J25" s="38" t="s">
        <v>5</v>
      </c>
      <c r="K25" s="39" t="s">
        <v>5</v>
      </c>
      <c r="L25" s="156" t="s">
        <v>75</v>
      </c>
      <c r="M25" s="14"/>
      <c r="N25" s="157"/>
      <c r="O25" s="158" t="s">
        <v>303</v>
      </c>
      <c r="P25" s="89"/>
      <c r="Q25" s="159"/>
      <c r="R25" s="160" t="s">
        <v>17</v>
      </c>
      <c r="S25" s="121"/>
      <c r="T25" s="107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30" customHeight="1" x14ac:dyDescent="0.25">
      <c r="A26" s="1"/>
      <c r="B26" s="168" t="s">
        <v>162</v>
      </c>
      <c r="C26" s="163" t="str">
        <f t="shared" si="0"/>
        <v>x84</v>
      </c>
      <c r="D26" s="40" t="s">
        <v>187</v>
      </c>
      <c r="E26" s="46" t="s">
        <v>17</v>
      </c>
      <c r="F26" s="47" t="s">
        <v>17</v>
      </c>
      <c r="G26" s="154"/>
      <c r="H26" s="155"/>
      <c r="I26" s="174"/>
      <c r="J26" s="38" t="s">
        <v>5</v>
      </c>
      <c r="K26" s="39" t="s">
        <v>5</v>
      </c>
      <c r="L26" s="156" t="s">
        <v>75</v>
      </c>
      <c r="M26" s="134"/>
      <c r="N26" s="184"/>
      <c r="O26" s="158" t="s">
        <v>307</v>
      </c>
      <c r="P26" s="89"/>
      <c r="Q26" s="159"/>
      <c r="R26" s="160" t="s">
        <v>17</v>
      </c>
      <c r="S26" s="121">
        <v>1500</v>
      </c>
      <c r="T26" s="107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30" customHeight="1" x14ac:dyDescent="0.25">
      <c r="A27" s="1"/>
      <c r="B27" s="169" t="s">
        <v>177</v>
      </c>
      <c r="C27" s="164" t="str">
        <f t="shared" si="0"/>
        <v>x85</v>
      </c>
      <c r="D27" s="40" t="s">
        <v>199</v>
      </c>
      <c r="E27" s="118" t="s">
        <v>17</v>
      </c>
      <c r="F27" s="6" t="s">
        <v>17</v>
      </c>
      <c r="G27" s="154"/>
      <c r="H27" s="155"/>
      <c r="I27" s="174"/>
      <c r="J27" s="38" t="s">
        <v>5</v>
      </c>
      <c r="K27" s="39" t="s">
        <v>5</v>
      </c>
      <c r="L27" s="156" t="s">
        <v>75</v>
      </c>
      <c r="M27" s="133"/>
      <c r="N27" s="182" t="s">
        <v>293</v>
      </c>
      <c r="O27" s="158" t="s">
        <v>292</v>
      </c>
      <c r="P27" s="89"/>
      <c r="Q27" s="159"/>
      <c r="R27" s="160" t="s">
        <v>17</v>
      </c>
      <c r="S27" s="121"/>
      <c r="T27" s="107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30" customHeight="1" x14ac:dyDescent="0.25">
      <c r="A28" s="1"/>
      <c r="B28" s="170" t="s">
        <v>190</v>
      </c>
      <c r="C28" s="163" t="str">
        <f t="shared" si="0"/>
        <v>x86</v>
      </c>
      <c r="D28" s="40" t="s">
        <v>213</v>
      </c>
      <c r="E28" s="46" t="s">
        <v>17</v>
      </c>
      <c r="F28" s="47" t="s">
        <v>17</v>
      </c>
      <c r="G28" s="154"/>
      <c r="H28" s="155"/>
      <c r="I28" s="174"/>
      <c r="J28" s="38" t="s">
        <v>5</v>
      </c>
      <c r="K28" s="39" t="s">
        <v>5</v>
      </c>
      <c r="L28" s="156" t="s">
        <v>75</v>
      </c>
      <c r="M28" s="42"/>
      <c r="N28" s="185"/>
      <c r="O28" s="158" t="s">
        <v>294</v>
      </c>
      <c r="P28" s="89"/>
      <c r="Q28" s="159"/>
      <c r="R28" s="160" t="s">
        <v>17</v>
      </c>
      <c r="S28" s="121"/>
      <c r="T28" s="107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30" customHeight="1" x14ac:dyDescent="0.25">
      <c r="A29" s="1"/>
      <c r="B29" s="169" t="s">
        <v>164</v>
      </c>
      <c r="C29" s="164" t="str">
        <f t="shared" si="0"/>
        <v>x90</v>
      </c>
      <c r="D29" s="40" t="s">
        <v>304</v>
      </c>
      <c r="E29" s="15" t="s">
        <v>17</v>
      </c>
      <c r="F29" s="6" t="s">
        <v>17</v>
      </c>
      <c r="G29" s="154"/>
      <c r="H29" s="155"/>
      <c r="I29" s="174"/>
      <c r="J29" s="38" t="s">
        <v>5</v>
      </c>
      <c r="K29" s="39" t="s">
        <v>5</v>
      </c>
      <c r="L29" s="156" t="s">
        <v>75</v>
      </c>
      <c r="M29" s="14"/>
      <c r="N29" s="157"/>
      <c r="O29" s="158" t="s">
        <v>302</v>
      </c>
      <c r="P29" s="89"/>
      <c r="Q29" s="159"/>
      <c r="R29" s="160" t="s">
        <v>17</v>
      </c>
      <c r="S29" s="121"/>
      <c r="T29" s="107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30" customHeight="1" x14ac:dyDescent="0.25">
      <c r="A30" s="1"/>
      <c r="B30" s="169" t="s">
        <v>178</v>
      </c>
      <c r="C30" s="132" t="str">
        <f t="shared" si="0"/>
        <v>x92</v>
      </c>
      <c r="D30" s="40" t="s">
        <v>201</v>
      </c>
      <c r="E30" s="15" t="s">
        <v>17</v>
      </c>
      <c r="F30" s="6" t="s">
        <v>17</v>
      </c>
      <c r="G30" s="154"/>
      <c r="H30" s="155"/>
      <c r="I30" s="174"/>
      <c r="J30" s="38" t="s">
        <v>5</v>
      </c>
      <c r="K30" s="39" t="s">
        <v>5</v>
      </c>
      <c r="L30" s="156" t="s">
        <v>75</v>
      </c>
      <c r="M30" s="14"/>
      <c r="N30" s="157"/>
      <c r="O30" s="158" t="s">
        <v>295</v>
      </c>
      <c r="P30" s="89"/>
      <c r="Q30" s="159"/>
      <c r="R30" s="160" t="s">
        <v>17</v>
      </c>
      <c r="S30" s="121"/>
      <c r="T30" s="107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30" customHeight="1" x14ac:dyDescent="0.25">
      <c r="A31" s="1"/>
      <c r="B31" s="170" t="s">
        <v>198</v>
      </c>
      <c r="C31" s="165" t="str">
        <f t="shared" si="0"/>
        <v>x98</v>
      </c>
      <c r="D31" s="127" t="s">
        <v>147</v>
      </c>
      <c r="E31" s="46" t="s">
        <v>17</v>
      </c>
      <c r="F31" s="47" t="s">
        <v>17</v>
      </c>
      <c r="G31" s="175"/>
      <c r="H31" s="176"/>
      <c r="I31" s="177"/>
      <c r="J31" s="94" t="s">
        <v>5</v>
      </c>
      <c r="K31" s="95" t="s">
        <v>5</v>
      </c>
      <c r="L31" s="179" t="s">
        <v>75</v>
      </c>
      <c r="M31" s="42"/>
      <c r="N31" s="185"/>
      <c r="O31" s="186" t="s">
        <v>296</v>
      </c>
      <c r="P31" s="90"/>
      <c r="Q31" s="189"/>
      <c r="R31" s="190" t="s">
        <v>17</v>
      </c>
      <c r="S31" s="122"/>
      <c r="T31" s="107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</sheetData>
  <sheetProtection sheet="1" objects="1" scenarios="1" selectLockedCells="1"/>
  <sortState xmlns:xlrd2="http://schemas.microsoft.com/office/spreadsheetml/2017/richdata2" ref="A2:XFD1048576">
    <sortCondition descending="1" ref="A1"/>
  </sortState>
  <dataConsolidate/>
  <mergeCells count="5">
    <mergeCell ref="E3:K3"/>
    <mergeCell ref="O2:P2"/>
    <mergeCell ref="O3:P3"/>
    <mergeCell ref="U22:V22"/>
    <mergeCell ref="U23:V23"/>
  </mergeCells>
  <conditionalFormatting sqref="C7:C31">
    <cfRule type="expression" dxfId="43" priority="25">
      <formula>$K7 = "i"</formula>
    </cfRule>
    <cfRule type="expression" dxfId="42" priority="26">
      <formula>$J7 = "I"</formula>
    </cfRule>
  </conditionalFormatting>
  <conditionalFormatting sqref="B7:B31">
    <cfRule type="duplicateValues" dxfId="41" priority="16"/>
    <cfRule type="expression" dxfId="40" priority="20">
      <formula>OR($G7="Resa",$H7="Resa",$I7="Resa")</formula>
    </cfRule>
    <cfRule type="expression" dxfId="39" priority="21">
      <formula>OR($G7="Vol",$H7="Vol",$I7="Vol")</formula>
    </cfRule>
    <cfRule type="expression" dxfId="38" priority="22">
      <formula>$K7 = "i"</formula>
    </cfRule>
    <cfRule type="expression" dxfId="37" priority="23">
      <formula>$J7 = "I"</formula>
    </cfRule>
    <cfRule type="expression" dxfId="36" priority="24">
      <formula>LEN(TRIM(B7))&gt;0</formula>
    </cfRule>
  </conditionalFormatting>
  <conditionalFormatting sqref="J7:J31">
    <cfRule type="expression" dxfId="35" priority="19">
      <formula>$J7 = "I"</formula>
    </cfRule>
  </conditionalFormatting>
  <conditionalFormatting sqref="K7:K31">
    <cfRule type="expression" dxfId="34" priority="18">
      <formula>$K7 = "i"</formula>
    </cfRule>
  </conditionalFormatting>
  <conditionalFormatting sqref="E7:E31">
    <cfRule type="cellIs" dxfId="33" priority="15" operator="equal">
      <formula>"x"</formula>
    </cfRule>
    <cfRule type="cellIs" dxfId="32" priority="17" operator="notEqual">
      <formula>""</formula>
    </cfRule>
  </conditionalFormatting>
  <conditionalFormatting sqref="F7:F31">
    <cfRule type="cellIs" dxfId="31" priority="13" operator="equal">
      <formula>"o2"</formula>
    </cfRule>
    <cfRule type="cellIs" dxfId="30" priority="14" operator="equal">
      <formula>"x"</formula>
    </cfRule>
  </conditionalFormatting>
  <conditionalFormatting sqref="G7:I31">
    <cfRule type="cellIs" dxfId="29" priority="12" operator="equal">
      <formula>"k"</formula>
    </cfRule>
  </conditionalFormatting>
  <conditionalFormatting sqref="L7:N31">
    <cfRule type="expression" dxfId="28" priority="9">
      <formula>$N7&lt;&gt;""</formula>
    </cfRule>
    <cfRule type="expression" dxfId="27" priority="10">
      <formula>$M7&lt;&gt;""</formula>
    </cfRule>
    <cfRule type="expression" dxfId="26" priority="11">
      <formula>$L7&lt;&gt;""</formula>
    </cfRule>
  </conditionalFormatting>
  <conditionalFormatting sqref="P7:Q31">
    <cfRule type="expression" dxfId="25" priority="6">
      <formula>$Q7 ="v"</formula>
    </cfRule>
    <cfRule type="expression" dxfId="24" priority="7">
      <formula>$P7&lt;&gt;""</formula>
    </cfRule>
    <cfRule type="expression" dxfId="23" priority="8">
      <formula>$Q7="x"</formula>
    </cfRule>
  </conditionalFormatting>
  <conditionalFormatting sqref="G7:G31">
    <cfRule type="expression" dxfId="22" priority="5">
      <formula>AND(OR($G7="ppv1",$G7="ppv2",$G7="ppv spare",$G7="apv",$G7="apdv",$G7="apv spare",$G7="ppv3",$G7="ppv4",$G7="ppv5"),OR($J7="",$K7=""))</formula>
    </cfRule>
  </conditionalFormatting>
  <conditionalFormatting sqref="H7:H31">
    <cfRule type="expression" dxfId="21" priority="4">
      <formula>AND(OR($H7="ppv1",$H7="ppv2",$H7="ppv spare",$H7="apv",$H7="apdv",$H7="apv spare",$H7="ppv3",$H7="ppv4",$H7="ppv5"),OR($J7="",$K7=""))</formula>
    </cfRule>
  </conditionalFormatting>
  <conditionalFormatting sqref="I7:I31">
    <cfRule type="expression" dxfId="20" priority="3">
      <formula>AND(OR($I7="ppv1",$I7="ppv2",$I7="ppv spare",$I7="apv",$I7="apdv",$I7="apv spare",$I7="ppv3",$I7="ppv4",$I7="ppv5"),OR($J7="",$K7=""))</formula>
    </cfRule>
  </conditionalFormatting>
  <conditionalFormatting sqref="L8:N8 L10:N10 L12:N12 L14:N14 L16:N16 L18:N18 L20:N20 L22:N22 L24:N24 L26:N26 L28:N28 L30:N30">
    <cfRule type="expression" dxfId="19" priority="2">
      <formula>OR($G8="Vol",$H8="Vol",$I8="Vol")</formula>
    </cfRule>
  </conditionalFormatting>
  <conditionalFormatting sqref="L7:N7 L9:N9 L11:N11 L13:N13 L15:N15 L17:N17 L19:N19 L21:N21 L23:N23 L25:N25 L27:N27 L29:N29 L31:N31">
    <cfRule type="expression" dxfId="18" priority="1">
      <formula>OR($G7="Vol",$H7="Vol",$I7="Vol")</formula>
    </cfRule>
  </conditionalFormatting>
  <pageMargins left="0.25" right="0.25" top="0.75" bottom="0.75" header="0.3" footer="0.3"/>
  <pageSetup paperSize="9" scale="48" orientation="landscape" r:id="rId1"/>
  <drawing r:id="rId2"/>
  <legacyDrawing r:id="rId3"/>
  <controls>
    <mc:AlternateContent xmlns:mc="http://schemas.openxmlformats.org/markup-compatibility/2006">
      <mc:Choice Requires="x14">
        <control shapeId="3098" r:id="rId4" name="FullScr1">
          <controlPr defaultSize="0" print="0" autoLine="0" r:id="rId5">
            <anchor moveWithCells="1" sizeWithCells="1">
              <from>
                <xdr:col>20</xdr:col>
                <xdr:colOff>38100</xdr:colOff>
                <xdr:row>6</xdr:row>
                <xdr:rowOff>352425</xdr:rowOff>
              </from>
              <to>
                <xdr:col>21</xdr:col>
                <xdr:colOff>66675</xdr:colOff>
                <xdr:row>8</xdr:row>
                <xdr:rowOff>238125</xdr:rowOff>
              </to>
            </anchor>
          </controlPr>
        </control>
      </mc:Choice>
      <mc:Fallback>
        <control shapeId="3098" r:id="rId4" name="FullScr1"/>
      </mc:Fallback>
    </mc:AlternateContent>
    <mc:AlternateContent xmlns:mc="http://schemas.openxmlformats.org/markup-compatibility/2006">
      <mc:Choice Requires="x14">
        <control shapeId="3093" r:id="rId6" name="exit1">
          <controlPr defaultSize="0" print="0" autoLine="0" r:id="rId7">
            <anchor moveWithCells="1">
              <from>
                <xdr:col>20</xdr:col>
                <xdr:colOff>28575</xdr:colOff>
                <xdr:row>5</xdr:row>
                <xdr:rowOff>28575</xdr:rowOff>
              </from>
              <to>
                <xdr:col>21</xdr:col>
                <xdr:colOff>66675</xdr:colOff>
                <xdr:row>6</xdr:row>
                <xdr:rowOff>238125</xdr:rowOff>
              </to>
            </anchor>
          </controlPr>
        </control>
      </mc:Choice>
      <mc:Fallback>
        <control shapeId="3093" r:id="rId6" name="exit1"/>
      </mc:Fallback>
    </mc:AlternateContent>
    <mc:AlternateContent xmlns:mc="http://schemas.openxmlformats.org/markup-compatibility/2006">
      <mc:Choice Requires="x14">
        <control shapeId="3091" r:id="rId8" name="Actualiser">
          <controlPr defaultSize="0" print="0" autoLine="0" r:id="rId9">
            <anchor moveWithCells="1">
              <from>
                <xdr:col>19</xdr:col>
                <xdr:colOff>38100</xdr:colOff>
                <xdr:row>11</xdr:row>
                <xdr:rowOff>180975</xdr:rowOff>
              </from>
              <to>
                <xdr:col>21</xdr:col>
                <xdr:colOff>542925</xdr:colOff>
                <xdr:row>14</xdr:row>
                <xdr:rowOff>209550</xdr:rowOff>
              </to>
            </anchor>
          </controlPr>
        </control>
      </mc:Choice>
      <mc:Fallback>
        <control shapeId="3091" r:id="rId8" name="Actualiser"/>
      </mc:Fallback>
    </mc:AlternateContent>
    <mc:AlternateContent xmlns:mc="http://schemas.openxmlformats.org/markup-compatibility/2006">
      <mc:Choice Requires="x14">
        <control shapeId="3095" r:id="rId10" name="PlanS">
          <controlPr defaultSize="0" autoLine="0" r:id="rId11">
            <anchor moveWithCells="1">
              <from>
                <xdr:col>18</xdr:col>
                <xdr:colOff>542925</xdr:colOff>
                <xdr:row>24</xdr:row>
                <xdr:rowOff>285750</xdr:rowOff>
              </from>
              <to>
                <xdr:col>23</xdr:col>
                <xdr:colOff>19050</xdr:colOff>
                <xdr:row>27</xdr:row>
                <xdr:rowOff>295275</xdr:rowOff>
              </to>
            </anchor>
          </controlPr>
        </control>
      </mc:Choice>
      <mc:Fallback>
        <control shapeId="3095" r:id="rId10" name="PlanS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C778E8C2-CAD6-485A-B598-89791153898C}">
          <x14:formula1>
            <xm:f>Paramètre!$B$46:$B$48</xm:f>
          </x14:formula1>
          <xm:sqref>F7:F31</xm:sqref>
        </x14:dataValidation>
        <x14:dataValidation type="list" allowBlank="1" showInputMessage="1" showErrorMessage="1" xr:uid="{F05AC9ED-A620-4AD7-B6D3-7B6EA9B7CF05}">
          <x14:formula1>
            <xm:f>Paramètre!$F$46:$F$48</xm:f>
          </x14:formula1>
          <xm:sqref>Q7:Q31</xm:sqref>
        </x14:dataValidation>
        <x14:dataValidation type="list" allowBlank="1" showInputMessage="1" showErrorMessage="1" xr:uid="{075FCED1-8D86-4D03-BDD6-D8FF0482847C}">
          <x14:formula1>
            <xm:f>Paramètre!$F$48:$F$49</xm:f>
          </x14:formula1>
          <xm:sqref>N7:N31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942D86B5-6A9B-4C41-A15F-5494B76CFCE1}">
          <x14:formula1>
            <xm:f>Paramètre!$M$5:$M$60</xm:f>
          </x14:formula1>
          <xm:sqref>K7:K31 J7:J12 J14:J31</xm:sqref>
        </x14:dataValidation>
        <x14:dataValidation type="list" allowBlank="1" showInputMessage="1" showErrorMessage="1" xr:uid="{695D7A7B-EB30-49F3-A506-9C8201ACD957}">
          <x14:formula1>
            <xm:f>Paramètre!$F$46:$F$47</xm:f>
          </x14:formula1>
          <xm:sqref>E7:E31</xm:sqref>
        </x14:dataValidation>
        <x14:dataValidation type="list" allowBlank="1" showInputMessage="1" showErrorMessage="1" xr:uid="{A0336EBF-3BC8-43B8-BF79-5F46AD5D84E0}">
          <x14:formula1>
            <xm:f>Paramètre!$B$46:$B$47</xm:f>
          </x14:formula1>
          <xm:sqref>R7:R31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EC189724-5C60-44A8-8317-107200141C85}">
          <x14:formula1>
            <xm:f>Paramètre!$B$5:$B$42</xm:f>
          </x14:formula1>
          <xm:sqref>B7:B31</xm:sqref>
        </x14:dataValidation>
        <x14:dataValidation type="list" allowBlank="1" showInputMessage="1" showErrorMessage="1" xr:uid="{9CD4B593-3320-474B-BFC4-54A480FA624B}">
          <x14:formula1>
            <xm:f>Paramètre!$H$46:$H$115</xm:f>
          </x14:formula1>
          <xm:sqref>P7:P31</xm:sqref>
        </x14:dataValidation>
        <x14:dataValidation type="list" allowBlank="1" showInputMessage="1" showErrorMessage="1" xr:uid="{782C2E2F-F186-4B7D-97C4-4C2B360D3BFC}">
          <x14:formula1>
            <xm:f>Paramètre!$J$68:$J$82</xm:f>
          </x14:formula1>
          <xm:sqref>G7:I31</xm:sqref>
        </x14:dataValidation>
        <x14:dataValidation type="list" allowBlank="1" showInputMessage="1" showErrorMessage="1" xr:uid="{FAB2F9ED-6546-4685-BFC0-E3BABD863BB7}">
          <x14:formula1>
            <xm:f>Paramètre!$D$46:$D$81</xm:f>
          </x14:formula1>
          <xm:sqref>L7:L31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F0A4E9D1-69B2-480E-8325-10CB8E339E21}">
          <x14:formula1>
            <xm:f>Paramètre!$M$5:$M$58</xm:f>
          </x14:formula1>
          <xm:sqref>J13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C33"/>
  <sheetViews>
    <sheetView showGridLines="0" showRowColHeaders="0" zoomScale="85" zoomScaleNormal="85" workbookViewId="0">
      <selection activeCell="U23" sqref="U23:V23"/>
    </sheetView>
  </sheetViews>
  <sheetFormatPr baseColWidth="10" defaultColWidth="9.140625" defaultRowHeight="15" x14ac:dyDescent="0.25"/>
  <cols>
    <col min="1" max="1" width="0.28515625" customWidth="1"/>
    <col min="2" max="2" width="19.85546875" customWidth="1"/>
    <col min="3" max="3" width="11.5703125" hidden="1" customWidth="1"/>
    <col min="4" max="4" width="8" customWidth="1"/>
    <col min="5" max="5" width="10.28515625" customWidth="1"/>
    <col min="6" max="6" width="6.7109375" customWidth="1"/>
    <col min="7" max="9" width="8.7109375" customWidth="1"/>
    <col min="10" max="11" width="6.7109375" customWidth="1"/>
    <col min="12" max="12" width="9.140625" customWidth="1"/>
    <col min="13" max="13" width="17.7109375" customWidth="1"/>
    <col min="14" max="14" width="4.7109375" customWidth="1"/>
    <col min="15" max="15" width="34.42578125" customWidth="1"/>
    <col min="16" max="16" width="14.7109375" customWidth="1"/>
    <col min="17" max="17" width="7.85546875" customWidth="1"/>
    <col min="18" max="18" width="9.7109375" customWidth="1"/>
    <col min="19" max="19" width="7.85546875" customWidth="1"/>
    <col min="20" max="20" width="1.28515625" customWidth="1"/>
  </cols>
  <sheetData>
    <row r="1" spans="1:29" ht="2.1" customHeight="1" x14ac:dyDescent="0.25">
      <c r="A1" s="41" t="s">
        <v>15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2.1" customHeight="1" x14ac:dyDescent="0.35">
      <c r="A2" s="4"/>
      <c r="B2" s="4"/>
      <c r="C2" s="3"/>
      <c r="D2" s="3"/>
      <c r="E2" s="3"/>
      <c r="F2" s="3"/>
      <c r="G2" s="3"/>
      <c r="H2" s="3"/>
      <c r="I2" s="3"/>
      <c r="J2" s="3"/>
      <c r="K2" s="3"/>
      <c r="L2" s="145"/>
      <c r="M2" s="145"/>
      <c r="N2" s="145"/>
      <c r="O2" s="145"/>
      <c r="P2" s="3"/>
      <c r="Q2" s="3"/>
      <c r="R2" s="3"/>
      <c r="S2" s="3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2.1" customHeight="1" x14ac:dyDescent="0.25">
      <c r="A3" s="3"/>
      <c r="B3" s="4"/>
      <c r="C3" s="3"/>
      <c r="D3" s="3"/>
      <c r="E3" s="146"/>
      <c r="F3" s="146"/>
      <c r="G3" s="146"/>
      <c r="H3" s="146"/>
      <c r="I3" s="146"/>
      <c r="J3" s="146"/>
      <c r="K3" s="146"/>
      <c r="L3" s="147"/>
      <c r="M3" s="147"/>
      <c r="N3" s="147"/>
      <c r="O3" s="147"/>
      <c r="P3" s="3"/>
      <c r="Q3" s="3"/>
      <c r="R3" s="3"/>
      <c r="S3" s="3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2.1" customHeigh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2.1" customHeight="1" thickBot="1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35.1" customHeight="1" thickTop="1" thickBot="1" x14ac:dyDescent="0.3">
      <c r="A6" s="5"/>
      <c r="B6" s="16" t="s">
        <v>0</v>
      </c>
      <c r="C6" s="17" t="s">
        <v>7</v>
      </c>
      <c r="D6" s="17" t="s">
        <v>40</v>
      </c>
      <c r="E6" s="17" t="s">
        <v>9</v>
      </c>
      <c r="F6" s="21" t="s">
        <v>14</v>
      </c>
      <c r="G6" s="22" t="s">
        <v>217</v>
      </c>
      <c r="H6" s="23" t="s">
        <v>218</v>
      </c>
      <c r="I6" s="24" t="s">
        <v>219</v>
      </c>
      <c r="J6" s="20" t="s">
        <v>117</v>
      </c>
      <c r="K6" s="18" t="s">
        <v>118</v>
      </c>
      <c r="L6" s="36" t="s">
        <v>1</v>
      </c>
      <c r="M6" s="25" t="s">
        <v>16</v>
      </c>
      <c r="N6" s="24" t="s">
        <v>15</v>
      </c>
      <c r="O6" s="19" t="s">
        <v>2</v>
      </c>
      <c r="P6" s="116" t="s">
        <v>12</v>
      </c>
      <c r="Q6" s="87" t="s">
        <v>36</v>
      </c>
      <c r="R6" s="86" t="s">
        <v>72</v>
      </c>
      <c r="S6" s="87" t="s">
        <v>225</v>
      </c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30" customHeight="1" thickTop="1" x14ac:dyDescent="0.25">
      <c r="A7" s="5"/>
      <c r="B7" s="96" t="s">
        <v>171</v>
      </c>
      <c r="C7" s="161">
        <f t="shared" ref="C7:C31" si="0">IF(R7="x","x"&amp;VLOOKUP(B7,Num_Avion,2,FALSE),IF(B7="","V",VLOOKUP(B7,Num_Avion,2,FALSE)))</f>
        <v>65</v>
      </c>
      <c r="D7" s="48" t="s">
        <v>315</v>
      </c>
      <c r="E7" s="123"/>
      <c r="F7" s="108"/>
      <c r="G7" s="110"/>
      <c r="H7" s="111" t="s">
        <v>27</v>
      </c>
      <c r="I7" s="112"/>
      <c r="J7" s="38" t="s">
        <v>291</v>
      </c>
      <c r="K7" s="109" t="s">
        <v>5</v>
      </c>
      <c r="L7" s="113" t="s">
        <v>224</v>
      </c>
      <c r="M7" s="124"/>
      <c r="N7" s="125" t="s">
        <v>15</v>
      </c>
      <c r="O7" s="114" t="s">
        <v>310</v>
      </c>
      <c r="P7" s="92"/>
      <c r="Q7" s="92"/>
      <c r="R7" s="115"/>
      <c r="S7" s="120">
        <v>1400</v>
      </c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30" customHeight="1" x14ac:dyDescent="0.25">
      <c r="A8" s="5"/>
      <c r="B8" s="96" t="s">
        <v>172</v>
      </c>
      <c r="C8" s="161">
        <f t="shared" si="0"/>
        <v>67</v>
      </c>
      <c r="D8" s="48"/>
      <c r="E8" s="15"/>
      <c r="F8" s="6"/>
      <c r="G8" s="11" t="s">
        <v>37</v>
      </c>
      <c r="H8" s="12"/>
      <c r="I8" s="45"/>
      <c r="J8" s="38"/>
      <c r="K8" s="39"/>
      <c r="L8" s="37" t="s">
        <v>224</v>
      </c>
      <c r="M8" s="14"/>
      <c r="N8" s="13"/>
      <c r="O8" s="44"/>
      <c r="P8" s="89"/>
      <c r="Q8" s="89"/>
      <c r="R8" s="88"/>
      <c r="S8" s="121">
        <v>1400</v>
      </c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30" customHeight="1" x14ac:dyDescent="0.25">
      <c r="A9" s="5"/>
      <c r="B9" s="97" t="s">
        <v>156</v>
      </c>
      <c r="C9" s="162">
        <f t="shared" si="0"/>
        <v>68</v>
      </c>
      <c r="D9" s="48"/>
      <c r="E9" s="15"/>
      <c r="F9" s="6"/>
      <c r="G9" s="11" t="s">
        <v>37</v>
      </c>
      <c r="H9" s="12"/>
      <c r="I9" s="45"/>
      <c r="J9" s="38"/>
      <c r="K9" s="39"/>
      <c r="L9" s="37" t="s">
        <v>224</v>
      </c>
      <c r="M9" s="14"/>
      <c r="N9" s="13"/>
      <c r="O9" s="44"/>
      <c r="P9" s="89"/>
      <c r="Q9" s="89"/>
      <c r="R9" s="88"/>
      <c r="S9" s="121">
        <v>1600</v>
      </c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30" customHeight="1" x14ac:dyDescent="0.25">
      <c r="A10" s="5"/>
      <c r="B10" s="97" t="s">
        <v>160</v>
      </c>
      <c r="C10" s="162">
        <f t="shared" si="0"/>
        <v>78</v>
      </c>
      <c r="D10" s="40" t="s">
        <v>317</v>
      </c>
      <c r="E10" s="15" t="s">
        <v>17</v>
      </c>
      <c r="F10" s="6"/>
      <c r="G10" s="11"/>
      <c r="H10" s="12"/>
      <c r="I10" s="45"/>
      <c r="J10" s="38" t="s">
        <v>5</v>
      </c>
      <c r="K10" s="39"/>
      <c r="L10" s="37" t="s">
        <v>224</v>
      </c>
      <c r="M10" s="14"/>
      <c r="N10" s="13" t="s">
        <v>15</v>
      </c>
      <c r="O10" s="44" t="s">
        <v>313</v>
      </c>
      <c r="P10" s="89"/>
      <c r="Q10" s="89"/>
      <c r="R10" s="88"/>
      <c r="S10" s="121">
        <v>1500</v>
      </c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30" customHeight="1" x14ac:dyDescent="0.25">
      <c r="A11" s="5"/>
      <c r="B11" s="97" t="s">
        <v>176</v>
      </c>
      <c r="C11" s="162">
        <f t="shared" si="0"/>
        <v>81</v>
      </c>
      <c r="D11" s="35">
        <v>11</v>
      </c>
      <c r="E11" s="15"/>
      <c r="F11" s="6"/>
      <c r="G11" s="11" t="s">
        <v>27</v>
      </c>
      <c r="H11" s="12"/>
      <c r="I11" s="45"/>
      <c r="J11" s="38" t="s">
        <v>291</v>
      </c>
      <c r="K11" s="39" t="s">
        <v>291</v>
      </c>
      <c r="L11" s="37" t="s">
        <v>306</v>
      </c>
      <c r="M11" s="14"/>
      <c r="N11" s="13" t="s">
        <v>15</v>
      </c>
      <c r="O11" s="44" t="s">
        <v>316</v>
      </c>
      <c r="P11" s="89"/>
      <c r="Q11" s="89"/>
      <c r="R11" s="88"/>
      <c r="S11" s="121">
        <v>1400</v>
      </c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30" customHeight="1" x14ac:dyDescent="0.25">
      <c r="A12" s="5"/>
      <c r="B12" s="97" t="s">
        <v>181</v>
      </c>
      <c r="C12" s="162">
        <f t="shared" si="0"/>
        <v>82</v>
      </c>
      <c r="D12" s="50">
        <v>12</v>
      </c>
      <c r="E12" s="15"/>
      <c r="F12" s="6"/>
      <c r="G12" s="11"/>
      <c r="H12" s="12" t="s">
        <v>29</v>
      </c>
      <c r="I12" s="45"/>
      <c r="J12" s="38" t="s">
        <v>241</v>
      </c>
      <c r="K12" s="39" t="s">
        <v>74</v>
      </c>
      <c r="L12" s="37" t="s">
        <v>224</v>
      </c>
      <c r="M12" s="14" t="s">
        <v>318</v>
      </c>
      <c r="N12" s="13"/>
      <c r="O12" s="44"/>
      <c r="P12" s="89"/>
      <c r="Q12" s="89"/>
      <c r="R12" s="88"/>
      <c r="S12" s="121">
        <v>1700</v>
      </c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30" customHeight="1" x14ac:dyDescent="0.25">
      <c r="A13" s="5"/>
      <c r="B13" s="129" t="s">
        <v>165</v>
      </c>
      <c r="C13" s="162">
        <f t="shared" si="0"/>
        <v>99</v>
      </c>
      <c r="D13" s="35"/>
      <c r="E13" s="15"/>
      <c r="F13" s="6"/>
      <c r="G13" s="11" t="s">
        <v>37</v>
      </c>
      <c r="H13" s="12"/>
      <c r="I13" s="45"/>
      <c r="J13" s="38"/>
      <c r="K13" s="39"/>
      <c r="L13" s="37" t="s">
        <v>224</v>
      </c>
      <c r="M13" s="14"/>
      <c r="N13" s="13"/>
      <c r="O13" s="44"/>
      <c r="P13" s="89"/>
      <c r="Q13" s="89"/>
      <c r="R13" s="88"/>
      <c r="S13" s="121">
        <v>1500</v>
      </c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30" customHeight="1" x14ac:dyDescent="0.25">
      <c r="A14" s="5"/>
      <c r="B14" s="97" t="s">
        <v>166</v>
      </c>
      <c r="C14" s="162">
        <f t="shared" si="0"/>
        <v>103</v>
      </c>
      <c r="D14" s="35" t="s">
        <v>308</v>
      </c>
      <c r="E14" s="15" t="s">
        <v>17</v>
      </c>
      <c r="F14" s="6" t="s">
        <v>17</v>
      </c>
      <c r="G14" s="11"/>
      <c r="H14" s="12"/>
      <c r="I14" s="45"/>
      <c r="J14" s="38" t="s">
        <v>5</v>
      </c>
      <c r="K14" s="39" t="s">
        <v>5</v>
      </c>
      <c r="L14" s="37" t="s">
        <v>224</v>
      </c>
      <c r="M14" s="14"/>
      <c r="N14" s="13" t="s">
        <v>15</v>
      </c>
      <c r="O14" s="44" t="s">
        <v>311</v>
      </c>
      <c r="P14" s="89"/>
      <c r="Q14" s="89"/>
      <c r="R14" s="88"/>
      <c r="S14" s="121">
        <v>1600</v>
      </c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30" customHeight="1" x14ac:dyDescent="0.25">
      <c r="A15" s="5"/>
      <c r="B15" s="97" t="s">
        <v>167</v>
      </c>
      <c r="C15" s="162">
        <f t="shared" si="0"/>
        <v>105</v>
      </c>
      <c r="D15" s="35" t="s">
        <v>184</v>
      </c>
      <c r="E15" s="15" t="s">
        <v>17</v>
      </c>
      <c r="F15" s="6"/>
      <c r="G15" s="11"/>
      <c r="H15" s="12"/>
      <c r="I15" s="45"/>
      <c r="J15" s="38" t="s">
        <v>5</v>
      </c>
      <c r="K15" s="39"/>
      <c r="L15" s="37" t="s">
        <v>224</v>
      </c>
      <c r="M15" s="14"/>
      <c r="N15" s="13" t="s">
        <v>15</v>
      </c>
      <c r="O15" s="44" t="s">
        <v>312</v>
      </c>
      <c r="P15" s="89"/>
      <c r="Q15" s="89"/>
      <c r="R15" s="88"/>
      <c r="S15" s="121">
        <v>1500</v>
      </c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spans="1:29" ht="30" customHeight="1" x14ac:dyDescent="0.25">
      <c r="A16" s="5"/>
      <c r="B16" s="97" t="s">
        <v>168</v>
      </c>
      <c r="C16" s="162">
        <f t="shared" si="0"/>
        <v>107</v>
      </c>
      <c r="D16" s="35"/>
      <c r="E16" s="15"/>
      <c r="F16" s="6"/>
      <c r="G16" s="11" t="s">
        <v>37</v>
      </c>
      <c r="H16" s="12"/>
      <c r="I16" s="45"/>
      <c r="J16" s="38"/>
      <c r="K16" s="39"/>
      <c r="L16" s="37" t="s">
        <v>224</v>
      </c>
      <c r="M16" s="14"/>
      <c r="N16" s="13"/>
      <c r="O16" s="44"/>
      <c r="P16" s="89"/>
      <c r="Q16" s="89"/>
      <c r="R16" s="88"/>
      <c r="S16" s="121">
        <v>1750</v>
      </c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spans="1:29" ht="30" customHeight="1" x14ac:dyDescent="0.25">
      <c r="A17" s="5"/>
      <c r="B17" s="97" t="s">
        <v>169</v>
      </c>
      <c r="C17" s="162">
        <f t="shared" si="0"/>
        <v>108</v>
      </c>
      <c r="D17" s="131" t="s">
        <v>314</v>
      </c>
      <c r="E17" s="118" t="s">
        <v>17</v>
      </c>
      <c r="F17" s="6"/>
      <c r="G17" s="11"/>
      <c r="H17" s="12"/>
      <c r="I17" s="45"/>
      <c r="J17" s="38"/>
      <c r="K17" s="39" t="s">
        <v>5</v>
      </c>
      <c r="L17" s="37" t="s">
        <v>224</v>
      </c>
      <c r="M17" s="14"/>
      <c r="N17" s="119" t="s">
        <v>15</v>
      </c>
      <c r="O17" s="44" t="s">
        <v>309</v>
      </c>
      <c r="P17" s="89"/>
      <c r="Q17" s="89"/>
      <c r="R17" s="88"/>
      <c r="S17" s="121">
        <v>1600</v>
      </c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spans="1:29" ht="30" customHeight="1" x14ac:dyDescent="0.25">
      <c r="A18" s="5"/>
      <c r="B18" s="97"/>
      <c r="C18" s="162" t="str">
        <f t="shared" si="0"/>
        <v>V</v>
      </c>
      <c r="D18" s="35"/>
      <c r="E18" s="15"/>
      <c r="F18" s="6"/>
      <c r="G18" s="11"/>
      <c r="H18" s="12"/>
      <c r="I18" s="45"/>
      <c r="J18" s="38"/>
      <c r="K18" s="39"/>
      <c r="L18" s="37"/>
      <c r="M18" s="14"/>
      <c r="N18" s="13"/>
      <c r="O18" s="44"/>
      <c r="P18" s="89"/>
      <c r="Q18" s="89"/>
      <c r="R18" s="88"/>
      <c r="S18" s="121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spans="1:29" ht="30" customHeight="1" x14ac:dyDescent="0.25">
      <c r="A19" s="5"/>
      <c r="B19" s="97"/>
      <c r="C19" s="162" t="str">
        <f t="shared" si="0"/>
        <v>V</v>
      </c>
      <c r="D19" s="35"/>
      <c r="E19" s="15"/>
      <c r="F19" s="6"/>
      <c r="G19" s="11"/>
      <c r="H19" s="12"/>
      <c r="I19" s="45"/>
      <c r="J19" s="38"/>
      <c r="K19" s="39"/>
      <c r="L19" s="37"/>
      <c r="M19" s="14"/>
      <c r="N19" s="13"/>
      <c r="O19" s="44"/>
      <c r="P19" s="89"/>
      <c r="Q19" s="89"/>
      <c r="R19" s="88"/>
      <c r="S19" s="121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spans="1:29" ht="30" customHeight="1" x14ac:dyDescent="0.25">
      <c r="A20" s="5"/>
      <c r="B20" s="97"/>
      <c r="C20" s="162" t="str">
        <f t="shared" si="0"/>
        <v>V</v>
      </c>
      <c r="D20" s="50"/>
      <c r="E20" s="15"/>
      <c r="F20" s="6"/>
      <c r="G20" s="11"/>
      <c r="H20" s="12"/>
      <c r="I20" s="45"/>
      <c r="J20" s="38"/>
      <c r="K20" s="39"/>
      <c r="L20" s="37"/>
      <c r="M20" s="14"/>
      <c r="N20" s="13"/>
      <c r="O20" s="44"/>
      <c r="P20" s="89"/>
      <c r="Q20" s="89"/>
      <c r="R20" s="88"/>
      <c r="S20" s="121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spans="1:29" ht="30" customHeight="1" thickBot="1" x14ac:dyDescent="0.3">
      <c r="A21" s="5"/>
      <c r="B21" s="97"/>
      <c r="C21" s="162" t="str">
        <f t="shared" si="0"/>
        <v>V</v>
      </c>
      <c r="D21" s="35"/>
      <c r="E21" s="15"/>
      <c r="F21" s="6"/>
      <c r="G21" s="11"/>
      <c r="H21" s="12"/>
      <c r="I21" s="45"/>
      <c r="J21" s="38"/>
      <c r="K21" s="39"/>
      <c r="L21" s="37"/>
      <c r="M21" s="14"/>
      <c r="N21" s="13"/>
      <c r="O21" s="44"/>
      <c r="P21" s="89"/>
      <c r="Q21" s="89"/>
      <c r="R21" s="88"/>
      <c r="S21" s="121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spans="1:29" ht="30" customHeight="1" thickBot="1" x14ac:dyDescent="0.3">
      <c r="A22" s="5"/>
      <c r="B22" s="97"/>
      <c r="C22" s="162" t="str">
        <f t="shared" si="0"/>
        <v>V</v>
      </c>
      <c r="D22" s="35"/>
      <c r="E22" s="15"/>
      <c r="F22" s="6"/>
      <c r="G22" s="11"/>
      <c r="H22" s="12"/>
      <c r="I22" s="45"/>
      <c r="J22" s="38"/>
      <c r="K22" s="39"/>
      <c r="L22" s="37"/>
      <c r="M22" s="14"/>
      <c r="N22" s="13"/>
      <c r="O22" s="44"/>
      <c r="P22" s="89"/>
      <c r="Q22" s="89"/>
      <c r="R22" s="88"/>
      <c r="S22" s="121"/>
      <c r="T22" s="5"/>
      <c r="U22" s="148" t="s">
        <v>180</v>
      </c>
      <c r="V22" s="149"/>
      <c r="W22" s="5"/>
      <c r="X22" s="5"/>
      <c r="Y22" s="5"/>
      <c r="Z22" s="5"/>
      <c r="AA22" s="5"/>
      <c r="AB22" s="5"/>
      <c r="AC22" s="5"/>
    </row>
    <row r="23" spans="1:29" ht="30" customHeight="1" thickBot="1" x14ac:dyDescent="0.3">
      <c r="A23" s="5"/>
      <c r="B23" s="97"/>
      <c r="C23" s="162" t="str">
        <f t="shared" si="0"/>
        <v>V</v>
      </c>
      <c r="D23" s="35"/>
      <c r="E23" s="118"/>
      <c r="F23" s="6"/>
      <c r="G23" s="11"/>
      <c r="H23" s="12"/>
      <c r="I23" s="45"/>
      <c r="J23" s="38"/>
      <c r="K23" s="39"/>
      <c r="L23" s="37"/>
      <c r="M23" s="14"/>
      <c r="N23" s="119" t="s">
        <v>293</v>
      </c>
      <c r="O23" s="128"/>
      <c r="P23" s="89"/>
      <c r="Q23" s="89"/>
      <c r="R23" s="88"/>
      <c r="S23" s="121"/>
      <c r="T23" s="5"/>
      <c r="U23" s="143">
        <v>46268</v>
      </c>
      <c r="V23" s="144"/>
      <c r="W23" s="5"/>
      <c r="X23" s="5"/>
      <c r="Y23" s="5"/>
      <c r="Z23" s="5"/>
      <c r="AA23" s="5"/>
      <c r="AB23" s="5"/>
      <c r="AC23" s="5"/>
    </row>
    <row r="24" spans="1:29" ht="30" customHeight="1" x14ac:dyDescent="0.25">
      <c r="A24" s="5"/>
      <c r="B24" s="97" t="s">
        <v>174</v>
      </c>
      <c r="C24" s="162" t="str">
        <f t="shared" si="0"/>
        <v>x74</v>
      </c>
      <c r="D24" s="35" t="s">
        <v>297</v>
      </c>
      <c r="E24" s="15" t="s">
        <v>17</v>
      </c>
      <c r="F24" s="6" t="s">
        <v>17</v>
      </c>
      <c r="G24" s="11"/>
      <c r="H24" s="12"/>
      <c r="I24" s="45"/>
      <c r="J24" s="38" t="s">
        <v>5</v>
      </c>
      <c r="K24" s="39" t="s">
        <v>5</v>
      </c>
      <c r="L24" s="37" t="s">
        <v>75</v>
      </c>
      <c r="M24" s="14"/>
      <c r="N24" s="13"/>
      <c r="O24" s="44" t="s">
        <v>305</v>
      </c>
      <c r="P24" s="89"/>
      <c r="Q24" s="89"/>
      <c r="R24" s="88" t="s">
        <v>17</v>
      </c>
      <c r="S24" s="121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spans="1:29" ht="30" customHeight="1" x14ac:dyDescent="0.25">
      <c r="A25" s="5"/>
      <c r="B25" s="129" t="s">
        <v>161</v>
      </c>
      <c r="C25" s="137" t="str">
        <f t="shared" si="0"/>
        <v>x83</v>
      </c>
      <c r="D25" s="35" t="s">
        <v>185</v>
      </c>
      <c r="E25" s="15" t="s">
        <v>17</v>
      </c>
      <c r="F25" s="6" t="s">
        <v>17</v>
      </c>
      <c r="G25" s="11"/>
      <c r="H25" s="12"/>
      <c r="I25" s="45"/>
      <c r="J25" s="38" t="s">
        <v>5</v>
      </c>
      <c r="K25" s="39" t="s">
        <v>5</v>
      </c>
      <c r="L25" s="37" t="s">
        <v>75</v>
      </c>
      <c r="M25" s="14"/>
      <c r="N25" s="13"/>
      <c r="O25" s="44" t="s">
        <v>303</v>
      </c>
      <c r="P25" s="89"/>
      <c r="Q25" s="89"/>
      <c r="R25" s="88" t="s">
        <v>17</v>
      </c>
      <c r="S25" s="121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spans="1:29" ht="30" customHeight="1" x14ac:dyDescent="0.25">
      <c r="A26" s="5"/>
      <c r="B26" s="136" t="s">
        <v>162</v>
      </c>
      <c r="C26" s="163" t="str">
        <f t="shared" si="0"/>
        <v>x84</v>
      </c>
      <c r="D26" s="40" t="s">
        <v>187</v>
      </c>
      <c r="E26" s="46" t="s">
        <v>17</v>
      </c>
      <c r="F26" s="47" t="s">
        <v>17</v>
      </c>
      <c r="G26" s="11"/>
      <c r="H26" s="12"/>
      <c r="I26" s="45"/>
      <c r="J26" s="38" t="s">
        <v>5</v>
      </c>
      <c r="K26" s="39" t="s">
        <v>5</v>
      </c>
      <c r="L26" s="37" t="s">
        <v>75</v>
      </c>
      <c r="M26" s="134"/>
      <c r="N26" s="135"/>
      <c r="O26" s="44" t="s">
        <v>307</v>
      </c>
      <c r="P26" s="89"/>
      <c r="Q26" s="89"/>
      <c r="R26" s="88" t="s">
        <v>17</v>
      </c>
      <c r="S26" s="121">
        <v>1500</v>
      </c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spans="1:29" ht="30" customHeight="1" x14ac:dyDescent="0.25">
      <c r="A27" s="5"/>
      <c r="B27" s="98" t="s">
        <v>177</v>
      </c>
      <c r="C27" s="164" t="str">
        <f t="shared" si="0"/>
        <v>x85</v>
      </c>
      <c r="D27" s="40" t="s">
        <v>199</v>
      </c>
      <c r="E27" s="118" t="s">
        <v>17</v>
      </c>
      <c r="F27" s="6" t="s">
        <v>17</v>
      </c>
      <c r="G27" s="11"/>
      <c r="H27" s="12"/>
      <c r="I27" s="45"/>
      <c r="J27" s="38" t="s">
        <v>5</v>
      </c>
      <c r="K27" s="39" t="s">
        <v>5</v>
      </c>
      <c r="L27" s="37" t="s">
        <v>75</v>
      </c>
      <c r="M27" s="133"/>
      <c r="N27" s="119" t="s">
        <v>293</v>
      </c>
      <c r="O27" s="44" t="s">
        <v>292</v>
      </c>
      <c r="P27" s="89"/>
      <c r="Q27" s="89"/>
      <c r="R27" s="88" t="s">
        <v>17</v>
      </c>
      <c r="S27" s="121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spans="1:29" ht="30" customHeight="1" x14ac:dyDescent="0.25">
      <c r="A28" s="5"/>
      <c r="B28" s="99" t="s">
        <v>190</v>
      </c>
      <c r="C28" s="163" t="str">
        <f t="shared" si="0"/>
        <v>x86</v>
      </c>
      <c r="D28" s="40" t="s">
        <v>213</v>
      </c>
      <c r="E28" s="46" t="s">
        <v>17</v>
      </c>
      <c r="F28" s="47" t="s">
        <v>17</v>
      </c>
      <c r="G28" s="11"/>
      <c r="H28" s="12"/>
      <c r="I28" s="45"/>
      <c r="J28" s="38" t="s">
        <v>5</v>
      </c>
      <c r="K28" s="39" t="s">
        <v>5</v>
      </c>
      <c r="L28" s="37" t="s">
        <v>75</v>
      </c>
      <c r="M28" s="42"/>
      <c r="N28" s="126"/>
      <c r="O28" s="44" t="s">
        <v>294</v>
      </c>
      <c r="P28" s="89"/>
      <c r="Q28" s="89"/>
      <c r="R28" s="88" t="s">
        <v>17</v>
      </c>
      <c r="S28" s="121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spans="1:29" ht="30" customHeight="1" x14ac:dyDescent="0.25">
      <c r="A29" s="5"/>
      <c r="B29" s="98" t="s">
        <v>164</v>
      </c>
      <c r="C29" s="164" t="str">
        <f t="shared" si="0"/>
        <v>x90</v>
      </c>
      <c r="D29" s="40" t="s">
        <v>304</v>
      </c>
      <c r="E29" s="15" t="s">
        <v>17</v>
      </c>
      <c r="F29" s="6" t="s">
        <v>17</v>
      </c>
      <c r="G29" s="11"/>
      <c r="H29" s="12"/>
      <c r="I29" s="45"/>
      <c r="J29" s="38" t="s">
        <v>5</v>
      </c>
      <c r="K29" s="39" t="s">
        <v>5</v>
      </c>
      <c r="L29" s="37" t="s">
        <v>75</v>
      </c>
      <c r="M29" s="14"/>
      <c r="N29" s="13"/>
      <c r="O29" s="44" t="s">
        <v>302</v>
      </c>
      <c r="P29" s="89"/>
      <c r="Q29" s="89"/>
      <c r="R29" s="88" t="s">
        <v>17</v>
      </c>
      <c r="S29" s="121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spans="1:29" ht="30" customHeight="1" x14ac:dyDescent="0.25">
      <c r="A30" s="5"/>
      <c r="B30" s="98" t="s">
        <v>178</v>
      </c>
      <c r="C30" s="132" t="str">
        <f t="shared" si="0"/>
        <v>x92</v>
      </c>
      <c r="D30" s="40" t="s">
        <v>201</v>
      </c>
      <c r="E30" s="15" t="s">
        <v>17</v>
      </c>
      <c r="F30" s="6" t="s">
        <v>17</v>
      </c>
      <c r="G30" s="11"/>
      <c r="H30" s="12"/>
      <c r="I30" s="45"/>
      <c r="J30" s="38" t="s">
        <v>5</v>
      </c>
      <c r="K30" s="39" t="s">
        <v>5</v>
      </c>
      <c r="L30" s="37" t="s">
        <v>75</v>
      </c>
      <c r="M30" s="14"/>
      <c r="N30" s="13"/>
      <c r="O30" s="44" t="s">
        <v>295</v>
      </c>
      <c r="P30" s="89"/>
      <c r="Q30" s="89"/>
      <c r="R30" s="88" t="s">
        <v>17</v>
      </c>
      <c r="S30" s="121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spans="1:29" ht="30" customHeight="1" x14ac:dyDescent="0.25">
      <c r="A31" s="5"/>
      <c r="B31" s="99" t="s">
        <v>198</v>
      </c>
      <c r="C31" s="165" t="str">
        <f t="shared" si="0"/>
        <v>x98</v>
      </c>
      <c r="D31" s="127" t="s">
        <v>147</v>
      </c>
      <c r="E31" s="46" t="s">
        <v>17</v>
      </c>
      <c r="F31" s="47" t="s">
        <v>17</v>
      </c>
      <c r="G31" s="100"/>
      <c r="H31" s="101"/>
      <c r="I31" s="102"/>
      <c r="J31" s="94" t="s">
        <v>5</v>
      </c>
      <c r="K31" s="95" t="s">
        <v>5</v>
      </c>
      <c r="L31" s="103" t="s">
        <v>75</v>
      </c>
      <c r="M31" s="42"/>
      <c r="N31" s="126"/>
      <c r="O31" s="104" t="s">
        <v>296</v>
      </c>
      <c r="P31" s="90"/>
      <c r="Q31" s="90"/>
      <c r="R31" s="117" t="s">
        <v>17</v>
      </c>
      <c r="S31" s="122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spans="1:29" ht="30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3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spans="1:29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3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</sheetData>
  <sheetProtection sheet="1" objects="1" scenarios="1" selectLockedCells="1"/>
  <mergeCells count="5">
    <mergeCell ref="L2:O2"/>
    <mergeCell ref="E3:K3"/>
    <mergeCell ref="L3:O3"/>
    <mergeCell ref="U23:V23"/>
    <mergeCell ref="U22:V22"/>
  </mergeCells>
  <conditionalFormatting sqref="C7:C31">
    <cfRule type="expression" dxfId="86" priority="25">
      <formula>$K7 = "i"</formula>
    </cfRule>
    <cfRule type="expression" dxfId="87" priority="26">
      <formula>$J7 = "I"</formula>
    </cfRule>
  </conditionalFormatting>
  <conditionalFormatting sqref="B7:B31">
    <cfRule type="duplicateValues" dxfId="80" priority="16"/>
    <cfRule type="expression" dxfId="81" priority="20">
      <formula>OR($G7="Resa",$H7="Resa",$I7="Resa")</formula>
    </cfRule>
    <cfRule type="expression" dxfId="82" priority="21">
      <formula>OR($G7="Vol",$H7="Vol",$I7="Vol")</formula>
    </cfRule>
    <cfRule type="expression" dxfId="83" priority="22">
      <formula>$K7 = "i"</formula>
    </cfRule>
    <cfRule type="expression" dxfId="84" priority="23">
      <formula>$J7 = "I"</formula>
    </cfRule>
    <cfRule type="expression" dxfId="85" priority="24">
      <formula>LEN(TRIM(B7))&gt;0</formula>
    </cfRule>
  </conditionalFormatting>
  <conditionalFormatting sqref="J7:J31">
    <cfRule type="expression" dxfId="79" priority="19">
      <formula>$J7 = "I"</formula>
    </cfRule>
  </conditionalFormatting>
  <conditionalFormatting sqref="K7:K31">
    <cfRule type="expression" dxfId="78" priority="18">
      <formula>$K7 = "i"</formula>
    </cfRule>
  </conditionalFormatting>
  <conditionalFormatting sqref="E7:E31">
    <cfRule type="cellIs" dxfId="76" priority="15" operator="equal">
      <formula>"x"</formula>
    </cfRule>
    <cfRule type="cellIs" dxfId="77" priority="17" operator="notEqual">
      <formula>""</formula>
    </cfRule>
  </conditionalFormatting>
  <conditionalFormatting sqref="F7:F31">
    <cfRule type="cellIs" dxfId="74" priority="13" operator="equal">
      <formula>"o2"</formula>
    </cfRule>
    <cfRule type="cellIs" dxfId="75" priority="14" operator="equal">
      <formula>"x"</formula>
    </cfRule>
  </conditionalFormatting>
  <conditionalFormatting sqref="G7:I31">
    <cfRule type="cellIs" dxfId="73" priority="12" operator="equal">
      <formula>"k"</formula>
    </cfRule>
  </conditionalFormatting>
  <conditionalFormatting sqref="L7:N31">
    <cfRule type="expression" dxfId="70" priority="9">
      <formula>$N7&lt;&gt;""</formula>
    </cfRule>
    <cfRule type="expression" dxfId="71" priority="10">
      <formula>$M7&lt;&gt;""</formula>
    </cfRule>
    <cfRule type="expression" dxfId="72" priority="11">
      <formula>$L7&lt;&gt;""</formula>
    </cfRule>
  </conditionalFormatting>
  <conditionalFormatting sqref="P7:Q31">
    <cfRule type="expression" dxfId="67" priority="6">
      <formula>$Q7 ="v"</formula>
    </cfRule>
    <cfRule type="expression" dxfId="68" priority="7">
      <formula>$P7&lt;&gt;""</formula>
    </cfRule>
    <cfRule type="expression" dxfId="69" priority="8">
      <formula>$Q7="x"</formula>
    </cfRule>
  </conditionalFormatting>
  <conditionalFormatting sqref="G7:G31">
    <cfRule type="expression" dxfId="66" priority="5">
      <formula>AND(OR($G7="ppv1",$G7="ppv2",$G7="ppv spare",$G7="apv",$G7="apdv",$G7="apv spare",$G7="ppv3",$G7="ppv4",$G7="ppv5"),OR($J7="",$K7=""))</formula>
    </cfRule>
  </conditionalFormatting>
  <conditionalFormatting sqref="H7:H31">
    <cfRule type="expression" dxfId="65" priority="4">
      <formula>AND(OR($H7="ppv1",$H7="ppv2",$H7="ppv spare",$H7="apv",$H7="apdv",$H7="apv spare",$H7="ppv3",$H7="ppv4",$H7="ppv5"),OR($J7="",$K7=""))</formula>
    </cfRule>
  </conditionalFormatting>
  <conditionalFormatting sqref="I7:I31">
    <cfRule type="expression" dxfId="64" priority="3">
      <formula>AND(OR($I7="ppv1",$I7="ppv2",$I7="ppv spare",$I7="apv",$I7="apdv",$I7="apv spare",$I7="ppv3",$I7="ppv4",$I7="ppv5"),OR($J7="",$K7=""))</formula>
    </cfRule>
  </conditionalFormatting>
  <conditionalFormatting sqref="L8:N8 L10:N10 L12:N12 L14:N14 L16:N16 L18:N18 L20:N20 L22:N22 L24:N24 L26:N26 L28:N28 L30:N30">
    <cfRule type="expression" dxfId="63" priority="2">
      <formula>OR($G8="Vol",$H8="Vol",$I8="Vol")</formula>
    </cfRule>
  </conditionalFormatting>
  <conditionalFormatting sqref="L7:N7 L9:N9 L11:N11 L13:N13 L15:N15 L17:N17 L19:N19 L21:N21 L23:N23 L25:N25 L27:N27 L29:N29 L31:N31">
    <cfRule type="expression" dxfId="62" priority="1">
      <formula>OR($G7="Vol",$H7="Vol",$I7="Vol")</formula>
    </cfRule>
  </conditionalFormatting>
  <pageMargins left="0.7" right="0.7" top="0.75" bottom="0.75" header="0.3" footer="0.3"/>
  <pageSetup paperSize="9" orientation="portrait" r:id="rId1"/>
  <ignoredErrors>
    <ignoredError sqref="E6 R6" listDataValidation="1"/>
  </ignoredErrors>
  <drawing r:id="rId2"/>
  <legacyDrawing r:id="rId3"/>
  <controls>
    <mc:AlternateContent xmlns:mc="http://schemas.openxmlformats.org/markup-compatibility/2006">
      <mc:Choice Requires="x14">
        <control shapeId="2101" r:id="rId4" name="Exit2">
          <controlPr defaultSize="0" print="0" autoLine="0" r:id="rId5">
            <anchor moveWithCells="1">
              <from>
                <xdr:col>20</xdr:col>
                <xdr:colOff>161925</xdr:colOff>
                <xdr:row>0</xdr:row>
                <xdr:rowOff>9525</xdr:rowOff>
              </from>
              <to>
                <xdr:col>21</xdr:col>
                <xdr:colOff>342900</xdr:colOff>
                <xdr:row>6</xdr:row>
                <xdr:rowOff>257175</xdr:rowOff>
              </to>
            </anchor>
          </controlPr>
        </control>
      </mc:Choice>
      <mc:Fallback>
        <control shapeId="2101" r:id="rId4" name="Exit2"/>
      </mc:Fallback>
    </mc:AlternateContent>
    <mc:AlternateContent xmlns:mc="http://schemas.openxmlformats.org/markup-compatibility/2006">
      <mc:Choice Requires="x14">
        <control shapeId="2098" r:id="rId6" name="eff">
          <controlPr defaultSize="0" print="0" autoLine="0" r:id="rId7">
            <anchor moveWithCells="1">
              <from>
                <xdr:col>20</xdr:col>
                <xdr:colOff>0</xdr:colOff>
                <xdr:row>29</xdr:row>
                <xdr:rowOff>9525</xdr:rowOff>
              </from>
              <to>
                <xdr:col>21</xdr:col>
                <xdr:colOff>219075</xdr:colOff>
                <xdr:row>31</xdr:row>
                <xdr:rowOff>95250</xdr:rowOff>
              </to>
            </anchor>
          </controlPr>
        </control>
      </mc:Choice>
      <mc:Fallback>
        <control shapeId="2098" r:id="rId6" name="eff"/>
      </mc:Fallback>
    </mc:AlternateContent>
    <mc:AlternateContent xmlns:mc="http://schemas.openxmlformats.org/markup-compatibility/2006">
      <mc:Choice Requires="x14">
        <control shapeId="2095" r:id="rId8" name="Annul">
          <controlPr defaultSize="0" print="0" autoLine="0" r:id="rId9">
            <anchor moveWithCells="1">
              <from>
                <xdr:col>19</xdr:col>
                <xdr:colOff>66675</xdr:colOff>
                <xdr:row>14</xdr:row>
                <xdr:rowOff>304800</xdr:rowOff>
              </from>
              <to>
                <xdr:col>21</xdr:col>
                <xdr:colOff>581025</xdr:colOff>
                <xdr:row>18</xdr:row>
                <xdr:rowOff>19050</xdr:rowOff>
              </to>
            </anchor>
          </controlPr>
        </control>
      </mc:Choice>
      <mc:Fallback>
        <control shapeId="2095" r:id="rId8" name="Annul"/>
      </mc:Fallback>
    </mc:AlternateContent>
    <mc:AlternateContent xmlns:mc="http://schemas.openxmlformats.org/markup-compatibility/2006">
      <mc:Choice Requires="x14">
        <control shapeId="2087" r:id="rId10" name="valid">
          <controlPr defaultSize="0" print="0" autoLine="0" r:id="rId11">
            <anchor moveWithCells="1">
              <from>
                <xdr:col>19</xdr:col>
                <xdr:colOff>66675</xdr:colOff>
                <xdr:row>11</xdr:row>
                <xdr:rowOff>133350</xdr:rowOff>
              </from>
              <to>
                <xdr:col>21</xdr:col>
                <xdr:colOff>581025</xdr:colOff>
                <xdr:row>14</xdr:row>
                <xdr:rowOff>228600</xdr:rowOff>
              </to>
            </anchor>
          </controlPr>
        </control>
      </mc:Choice>
      <mc:Fallback>
        <control shapeId="2087" r:id="rId10" name="valid"/>
      </mc:Fallback>
    </mc:AlternateContent>
    <mc:AlternateContent xmlns:mc="http://schemas.openxmlformats.org/markup-compatibility/2006">
      <mc:Choice Requires="x14">
        <control shapeId="2082" r:id="rId12" name="Tri">
          <controlPr defaultSize="0" print="0" autoLine="0" r:id="rId13">
            <anchor moveWithCells="1">
              <from>
                <xdr:col>20</xdr:col>
                <xdr:colOff>152400</xdr:colOff>
                <xdr:row>8</xdr:row>
                <xdr:rowOff>352425</xdr:rowOff>
              </from>
              <to>
                <xdr:col>21</xdr:col>
                <xdr:colOff>352425</xdr:colOff>
                <xdr:row>11</xdr:row>
                <xdr:rowOff>9525</xdr:rowOff>
              </to>
            </anchor>
          </controlPr>
        </control>
      </mc:Choice>
      <mc:Fallback>
        <control shapeId="2082" r:id="rId12" name="Tri"/>
      </mc:Fallback>
    </mc:AlternateContent>
    <mc:AlternateContent xmlns:mc="http://schemas.openxmlformats.org/markup-compatibility/2006">
      <mc:Choice Requires="x14">
        <control shapeId="2103" r:id="rId14" name="PlanG">
          <controlPr defaultSize="0" autoLine="0" r:id="rId15">
            <anchor moveWithCells="1">
              <from>
                <xdr:col>20</xdr:col>
                <xdr:colOff>0</xdr:colOff>
                <xdr:row>23</xdr:row>
                <xdr:rowOff>304800</xdr:rowOff>
              </from>
              <to>
                <xdr:col>21</xdr:col>
                <xdr:colOff>590550</xdr:colOff>
                <xdr:row>25</xdr:row>
                <xdr:rowOff>371475</xdr:rowOff>
              </to>
            </anchor>
          </controlPr>
        </control>
      </mc:Choice>
      <mc:Fallback>
        <control shapeId="2103" r:id="rId14" name="PlanG"/>
      </mc:Fallback>
    </mc:AlternateContent>
    <mc:AlternateContent xmlns:mc="http://schemas.openxmlformats.org/markup-compatibility/2006">
      <mc:Choice Requires="x14">
        <control shapeId="2118" r:id="rId16" name="Button 70">
          <controlPr defaultSize="0" print="0" autoFill="0" autoPict="0" macro="[0]!CréerBackup">
            <anchor moveWithCells="1" sizeWithCells="1">
              <from>
                <xdr:col>20</xdr:col>
                <xdr:colOff>104775</xdr:colOff>
                <xdr:row>6</xdr:row>
                <xdr:rowOff>342900</xdr:rowOff>
              </from>
              <to>
                <xdr:col>21</xdr:col>
                <xdr:colOff>457200</xdr:colOff>
                <xdr:row>7</xdr:row>
                <xdr:rowOff>371475</xdr:rowOff>
              </to>
            </anchor>
          </controlPr>
        </control>
      </mc:Choice>
    </mc:AlternateContent>
  </controls>
  <tableParts count="1">
    <tablePart r:id="rId17"/>
  </tablePart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693137F-3AD2-4675-A8D4-39BD91AAE060}">
          <x14:formula1>
            <xm:f>Paramètre!$B$46:$B$48</xm:f>
          </x14:formula1>
          <xm:sqref>F7:F31</xm:sqref>
        </x14:dataValidation>
        <x14:dataValidation type="list" allowBlank="1" showInputMessage="1" showErrorMessage="1" xr:uid="{097C929F-1C4A-4906-9D66-2C81DC68E650}">
          <x14:formula1>
            <xm:f>Paramètre!$F$48:$F$49</xm:f>
          </x14:formula1>
          <xm:sqref>N7:N31</xm:sqref>
        </x14:dataValidation>
        <x14:dataValidation type="list" allowBlank="1" showInputMessage="1" showErrorMessage="1" xr:uid="{0977E0CF-547E-481E-924A-713FAC3495FF}">
          <x14:formula1>
            <xm:f>Paramètre!$F$46:$F$48</xm:f>
          </x14:formula1>
          <xm:sqref>Q7:Q31</xm:sqref>
        </x14:dataValidation>
        <x14:dataValidation type="list" allowBlank="1" showInputMessage="1" showErrorMessage="1" xr:uid="{00000000-0002-0000-0100-000004000000}">
          <x14:formula1>
            <xm:f>Paramètre!$N$7:$N$60</xm:f>
          </x14:formula1>
          <xm:sqref>E6</xm:sqref>
        </x14:dataValidation>
        <x14:dataValidation type="list" allowBlank="1" showInputMessage="1" showErrorMessage="1" xr:uid="{FF5F3860-4F52-4258-86E9-EF98A08427B1}">
          <x14:formula1>
            <xm:f>Paramètre!$F$46:$F$47</xm:f>
          </x14:formula1>
          <xm:sqref>E7:E31</xm:sqref>
        </x14:dataValidation>
        <x14:dataValidation type="list" allowBlank="1" showInputMessage="1" showErrorMessage="1" xr:uid="{00000000-0002-0000-0100-000006000000}">
          <x14:formula1>
            <xm:f>Paramètre!$B$46:$B$47</xm:f>
          </x14:formula1>
          <xm:sqref>R6:R31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70F4427E-63E3-4CCB-8697-9579C4435B3B}">
          <x14:formula1>
            <xm:f>Paramètre!$B$5:$B$42</xm:f>
          </x14:formula1>
          <xm:sqref>B7:B31</xm:sqref>
        </x14:dataValidation>
        <x14:dataValidation type="list" allowBlank="1" showInputMessage="1" showErrorMessage="1" xr:uid="{61C14871-645B-4639-9333-36BA1E213E0E}">
          <x14:formula1>
            <xm:f>Paramètre!$J$68:$J$82</xm:f>
          </x14:formula1>
          <xm:sqref>G7:I31</xm:sqref>
        </x14:dataValidation>
        <x14:dataValidation type="list" allowBlank="1" showInputMessage="1" showErrorMessage="1" xr:uid="{89B4CEA6-DDD2-4054-AFFB-2D13D5B137C5}">
          <x14:formula1>
            <xm:f>Paramètre!$D$46:$D$81</xm:f>
          </x14:formula1>
          <xm:sqref>L7:L31</xm:sqref>
        </x14:dataValidation>
        <x14:dataValidation type="list" allowBlank="1" showInputMessage="1" showErrorMessage="1" xr:uid="{57A2E1DD-D26B-49D6-815F-97DC0B9F49D6}">
          <x14:formula1>
            <xm:f>Paramètre!$H$46:$H$115</xm:f>
          </x14:formula1>
          <xm:sqref>P7:P31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8D2E30F5-A9FC-4CDE-B531-796A873A3355}">
          <x14:formula1>
            <xm:f>Paramètre!$M$5:$M$58</xm:f>
          </x14:formula1>
          <xm:sqref>J13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472C9848-1358-4873-9D0E-169C2A0F0453}">
          <x14:formula1>
            <xm:f>Paramètre!$M$5:$M$60</xm:f>
          </x14:formula1>
          <xm:sqref>K7:K31 J7:J12 J14:J31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T115"/>
  <sheetViews>
    <sheetView showGridLines="0" showRowColHeaders="0" zoomScale="75" zoomScaleNormal="75" workbookViewId="0">
      <selection activeCell="L57" sqref="L57"/>
    </sheetView>
  </sheetViews>
  <sheetFormatPr baseColWidth="10" defaultColWidth="9.140625" defaultRowHeight="15" x14ac:dyDescent="0.25"/>
  <cols>
    <col min="2" max="2" width="16.7109375" customWidth="1"/>
    <col min="3" max="3" width="11.5703125" customWidth="1"/>
    <col min="4" max="4" width="21.85546875" customWidth="1"/>
    <col min="5" max="5" width="11.5703125" customWidth="1"/>
    <col min="8" max="8" width="13.28515625" customWidth="1"/>
    <col min="10" max="10" width="26.5703125" customWidth="1"/>
    <col min="11" max="11" width="25.85546875" customWidth="1"/>
    <col min="12" max="12" width="21.140625" customWidth="1"/>
    <col min="13" max="13" width="18.5703125" customWidth="1"/>
    <col min="14" max="14" width="15.5703125" customWidth="1"/>
  </cols>
  <sheetData>
    <row r="1" spans="1:20" ht="45" customHeight="1" x14ac:dyDescent="0.7">
      <c r="A1" s="52"/>
      <c r="E1" s="152" t="s">
        <v>39</v>
      </c>
      <c r="F1" s="152"/>
      <c r="G1" s="152"/>
      <c r="H1" s="152"/>
      <c r="I1" s="152"/>
      <c r="L1" s="150"/>
    </row>
    <row r="2" spans="1:20" ht="24.75" customHeight="1" x14ac:dyDescent="0.25">
      <c r="L2" s="151"/>
    </row>
    <row r="3" spans="1:20" ht="15.75" thickBot="1" x14ac:dyDescent="0.3">
      <c r="K3" s="53"/>
      <c r="L3" s="151"/>
    </row>
    <row r="4" spans="1:20" ht="20.100000000000001" customHeight="1" thickTop="1" thickBot="1" x14ac:dyDescent="0.4">
      <c r="B4" s="54" t="s">
        <v>0</v>
      </c>
      <c r="C4" s="54" t="s">
        <v>7</v>
      </c>
      <c r="D4" s="54" t="s">
        <v>8</v>
      </c>
      <c r="E4" s="54" t="s">
        <v>10</v>
      </c>
      <c r="F4" s="54" t="s">
        <v>11</v>
      </c>
      <c r="J4" s="55" t="s">
        <v>3</v>
      </c>
      <c r="K4" s="55" t="s">
        <v>4</v>
      </c>
      <c r="L4" s="56" t="s">
        <v>38</v>
      </c>
      <c r="M4" s="57" t="s">
        <v>22</v>
      </c>
      <c r="N4" s="58" t="s">
        <v>23</v>
      </c>
      <c r="Q4" s="59" t="s">
        <v>197</v>
      </c>
      <c r="R4" s="60" t="s">
        <v>191</v>
      </c>
      <c r="S4" s="60" t="s">
        <v>192</v>
      </c>
      <c r="T4" s="61" t="s">
        <v>193</v>
      </c>
    </row>
    <row r="5" spans="1:20" ht="20.100000000000001" customHeight="1" thickTop="1" x14ac:dyDescent="0.25">
      <c r="B5" s="7" t="s">
        <v>154</v>
      </c>
      <c r="C5" s="62">
        <v>54</v>
      </c>
      <c r="D5" s="7"/>
      <c r="E5" s="7"/>
      <c r="F5" s="7"/>
      <c r="J5" s="7" t="s">
        <v>19</v>
      </c>
      <c r="K5" s="7"/>
      <c r="L5" s="7" t="s">
        <v>19</v>
      </c>
      <c r="M5" s="9"/>
      <c r="N5" s="9"/>
      <c r="Q5" s="63">
        <f>IF(OR(Situation!G7="RESA",Situation!H7="RESA",Situation!I7="RESA"),1,0)</f>
        <v>0</v>
      </c>
      <c r="R5" s="64">
        <f>IF(OR(Situation!J7="I",Situation!K7="I"),1,0)</f>
        <v>1</v>
      </c>
      <c r="S5" s="64">
        <f>IF(AND(Situation!B7&lt;&gt;"",Paramètre!Q5=0,Paramètre!R5=0,Paramètre!T5=0),1,0)</f>
        <v>0</v>
      </c>
      <c r="T5" s="65">
        <f>IF(OR(Situation!G7="VOL",Situation!H7="VOL",Situation!I7="VOL"),1,0)</f>
        <v>0</v>
      </c>
    </row>
    <row r="6" spans="1:20" ht="20.100000000000001" customHeight="1" x14ac:dyDescent="0.25">
      <c r="B6" s="7" t="s">
        <v>155</v>
      </c>
      <c r="C6" s="62">
        <v>64</v>
      </c>
      <c r="D6" s="7"/>
      <c r="E6" s="7"/>
      <c r="F6" s="7"/>
      <c r="J6" s="8" t="s">
        <v>20</v>
      </c>
      <c r="K6" s="8" t="s">
        <v>17</v>
      </c>
      <c r="L6" s="8" t="s">
        <v>21</v>
      </c>
      <c r="M6" s="10" t="s">
        <v>5</v>
      </c>
      <c r="N6" s="9" t="s">
        <v>17</v>
      </c>
      <c r="Q6" s="66">
        <f>IF(OR(Situation!G8="RESA",Situation!H8="RESA",Situation!I8="RESA"),1,0)</f>
        <v>0</v>
      </c>
      <c r="R6" s="67">
        <f>IF(OR(Situation!J8="I",Situation!K8="I"),1,0)</f>
        <v>0</v>
      </c>
      <c r="S6" s="67">
        <f>IF(AND(Situation!B8&lt;&gt;"",Paramètre!Q6=0,Paramètre!R6=0,Paramètre!T6=0),1,0)</f>
        <v>0</v>
      </c>
      <c r="T6" s="68">
        <f>IF(OR(Situation!G8="VOL",Situation!H8="VOL",Situation!I8="VOL"),1,0)</f>
        <v>1</v>
      </c>
    </row>
    <row r="7" spans="1:20" ht="20.100000000000001" customHeight="1" x14ac:dyDescent="0.25">
      <c r="B7" s="7" t="s">
        <v>171</v>
      </c>
      <c r="C7" s="62">
        <v>65</v>
      </c>
      <c r="D7" s="7"/>
      <c r="E7" s="7"/>
      <c r="F7" s="7"/>
      <c r="J7" s="7" t="s">
        <v>220</v>
      </c>
      <c r="K7" s="7" t="s">
        <v>49</v>
      </c>
      <c r="L7" s="7" t="s">
        <v>242</v>
      </c>
      <c r="M7" s="9" t="str">
        <f>L7</f>
        <v>V  T</v>
      </c>
      <c r="N7" s="9" t="str">
        <f>M7</f>
        <v>V  T</v>
      </c>
      <c r="Q7" s="69">
        <f>IF(OR(Situation!G9="RESA",Situation!H9="RESA",Situation!I9="RESA"),1,0)</f>
        <v>0</v>
      </c>
      <c r="R7" s="70">
        <f>IF(OR(Situation!J9="I",Situation!K9="I"),1,0)</f>
        <v>0</v>
      </c>
      <c r="S7" s="70">
        <f>IF(AND(Situation!B9&lt;&gt;"",Paramètre!Q7=0,Paramètre!R7=0,Paramètre!T7=0),1,0)</f>
        <v>0</v>
      </c>
      <c r="T7" s="71">
        <f>IF(OR(Situation!G9="VOL",Situation!H9="VOL",Situation!I9="VOL"),1,0)</f>
        <v>1</v>
      </c>
    </row>
    <row r="8" spans="1:20" ht="20.100000000000001" customHeight="1" x14ac:dyDescent="0.25">
      <c r="B8" s="7" t="s">
        <v>148</v>
      </c>
      <c r="C8" s="62">
        <v>66</v>
      </c>
      <c r="D8" s="7"/>
      <c r="E8" s="7"/>
      <c r="F8" s="7"/>
      <c r="J8" s="7"/>
      <c r="K8" s="7"/>
      <c r="L8" s="7" t="s">
        <v>241</v>
      </c>
      <c r="M8" s="9" t="str">
        <f t="shared" ref="M8:N8" si="0">L8</f>
        <v>VBT</v>
      </c>
      <c r="N8" s="9" t="str">
        <f t="shared" si="0"/>
        <v>VBT</v>
      </c>
      <c r="Q8" s="66">
        <f>IF(OR(Situation!G10="RESA",Situation!H10="RESA",Situation!I10="RESA"),1,0)</f>
        <v>0</v>
      </c>
      <c r="R8" s="67">
        <f>IF(OR(Situation!J10="I",Situation!K10="I"),1,0)</f>
        <v>1</v>
      </c>
      <c r="S8" s="67">
        <f>IF(AND(Situation!B10&lt;&gt;"",Paramètre!Q8=0,Paramètre!R8=0,Paramètre!T8=0),1,0)</f>
        <v>0</v>
      </c>
      <c r="T8" s="68">
        <f>IF(OR(Situation!G10="VOL",Situation!H10="VOL",Situation!I10="VOL"),1,0)</f>
        <v>0</v>
      </c>
    </row>
    <row r="9" spans="1:20" ht="20.100000000000001" customHeight="1" x14ac:dyDescent="0.25">
      <c r="B9" s="7" t="s">
        <v>172</v>
      </c>
      <c r="C9" s="62">
        <v>67</v>
      </c>
      <c r="D9" s="7"/>
      <c r="E9" s="7"/>
      <c r="F9" s="7"/>
      <c r="J9" s="7" t="s">
        <v>45</v>
      </c>
      <c r="K9" s="7" t="s">
        <v>46</v>
      </c>
      <c r="L9" s="7" t="s">
        <v>244</v>
      </c>
      <c r="M9" s="9" t="str">
        <f t="shared" ref="M9:N9" si="1">L9</f>
        <v>F  D</v>
      </c>
      <c r="N9" s="9" t="str">
        <f t="shared" si="1"/>
        <v>F  D</v>
      </c>
      <c r="Q9" s="69">
        <f>IF(OR(Situation!G11="RESA",Situation!H11="RESA",Situation!I11="RESA"),1,0)</f>
        <v>0</v>
      </c>
      <c r="R9" s="70">
        <f>IF(OR(Situation!J11="I",Situation!K11="I"),1,0)</f>
        <v>0</v>
      </c>
      <c r="S9" s="70">
        <f>IF(AND(Situation!B11&lt;&gt;"",Paramètre!Q9=0,Paramètre!R9=0,Paramètre!T9=0),1,0)</f>
        <v>1</v>
      </c>
      <c r="T9" s="71">
        <f>IF(OR(Situation!G11="VOL",Situation!H11="VOL",Situation!I11="VOL"),1,0)</f>
        <v>0</v>
      </c>
    </row>
    <row r="10" spans="1:20" ht="20.100000000000001" customHeight="1" x14ac:dyDescent="0.25">
      <c r="B10" s="7" t="s">
        <v>156</v>
      </c>
      <c r="C10" s="62">
        <v>68</v>
      </c>
      <c r="D10" s="7"/>
      <c r="E10" s="7"/>
      <c r="F10" s="7"/>
      <c r="J10" s="7"/>
      <c r="K10" s="7"/>
      <c r="L10" s="7" t="s">
        <v>245</v>
      </c>
      <c r="M10" s="9" t="str">
        <f t="shared" ref="M10:N10" si="2">L10</f>
        <v>FBD</v>
      </c>
      <c r="N10" s="9" t="str">
        <f t="shared" si="2"/>
        <v>FBD</v>
      </c>
      <c r="Q10" s="66">
        <f>IF(OR(Situation!G12="RESA",Situation!H12="RESA",Situation!I12="RESA"),1,0)</f>
        <v>0</v>
      </c>
      <c r="R10" s="67">
        <f>IF(OR(Situation!J12="I",Situation!K12="I"),1,0)</f>
        <v>0</v>
      </c>
      <c r="S10" s="67">
        <f>IF(AND(Situation!B12&lt;&gt;"",Paramètre!Q10=0,Paramètre!R10=0,Paramètre!T10=0),1,0)</f>
        <v>1</v>
      </c>
      <c r="T10" s="68">
        <f>IF(OR(Situation!G12="VOL",Situation!H12="VOL",Situation!I12="VOL"),1,0)</f>
        <v>0</v>
      </c>
    </row>
    <row r="11" spans="1:20" ht="20.100000000000001" customHeight="1" x14ac:dyDescent="0.25">
      <c r="B11" s="7" t="s">
        <v>157</v>
      </c>
      <c r="C11" s="62">
        <v>69</v>
      </c>
      <c r="D11" s="7"/>
      <c r="E11" s="7"/>
      <c r="F11" s="7"/>
      <c r="J11" s="7" t="s">
        <v>61</v>
      </c>
      <c r="K11" s="7" t="s">
        <v>56</v>
      </c>
      <c r="L11" s="7" t="s">
        <v>246</v>
      </c>
      <c r="M11" s="9" t="str">
        <f t="shared" ref="M11:N11" si="3">L11</f>
        <v>S  G</v>
      </c>
      <c r="N11" s="9" t="str">
        <f t="shared" si="3"/>
        <v>S  G</v>
      </c>
      <c r="Q11" s="69">
        <f>IF(OR(Situation!G13="RESA",Situation!H13="RESA",Situation!I13="RESA"),1,0)</f>
        <v>0</v>
      </c>
      <c r="R11" s="70">
        <f>IF(OR(Situation!J13="I",Situation!K13="I"),1,0)</f>
        <v>0</v>
      </c>
      <c r="S11" s="70">
        <f>IF(AND(Situation!B13&lt;&gt;"",Paramètre!Q11=0,Paramètre!R11=0,Paramètre!T11=0),1,0)</f>
        <v>0</v>
      </c>
      <c r="T11" s="71">
        <f>IF(OR(Situation!G13="VOL",Situation!H13="VOL",Situation!I13="VOL"),1,0)</f>
        <v>1</v>
      </c>
    </row>
    <row r="12" spans="1:20" ht="20.100000000000001" customHeight="1" x14ac:dyDescent="0.25">
      <c r="B12" s="7" t="s">
        <v>173</v>
      </c>
      <c r="C12" s="62">
        <v>71</v>
      </c>
      <c r="D12" s="7"/>
      <c r="E12" s="7"/>
      <c r="F12" s="7"/>
      <c r="J12" s="7"/>
      <c r="K12" s="7"/>
      <c r="L12" s="7" t="s">
        <v>247</v>
      </c>
      <c r="M12" s="9" t="str">
        <f t="shared" ref="M12:N12" si="4">L12</f>
        <v>SBG</v>
      </c>
      <c r="N12" s="9" t="str">
        <f t="shared" si="4"/>
        <v>SBG</v>
      </c>
      <c r="Q12" s="66">
        <f>IF(OR(Situation!G14="RESA",Situation!H14="RESA",Situation!I14="RESA"),1,0)</f>
        <v>0</v>
      </c>
      <c r="R12" s="67">
        <f>IF(OR(Situation!J14="I",Situation!K14="I"),1,0)</f>
        <v>1</v>
      </c>
      <c r="S12" s="67">
        <f>IF(AND(Situation!B14&lt;&gt;"",Paramètre!Q12=0,Paramètre!R12=0,Paramètre!T12=0),1,0)</f>
        <v>0</v>
      </c>
      <c r="T12" s="68">
        <f>IF(OR(Situation!G14="VOL",Situation!H14="VOL",Situation!I14="VOL"),1,0)</f>
        <v>0</v>
      </c>
    </row>
    <row r="13" spans="1:20" ht="20.100000000000001" customHeight="1" x14ac:dyDescent="0.25">
      <c r="B13" s="7" t="s">
        <v>158</v>
      </c>
      <c r="C13" s="62">
        <v>72</v>
      </c>
      <c r="D13" s="7"/>
      <c r="E13" s="7"/>
      <c r="F13" s="7"/>
      <c r="J13" s="7" t="s">
        <v>195</v>
      </c>
      <c r="K13" s="7" t="s">
        <v>64</v>
      </c>
      <c r="L13" s="7" t="s">
        <v>243</v>
      </c>
      <c r="M13" s="9" t="str">
        <f t="shared" ref="M13:N13" si="5">L13</f>
        <v>O  T</v>
      </c>
      <c r="N13" s="9" t="str">
        <f t="shared" si="5"/>
        <v>O  T</v>
      </c>
      <c r="Q13" s="69">
        <f>IF(OR(Situation!G15="RESA",Situation!H15="RESA",Situation!I15="RESA"),1,0)</f>
        <v>0</v>
      </c>
      <c r="R13" s="70">
        <f>IF(OR(Situation!J15="I",Situation!K15="I"),1,0)</f>
        <v>1</v>
      </c>
      <c r="S13" s="70">
        <f>IF(AND(Situation!B15&lt;&gt;"",Paramètre!Q13=0,Paramètre!R13=0,Paramètre!T13=0),1,0)</f>
        <v>0</v>
      </c>
      <c r="T13" s="71">
        <f>IF(OR(Situation!G15="VOL",Situation!H15="VOL",Situation!I15="VOL"),1,0)</f>
        <v>0</v>
      </c>
    </row>
    <row r="14" spans="1:20" ht="20.100000000000001" customHeight="1" x14ac:dyDescent="0.25">
      <c r="B14" s="7" t="s">
        <v>6</v>
      </c>
      <c r="C14" s="62">
        <v>73</v>
      </c>
      <c r="D14" s="7"/>
      <c r="E14" s="7"/>
      <c r="F14" s="7"/>
      <c r="J14" s="7"/>
      <c r="K14" s="7"/>
      <c r="L14" s="7" t="s">
        <v>248</v>
      </c>
      <c r="M14" s="9" t="str">
        <f t="shared" ref="M14:N14" si="6">L14</f>
        <v>OCT</v>
      </c>
      <c r="N14" s="9" t="str">
        <f t="shared" si="6"/>
        <v>OCT</v>
      </c>
      <c r="Q14" s="66">
        <f>IF(OR(Situation!G16="RESA",Situation!H16="RESA",Situation!I16="RESA"),1,0)</f>
        <v>0</v>
      </c>
      <c r="R14" s="67">
        <f>IF(OR(Situation!J16="I",Situation!K16="I"),1,0)</f>
        <v>0</v>
      </c>
      <c r="S14" s="67">
        <f>IF(AND(Situation!B16&lt;&gt;"",Paramètre!Q14=0,Paramètre!R14=0,Paramètre!T14=0),1,0)</f>
        <v>0</v>
      </c>
      <c r="T14" s="68">
        <f>IF(OR(Situation!G16="VOL",Situation!H16="VOL",Situation!I16="VOL"),1,0)</f>
        <v>1</v>
      </c>
    </row>
    <row r="15" spans="1:20" ht="20.100000000000001" customHeight="1" x14ac:dyDescent="0.25">
      <c r="B15" s="7" t="s">
        <v>174</v>
      </c>
      <c r="C15" s="62">
        <v>74</v>
      </c>
      <c r="D15" s="7"/>
      <c r="E15" s="7"/>
      <c r="F15" s="7"/>
      <c r="J15" s="7" t="s">
        <v>57</v>
      </c>
      <c r="K15" s="7" t="s">
        <v>58</v>
      </c>
      <c r="L15" s="7" t="s">
        <v>249</v>
      </c>
      <c r="M15" s="9" t="str">
        <f t="shared" ref="M15:N15" si="7">L15</f>
        <v>N  S</v>
      </c>
      <c r="N15" s="9" t="str">
        <f t="shared" si="7"/>
        <v>N  S</v>
      </c>
      <c r="Q15" s="69">
        <f>IF(OR(Situation!G17="RESA",Situation!H17="RESA",Situation!I17="RESA"),1,0)</f>
        <v>0</v>
      </c>
      <c r="R15" s="70">
        <f>IF(OR(Situation!J17="I",Situation!K17="I"),1,0)</f>
        <v>1</v>
      </c>
      <c r="S15" s="70">
        <f>IF(AND(Situation!B17&lt;&gt;"",Paramètre!Q15=0,Paramètre!R15=0,Paramètre!T15=0),1,0)</f>
        <v>0</v>
      </c>
      <c r="T15" s="71">
        <f>IF(OR(Situation!G17="VOL",Situation!H17="VOL",Situation!I17="VOL"),1,0)</f>
        <v>0</v>
      </c>
    </row>
    <row r="16" spans="1:20" ht="20.100000000000001" customHeight="1" x14ac:dyDescent="0.25">
      <c r="B16" s="7" t="s">
        <v>149</v>
      </c>
      <c r="C16" s="62">
        <v>75</v>
      </c>
      <c r="D16" s="7"/>
      <c r="E16" s="7"/>
      <c r="F16" s="7"/>
      <c r="J16" s="7"/>
      <c r="K16" s="7"/>
      <c r="L16" s="7" t="s">
        <v>250</v>
      </c>
      <c r="M16" s="9" t="str">
        <f t="shared" ref="M16:N16" si="8">L16</f>
        <v>NCS</v>
      </c>
      <c r="N16" s="9" t="str">
        <f t="shared" si="8"/>
        <v>NCS</v>
      </c>
      <c r="Q16" s="66">
        <f>IF(OR(Situation!G18="RESA",Situation!H18="RESA",Situation!I18="RESA"),1,0)</f>
        <v>0</v>
      </c>
      <c r="R16" s="67">
        <f>IF(OR(Situation!J18="I",Situation!K18="I"),1,0)</f>
        <v>0</v>
      </c>
      <c r="S16" s="67">
        <f>IF(AND(Situation!B18&lt;&gt;"",Paramètre!Q16=0,Paramètre!R16=0,Paramètre!T16=0),1,0)</f>
        <v>0</v>
      </c>
      <c r="T16" s="68">
        <f>IF(OR(Situation!G18="VOL",Situation!H18="VOL",Situation!I18="VOL"),1,0)</f>
        <v>0</v>
      </c>
    </row>
    <row r="17" spans="2:20" ht="20.100000000000001" customHeight="1" x14ac:dyDescent="0.25">
      <c r="B17" s="7" t="s">
        <v>159</v>
      </c>
      <c r="C17" s="62">
        <v>77</v>
      </c>
      <c r="D17" s="7"/>
      <c r="E17" s="7"/>
      <c r="F17" s="7"/>
      <c r="J17" s="7" t="s">
        <v>227</v>
      </c>
      <c r="K17" s="7" t="s">
        <v>228</v>
      </c>
      <c r="L17" s="7" t="s">
        <v>251</v>
      </c>
      <c r="M17" s="9" t="str">
        <f t="shared" ref="M17:N17" si="9">L17</f>
        <v>N  A</v>
      </c>
      <c r="N17" s="9" t="str">
        <f t="shared" si="9"/>
        <v>N  A</v>
      </c>
      <c r="Q17" s="69">
        <f>IF(OR(Situation!G19="RESA",Situation!H19="RESA",Situation!I19="RESA"),1,0)</f>
        <v>0</v>
      </c>
      <c r="R17" s="70">
        <f>IF(OR(Situation!J19="I",Situation!K19="I"),1,0)</f>
        <v>0</v>
      </c>
      <c r="S17" s="70">
        <f>IF(AND(Situation!B19&lt;&gt;"",Paramètre!Q17=0,Paramètre!R17=0,Paramètre!T17=0),1,0)</f>
        <v>0</v>
      </c>
      <c r="T17" s="71">
        <f>IF(OR(Situation!G19="VOL",Situation!H19="VOL",Situation!I19="VOL"),1,0)</f>
        <v>0</v>
      </c>
    </row>
    <row r="18" spans="2:20" ht="20.100000000000001" customHeight="1" x14ac:dyDescent="0.25">
      <c r="B18" s="7" t="s">
        <v>160</v>
      </c>
      <c r="C18" s="62">
        <v>78</v>
      </c>
      <c r="D18" s="7"/>
      <c r="E18" s="7"/>
      <c r="F18" s="7"/>
      <c r="J18" s="7"/>
      <c r="K18" s="7"/>
      <c r="L18" s="7" t="s">
        <v>252</v>
      </c>
      <c r="M18" s="9" t="str">
        <f t="shared" ref="M18:N18" si="10">L18</f>
        <v>NEA</v>
      </c>
      <c r="N18" s="9" t="str">
        <f t="shared" si="10"/>
        <v>NEA</v>
      </c>
      <c r="Q18" s="66">
        <f>IF(OR(Situation!G20="RESA",Situation!H20="RESA",Situation!I20="RESA"),1,0)</f>
        <v>0</v>
      </c>
      <c r="R18" s="67">
        <f>IF(OR(Situation!J20="I",Situation!K20="I"),1,0)</f>
        <v>0</v>
      </c>
      <c r="S18" s="67">
        <f>IF(AND(Situation!B20&lt;&gt;"",Paramètre!Q18=0,Paramètre!R18=0,Paramètre!T18=0),1,0)</f>
        <v>0</v>
      </c>
      <c r="T18" s="68">
        <f>IF(OR(Situation!G20="VOL",Situation!H20="VOL",Situation!I20="VOL"),1,0)</f>
        <v>0</v>
      </c>
    </row>
    <row r="19" spans="2:20" ht="20.100000000000001" customHeight="1" x14ac:dyDescent="0.25">
      <c r="B19" s="7" t="s">
        <v>175</v>
      </c>
      <c r="C19" s="62">
        <v>79</v>
      </c>
      <c r="D19" s="7"/>
      <c r="E19" s="7"/>
      <c r="F19" s="7"/>
      <c r="J19" s="7" t="s">
        <v>62</v>
      </c>
      <c r="K19" s="7" t="s">
        <v>63</v>
      </c>
      <c r="L19" s="7" t="s">
        <v>253</v>
      </c>
      <c r="M19" s="9" t="str">
        <f t="shared" ref="M19:N19" si="11">L19</f>
        <v>J  R</v>
      </c>
      <c r="N19" s="9" t="str">
        <f t="shared" si="11"/>
        <v>J  R</v>
      </c>
      <c r="Q19" s="69">
        <f>IF(OR(Situation!G21="RESA",Situation!H21="RESA",Situation!I21="RESA"),1,0)</f>
        <v>0</v>
      </c>
      <c r="R19" s="70">
        <f>IF(OR(Situation!J21="I",Situation!K21="I"),1,0)</f>
        <v>0</v>
      </c>
      <c r="S19" s="70">
        <f>IF(AND(Situation!B21&lt;&gt;"",Paramètre!Q19=0,Paramètre!R19=0,Paramètre!T19=0),1,0)</f>
        <v>0</v>
      </c>
      <c r="T19" s="71">
        <f>IF(OR(Situation!G21="VOL",Situation!H21="VOL",Situation!I21="VOL"),1,0)</f>
        <v>0</v>
      </c>
    </row>
    <row r="20" spans="2:20" ht="20.100000000000001" customHeight="1" x14ac:dyDescent="0.25">
      <c r="B20" s="7" t="s">
        <v>176</v>
      </c>
      <c r="C20" s="62">
        <v>81</v>
      </c>
      <c r="D20" s="7"/>
      <c r="E20" s="7"/>
      <c r="F20" s="7"/>
      <c r="J20" s="7"/>
      <c r="K20" s="7"/>
      <c r="L20" s="7" t="s">
        <v>254</v>
      </c>
      <c r="M20" s="9" t="str">
        <f t="shared" ref="M20:N20" si="12">L20</f>
        <v>JFR</v>
      </c>
      <c r="N20" s="9" t="str">
        <f t="shared" si="12"/>
        <v>JFR</v>
      </c>
      <c r="Q20" s="66">
        <f>IF(OR(Situation!G22="RESA",Situation!H22="RESA",Situation!I22="RESA"),1,0)</f>
        <v>0</v>
      </c>
      <c r="R20" s="67">
        <f>IF(OR(Situation!J22="I",Situation!K22="I"),1,0)</f>
        <v>0</v>
      </c>
      <c r="S20" s="67">
        <f>IF(AND(Situation!B22&lt;&gt;"",Paramètre!Q20=0,Paramètre!R20=0,Paramètre!T20=0),1,0)</f>
        <v>0</v>
      </c>
      <c r="T20" s="68">
        <f>IF(OR(Situation!G22="VOL",Situation!H22="VOL",Situation!I22="VOL"),1,0)</f>
        <v>0</v>
      </c>
    </row>
    <row r="21" spans="2:20" ht="20.100000000000001" customHeight="1" x14ac:dyDescent="0.25">
      <c r="B21" s="7" t="s">
        <v>181</v>
      </c>
      <c r="C21" s="62">
        <v>82</v>
      </c>
      <c r="D21" s="7"/>
      <c r="E21" s="7"/>
      <c r="F21" s="7"/>
      <c r="J21" s="7" t="s">
        <v>52</v>
      </c>
      <c r="K21" s="7" t="s">
        <v>47</v>
      </c>
      <c r="L21" s="7" t="s">
        <v>255</v>
      </c>
      <c r="M21" s="9" t="str">
        <f t="shared" ref="M21:N21" si="13">L21</f>
        <v>F  L</v>
      </c>
      <c r="N21" s="9" t="str">
        <f t="shared" si="13"/>
        <v>F  L</v>
      </c>
      <c r="Q21" s="69">
        <f>IF(OR(Situation!G23="RESA",Situation!H23="RESA",Situation!I23="RESA"),1,0)</f>
        <v>0</v>
      </c>
      <c r="R21" s="70">
        <f>IF(OR(Situation!J23="I",Situation!K23="I"),1,0)</f>
        <v>0</v>
      </c>
      <c r="S21" s="70">
        <f>IF(AND(Situation!B23&lt;&gt;"",Paramètre!Q21=0,Paramètre!R21=0,Paramètre!T21=0),1,0)</f>
        <v>0</v>
      </c>
      <c r="T21" s="71">
        <f>IF(OR(Situation!G23="VOL",Situation!H23="VOL",Situation!I23="VOL"),1,0)</f>
        <v>0</v>
      </c>
    </row>
    <row r="22" spans="2:20" ht="20.100000000000001" customHeight="1" x14ac:dyDescent="0.25">
      <c r="B22" s="7" t="s">
        <v>161</v>
      </c>
      <c r="C22" s="62">
        <v>83</v>
      </c>
      <c r="D22" s="7"/>
      <c r="E22" s="7"/>
      <c r="F22" s="7"/>
      <c r="J22" s="7"/>
      <c r="K22" s="7"/>
      <c r="L22" s="7" t="s">
        <v>256</v>
      </c>
      <c r="M22" s="9" t="str">
        <f t="shared" ref="M22:N22" si="14">L22</f>
        <v>FFL</v>
      </c>
      <c r="N22" s="9" t="str">
        <f t="shared" si="14"/>
        <v>FFL</v>
      </c>
      <c r="Q22" s="66">
        <f>IF(OR(Situation!G24="RESA",Situation!H24="RESA",Situation!I24="RESA"),1,0)</f>
        <v>0</v>
      </c>
      <c r="R22" s="67">
        <f>IF(OR(Situation!J24="I",Situation!K24="I"),1,0)</f>
        <v>1</v>
      </c>
      <c r="S22" s="67">
        <f>IF(AND(Situation!B24&lt;&gt;"",Paramètre!Q22=0,Paramètre!R22=0,Paramètre!T22=0),1,0)</f>
        <v>0</v>
      </c>
      <c r="T22" s="68">
        <f>IF(OR(Situation!G24="VOL",Situation!H24="VOL",Situation!I24="VOL"),1,0)</f>
        <v>0</v>
      </c>
    </row>
    <row r="23" spans="2:20" ht="20.100000000000001" customHeight="1" x14ac:dyDescent="0.25">
      <c r="B23" s="7" t="s">
        <v>162</v>
      </c>
      <c r="C23" s="62">
        <v>84</v>
      </c>
      <c r="D23" s="7"/>
      <c r="E23" s="7"/>
      <c r="F23" s="7"/>
      <c r="J23" s="7"/>
      <c r="K23" s="7"/>
      <c r="L23" s="7"/>
      <c r="M23" s="9"/>
      <c r="N23" s="9"/>
      <c r="Q23" s="69">
        <f>IF(OR(Situation!G25="RESA",Situation!H25="RESA",Situation!I25="RESA"),1,0)</f>
        <v>0</v>
      </c>
      <c r="R23" s="70">
        <f>IF(OR(Situation!J25="I",Situation!K25="I"),1,0)</f>
        <v>1</v>
      </c>
      <c r="S23" s="70">
        <f>IF(AND(Situation!B25&lt;&gt;"",Paramètre!Q23=0,Paramètre!R23=0,Paramètre!T23=0),1,0)</f>
        <v>0</v>
      </c>
      <c r="T23" s="71">
        <f>IF(OR(Situation!G25="VOL",Situation!H25="VOL",Situation!I25="VOL"),1,0)</f>
        <v>0</v>
      </c>
    </row>
    <row r="24" spans="2:20" ht="20.100000000000001" customHeight="1" x14ac:dyDescent="0.25">
      <c r="B24" s="7" t="s">
        <v>177</v>
      </c>
      <c r="C24" s="62">
        <v>85</v>
      </c>
      <c r="D24" s="7"/>
      <c r="E24" s="7"/>
      <c r="F24" s="7"/>
      <c r="J24" s="7"/>
      <c r="K24" s="7"/>
      <c r="L24" s="7"/>
      <c r="M24" s="9"/>
      <c r="N24" s="9"/>
      <c r="Q24" s="66">
        <f>IF(OR(Situation!G26="RESA",Situation!H26="RESA",Situation!I26="RESA"),1,0)</f>
        <v>0</v>
      </c>
      <c r="R24" s="67">
        <f>IF(OR(Situation!J26="I",Situation!K26="I"),1,0)</f>
        <v>1</v>
      </c>
      <c r="S24" s="67">
        <f>IF(AND(Situation!B26&lt;&gt;"",Paramètre!Q24=0,Paramètre!R24=0,Paramètre!T24=0),1,0)</f>
        <v>0</v>
      </c>
      <c r="T24" s="68">
        <f>IF(OR(Situation!G26="VOL",Situation!H26="VOL",Situation!I26="VOL"),1,0)</f>
        <v>0</v>
      </c>
    </row>
    <row r="25" spans="2:20" ht="20.100000000000001" customHeight="1" x14ac:dyDescent="0.25">
      <c r="B25" s="7" t="s">
        <v>190</v>
      </c>
      <c r="C25" s="62">
        <v>86</v>
      </c>
      <c r="D25" s="7"/>
      <c r="E25" s="7"/>
      <c r="F25" s="7"/>
      <c r="J25" s="7" t="s">
        <v>222</v>
      </c>
      <c r="K25" s="7" t="s">
        <v>48</v>
      </c>
      <c r="L25" s="7" t="s">
        <v>257</v>
      </c>
      <c r="M25" s="9" t="str">
        <f t="shared" ref="M25:N25" si="15">L25</f>
        <v>J  N</v>
      </c>
      <c r="N25" s="9" t="str">
        <f t="shared" si="15"/>
        <v>J  N</v>
      </c>
      <c r="Q25" s="69">
        <f>IF(OR(Situation!G27="RESA",Situation!H27="RESA",Situation!I27="RESA"),1,0)</f>
        <v>0</v>
      </c>
      <c r="R25" s="70">
        <f>IF(OR(Situation!J27="I",Situation!K27="I"),1,0)</f>
        <v>1</v>
      </c>
      <c r="S25" s="70">
        <f>IF(AND(Situation!B27&lt;&gt;"",Paramètre!Q25=0,Paramètre!R25=0,Paramètre!T25=0),1,0)</f>
        <v>0</v>
      </c>
      <c r="T25" s="71">
        <f>IF(OR(Situation!G27="VOL",Situation!H27="VOL",Situation!I27="VOL"),1,0)</f>
        <v>0</v>
      </c>
    </row>
    <row r="26" spans="2:20" ht="20.100000000000001" customHeight="1" x14ac:dyDescent="0.25">
      <c r="B26" s="7" t="s">
        <v>163</v>
      </c>
      <c r="C26" s="62">
        <v>87</v>
      </c>
      <c r="D26" s="7"/>
      <c r="E26" s="7"/>
      <c r="F26" s="7"/>
      <c r="J26" s="7"/>
      <c r="K26" s="7"/>
      <c r="L26" s="7" t="s">
        <v>258</v>
      </c>
      <c r="M26" s="9" t="str">
        <f t="shared" ref="M26:N26" si="16">L26</f>
        <v>JGN</v>
      </c>
      <c r="N26" s="9" t="str">
        <f t="shared" si="16"/>
        <v>JGN</v>
      </c>
      <c r="Q26" s="66">
        <f>IF(OR(Situation!G28="RESA",Situation!H28="RESA",Situation!I28="RESA"),1,0)</f>
        <v>0</v>
      </c>
      <c r="R26" s="67">
        <f>IF(OR(Situation!J28="I",Situation!K28="I"),1,0)</f>
        <v>1</v>
      </c>
      <c r="S26" s="67">
        <f>IF(AND(Situation!B28&lt;&gt;"",Paramètre!Q26=0,Paramètre!R26=0,Paramètre!T26=0),1,0)</f>
        <v>0</v>
      </c>
      <c r="T26" s="68">
        <f>IF(OR(Situation!G28="VOL",Situation!H28="VOL",Situation!I28="VOL"),1,0)</f>
        <v>0</v>
      </c>
    </row>
    <row r="27" spans="2:20" ht="20.100000000000001" customHeight="1" x14ac:dyDescent="0.25">
      <c r="B27" s="7" t="s">
        <v>183</v>
      </c>
      <c r="C27" s="62">
        <v>89</v>
      </c>
      <c r="D27" s="7"/>
      <c r="E27" s="7"/>
      <c r="F27" s="7"/>
      <c r="J27" s="7" t="s">
        <v>42</v>
      </c>
      <c r="K27" s="7" t="s">
        <v>43</v>
      </c>
      <c r="L27" s="7" t="s">
        <v>259</v>
      </c>
      <c r="M27" s="9" t="str">
        <f t="shared" ref="M27:N27" si="17">L27</f>
        <v>J  T</v>
      </c>
      <c r="N27" s="9" t="str">
        <f t="shared" si="17"/>
        <v>J  T</v>
      </c>
      <c r="Q27" s="69">
        <f>IF(OR(Situation!G29="RESA",Situation!H29="RESA",Situation!I29="RESA"),1,0)</f>
        <v>0</v>
      </c>
      <c r="R27" s="70">
        <f>IF(OR(Situation!J29="I",Situation!K29="I"),1,0)</f>
        <v>1</v>
      </c>
      <c r="S27" s="70">
        <f>IF(AND(Situation!B29&lt;&gt;"",Paramètre!Q27=0,Paramètre!R27=0,Paramètre!T27=0),1,0)</f>
        <v>0</v>
      </c>
      <c r="T27" s="71">
        <f>IF(OR(Situation!G29="VOL",Situation!H29="VOL",Situation!I29="VOL"),1,0)</f>
        <v>0</v>
      </c>
    </row>
    <row r="28" spans="2:20" ht="20.100000000000001" customHeight="1" x14ac:dyDescent="0.25">
      <c r="B28" s="7" t="s">
        <v>164</v>
      </c>
      <c r="C28" s="62">
        <v>90</v>
      </c>
      <c r="D28" s="7"/>
      <c r="E28" s="7"/>
      <c r="F28" s="7"/>
      <c r="J28" s="7"/>
      <c r="K28" s="7"/>
      <c r="L28" s="7" t="s">
        <v>260</v>
      </c>
      <c r="M28" s="9" t="str">
        <f t="shared" ref="M28:N28" si="18">L28</f>
        <v>JGT</v>
      </c>
      <c r="N28" s="9" t="str">
        <f t="shared" si="18"/>
        <v>JGT</v>
      </c>
      <c r="Q28" s="66">
        <f>IF(OR(Situation!G30="RESA",Situation!H30="RESA",Situation!I30="RESA"),1,0)</f>
        <v>0</v>
      </c>
      <c r="R28" s="67">
        <f>IF(OR(Situation!J30="I",Situation!K30="I"),1,0)</f>
        <v>1</v>
      </c>
      <c r="S28" s="67">
        <f>IF(AND(Situation!B30&lt;&gt;"",Paramètre!Q28=0,Paramètre!R28=0,Paramètre!T28=0),1,0)</f>
        <v>0</v>
      </c>
      <c r="T28" s="68">
        <f>IF(OR(Situation!G30="VOL",Situation!H30="VOL",Situation!I30="VOL"),1,0)</f>
        <v>0</v>
      </c>
    </row>
    <row r="29" spans="2:20" ht="20.100000000000001" customHeight="1" thickBot="1" x14ac:dyDescent="0.3">
      <c r="B29" s="7" t="s">
        <v>153</v>
      </c>
      <c r="C29" s="62">
        <v>91</v>
      </c>
      <c r="D29" s="7"/>
      <c r="E29" s="7"/>
      <c r="F29" s="7"/>
      <c r="J29" s="7" t="s">
        <v>50</v>
      </c>
      <c r="K29" s="7" t="s">
        <v>51</v>
      </c>
      <c r="L29" s="7" t="s">
        <v>261</v>
      </c>
      <c r="M29" s="9" t="str">
        <f t="shared" ref="M29:N29" si="19">L29</f>
        <v>A  Y</v>
      </c>
      <c r="N29" s="9" t="str">
        <f t="shared" si="19"/>
        <v>A  Y</v>
      </c>
      <c r="Q29" s="72">
        <f>IF(OR(Situation!G31="RESA",Situation!H31="RESA",Situation!I31="RESA"),1,0)</f>
        <v>0</v>
      </c>
      <c r="R29" s="73">
        <f>IF(OR(Situation!J31="I",Situation!K31="I"),1,0)</f>
        <v>1</v>
      </c>
      <c r="S29" s="73">
        <f>IF(AND(Situation!B31&lt;&gt;"",Paramètre!Q29=0,Paramètre!R29=0,Paramètre!T29=0),1,0)</f>
        <v>0</v>
      </c>
      <c r="T29" s="74">
        <f>IF(OR(Situation!G31="VOL",Situation!H31="VOL",Situation!I31="VOL"),1,0)</f>
        <v>0</v>
      </c>
    </row>
    <row r="30" spans="2:20" ht="20.100000000000001" customHeight="1" thickTop="1" thickBot="1" x14ac:dyDescent="0.3">
      <c r="B30" s="7" t="s">
        <v>178</v>
      </c>
      <c r="C30" s="62">
        <v>92</v>
      </c>
      <c r="D30" s="7"/>
      <c r="E30" s="7"/>
      <c r="F30" s="7"/>
      <c r="J30" s="7"/>
      <c r="K30" s="7"/>
      <c r="L30" s="7" t="s">
        <v>262</v>
      </c>
      <c r="M30" s="9" t="str">
        <f t="shared" ref="M30:N30" si="20">L30</f>
        <v>AJY</v>
      </c>
      <c r="N30" s="9" t="str">
        <f t="shared" si="20"/>
        <v>AJY</v>
      </c>
      <c r="P30" s="59" t="s">
        <v>194</v>
      </c>
      <c r="Q30" s="60">
        <f>SUM(Q5:Q29)</f>
        <v>0</v>
      </c>
      <c r="R30" s="60">
        <f>SUM(R5:R29)</f>
        <v>13</v>
      </c>
      <c r="S30" s="60">
        <f t="shared" ref="S30:T30" si="21">SUM(S5:S29)</f>
        <v>2</v>
      </c>
      <c r="T30" s="61">
        <f t="shared" si="21"/>
        <v>4</v>
      </c>
    </row>
    <row r="31" spans="2:20" ht="20.100000000000001" customHeight="1" thickTop="1" x14ac:dyDescent="0.25">
      <c r="B31" s="7" t="s">
        <v>150</v>
      </c>
      <c r="C31" s="62">
        <v>96</v>
      </c>
      <c r="D31" s="7"/>
      <c r="E31" s="7"/>
      <c r="F31" s="7"/>
      <c r="J31" s="7" t="s">
        <v>59</v>
      </c>
      <c r="K31" s="7" t="s">
        <v>60</v>
      </c>
      <c r="L31" s="7" t="s">
        <v>263</v>
      </c>
      <c r="M31" s="9" t="str">
        <f t="shared" ref="M31:N31" si="22">L31</f>
        <v>E  T</v>
      </c>
      <c r="N31" s="9" t="str">
        <f t="shared" si="22"/>
        <v>E  T</v>
      </c>
    </row>
    <row r="32" spans="2:20" ht="20.100000000000001" customHeight="1" x14ac:dyDescent="0.25">
      <c r="B32" s="7" t="s">
        <v>198</v>
      </c>
      <c r="C32" s="62">
        <v>98</v>
      </c>
      <c r="D32" s="7"/>
      <c r="E32" s="7"/>
      <c r="F32" s="7"/>
      <c r="J32" s="7"/>
      <c r="K32" s="7"/>
      <c r="L32" s="7" t="s">
        <v>264</v>
      </c>
      <c r="M32" s="9" t="str">
        <f t="shared" ref="M32:N32" si="23">L32</f>
        <v>ELT</v>
      </c>
      <c r="N32" s="9" t="str">
        <f t="shared" si="23"/>
        <v>ELT</v>
      </c>
    </row>
    <row r="33" spans="2:14" ht="20.100000000000001" customHeight="1" x14ac:dyDescent="0.25">
      <c r="B33" s="7" t="s">
        <v>165</v>
      </c>
      <c r="C33" s="62">
        <v>99</v>
      </c>
      <c r="D33" s="7"/>
      <c r="E33" s="7"/>
      <c r="F33" s="7"/>
      <c r="J33" s="7" t="s">
        <v>221</v>
      </c>
      <c r="K33" s="7" t="s">
        <v>47</v>
      </c>
      <c r="L33" s="7" t="s">
        <v>255</v>
      </c>
      <c r="M33" s="9" t="str">
        <f t="shared" ref="M33:N33" si="24">L33</f>
        <v>F  L</v>
      </c>
      <c r="N33" s="9" t="str">
        <f t="shared" si="24"/>
        <v>F  L</v>
      </c>
    </row>
    <row r="34" spans="2:14" ht="20.100000000000001" customHeight="1" x14ac:dyDescent="0.25">
      <c r="B34" s="7" t="s">
        <v>151</v>
      </c>
      <c r="C34" s="62">
        <v>102</v>
      </c>
      <c r="D34" s="7"/>
      <c r="E34" s="7"/>
      <c r="F34" s="7"/>
      <c r="J34" s="7"/>
      <c r="K34" s="7"/>
      <c r="L34" s="7" t="s">
        <v>265</v>
      </c>
      <c r="M34" s="9" t="str">
        <f t="shared" ref="M34:N34" si="25">L34</f>
        <v>FLL</v>
      </c>
      <c r="N34" s="9" t="str">
        <f t="shared" si="25"/>
        <v>FLL</v>
      </c>
    </row>
    <row r="35" spans="2:14" ht="20.100000000000001" customHeight="1" x14ac:dyDescent="0.25">
      <c r="B35" s="7" t="s">
        <v>166</v>
      </c>
      <c r="C35" s="62">
        <v>103</v>
      </c>
      <c r="D35" s="7"/>
      <c r="E35" s="7"/>
      <c r="F35" s="7"/>
      <c r="J35" s="7" t="s">
        <v>55</v>
      </c>
      <c r="K35" s="7" t="s">
        <v>56</v>
      </c>
      <c r="L35" s="7" t="s">
        <v>266</v>
      </c>
      <c r="M35" s="9" t="str">
        <f t="shared" ref="M35:N35" si="26">L35</f>
        <v>S  S</v>
      </c>
      <c r="N35" s="9" t="str">
        <f t="shared" si="26"/>
        <v>S  S</v>
      </c>
    </row>
    <row r="36" spans="2:14" ht="20.100000000000001" customHeight="1" x14ac:dyDescent="0.25">
      <c r="B36" s="7" t="s">
        <v>167</v>
      </c>
      <c r="C36" s="62">
        <v>105</v>
      </c>
      <c r="D36" s="7"/>
      <c r="E36" s="7"/>
      <c r="F36" s="7"/>
      <c r="J36" s="7"/>
      <c r="K36" s="7"/>
      <c r="L36" s="7" t="s">
        <v>239</v>
      </c>
      <c r="M36" s="9" t="str">
        <f t="shared" ref="M36:N36" si="27">L36</f>
        <v>SMS</v>
      </c>
      <c r="N36" s="9" t="str">
        <f t="shared" si="27"/>
        <v>SMS</v>
      </c>
    </row>
    <row r="37" spans="2:14" ht="20.100000000000001" customHeight="1" x14ac:dyDescent="0.25">
      <c r="B37" s="7" t="s">
        <v>168</v>
      </c>
      <c r="C37" s="62">
        <v>107</v>
      </c>
      <c r="D37" s="7"/>
      <c r="E37" s="7"/>
      <c r="F37" s="7"/>
      <c r="J37" s="7" t="s">
        <v>53</v>
      </c>
      <c r="K37" s="7" t="s">
        <v>54</v>
      </c>
      <c r="L37" s="7" t="s">
        <v>267</v>
      </c>
      <c r="M37" s="9" t="str">
        <f t="shared" ref="M37:N37" si="28">L37</f>
        <v>S  T</v>
      </c>
      <c r="N37" s="9" t="str">
        <f t="shared" si="28"/>
        <v>S  T</v>
      </c>
    </row>
    <row r="38" spans="2:14" ht="20.100000000000001" customHeight="1" x14ac:dyDescent="0.25">
      <c r="B38" s="7" t="s">
        <v>169</v>
      </c>
      <c r="C38" s="62">
        <v>108</v>
      </c>
      <c r="D38" s="7"/>
      <c r="E38" s="7"/>
      <c r="F38" s="7"/>
      <c r="J38" s="7"/>
      <c r="K38" s="7"/>
      <c r="L38" s="7" t="s">
        <v>268</v>
      </c>
      <c r="M38" s="9" t="str">
        <f t="shared" ref="M38:N38" si="29">L38</f>
        <v>SMT</v>
      </c>
      <c r="N38" s="9" t="str">
        <f t="shared" si="29"/>
        <v>SMT</v>
      </c>
    </row>
    <row r="39" spans="2:14" ht="26.25" x14ac:dyDescent="0.25">
      <c r="B39" s="7" t="s">
        <v>152</v>
      </c>
      <c r="C39" s="62">
        <v>111</v>
      </c>
      <c r="D39" s="7"/>
      <c r="E39" s="7"/>
      <c r="F39" s="7"/>
      <c r="J39" s="7" t="s">
        <v>205</v>
      </c>
      <c r="K39" s="7" t="s">
        <v>206</v>
      </c>
      <c r="L39" s="7" t="s">
        <v>269</v>
      </c>
      <c r="M39" s="9" t="str">
        <f t="shared" ref="M39:N39" si="30">L39</f>
        <v>D  T</v>
      </c>
      <c r="N39" s="9" t="str">
        <f t="shared" si="30"/>
        <v>D  T</v>
      </c>
    </row>
    <row r="40" spans="2:14" ht="26.25" x14ac:dyDescent="0.25">
      <c r="B40" s="7" t="s">
        <v>33</v>
      </c>
      <c r="C40" s="62" t="s">
        <v>33</v>
      </c>
      <c r="D40" s="7"/>
      <c r="E40" s="7"/>
      <c r="F40" s="7"/>
      <c r="J40" s="7"/>
      <c r="K40" s="7"/>
      <c r="L40" s="7" t="s">
        <v>270</v>
      </c>
      <c r="M40" s="9" t="str">
        <f t="shared" ref="M40:N40" si="31">L40</f>
        <v>DMT</v>
      </c>
      <c r="N40" s="9" t="str">
        <f t="shared" si="31"/>
        <v>DMT</v>
      </c>
    </row>
    <row r="41" spans="2:14" ht="26.25" x14ac:dyDescent="0.25">
      <c r="B41" s="7" t="s">
        <v>202</v>
      </c>
      <c r="C41" s="62" t="s">
        <v>203</v>
      </c>
      <c r="D41" s="7"/>
      <c r="E41" s="7"/>
      <c r="F41" s="7"/>
      <c r="J41" s="7" t="s">
        <v>207</v>
      </c>
      <c r="K41" s="7" t="s">
        <v>44</v>
      </c>
      <c r="L41" s="7" t="s">
        <v>263</v>
      </c>
      <c r="M41" s="9" t="str">
        <f t="shared" ref="M41:N41" si="32">L41</f>
        <v>E  T</v>
      </c>
      <c r="N41" s="9" t="str">
        <f t="shared" si="32"/>
        <v>E  T</v>
      </c>
    </row>
    <row r="42" spans="2:14" ht="26.25" x14ac:dyDescent="0.25">
      <c r="B42" s="49" t="s">
        <v>208</v>
      </c>
      <c r="C42" s="75" t="s">
        <v>209</v>
      </c>
      <c r="D42" s="49"/>
      <c r="E42" s="49"/>
      <c r="F42" s="49"/>
      <c r="J42" s="7"/>
      <c r="K42" s="7"/>
      <c r="L42" s="7" t="s">
        <v>271</v>
      </c>
      <c r="M42" s="9" t="str">
        <f t="shared" ref="M42:N42" si="33">L42</f>
        <v>EMT</v>
      </c>
      <c r="N42" s="9" t="str">
        <f t="shared" si="33"/>
        <v>EMT</v>
      </c>
    </row>
    <row r="43" spans="2:14" ht="26.25" x14ac:dyDescent="0.25">
      <c r="J43" s="7" t="s">
        <v>229</v>
      </c>
      <c r="K43" s="7" t="s">
        <v>47</v>
      </c>
      <c r="L43" s="7" t="s">
        <v>272</v>
      </c>
      <c r="M43" s="9" t="str">
        <f t="shared" ref="M43:N43" si="34">L43</f>
        <v>F  O</v>
      </c>
      <c r="N43" s="9" t="str">
        <f t="shared" si="34"/>
        <v>F  O</v>
      </c>
    </row>
    <row r="44" spans="2:14" ht="26.25" x14ac:dyDescent="0.25">
      <c r="J44" s="7"/>
      <c r="K44" s="7"/>
      <c r="L44" s="7" t="s">
        <v>240</v>
      </c>
      <c r="M44" s="9" t="str">
        <f t="shared" ref="M44:N44" si="35">L44</f>
        <v>FNO</v>
      </c>
      <c r="N44" s="9" t="str">
        <f t="shared" si="35"/>
        <v>FNO</v>
      </c>
    </row>
    <row r="45" spans="2:14" ht="20.100000000000001" customHeight="1" x14ac:dyDescent="0.25">
      <c r="B45" s="76" t="s">
        <v>24</v>
      </c>
      <c r="D45" s="77" t="s">
        <v>25</v>
      </c>
      <c r="E45" t="s">
        <v>223</v>
      </c>
      <c r="F45" s="78" t="s">
        <v>35</v>
      </c>
      <c r="H45" s="77" t="s">
        <v>34</v>
      </c>
      <c r="J45" s="7" t="s">
        <v>210</v>
      </c>
      <c r="K45" s="7" t="s">
        <v>211</v>
      </c>
      <c r="L45" s="7" t="s">
        <v>273</v>
      </c>
      <c r="M45" s="9" t="str">
        <f t="shared" ref="M45:N45" si="36">L45</f>
        <v>S  N</v>
      </c>
      <c r="N45" s="9" t="str">
        <f t="shared" si="36"/>
        <v>S  N</v>
      </c>
    </row>
    <row r="46" spans="2:14" ht="20.100000000000001" customHeight="1" x14ac:dyDescent="0.25">
      <c r="B46" s="79"/>
      <c r="D46" s="80"/>
      <c r="F46" s="79"/>
      <c r="H46" s="51"/>
      <c r="J46" s="7"/>
      <c r="K46" s="7"/>
      <c r="L46" s="7" t="s">
        <v>274</v>
      </c>
      <c r="M46" s="9" t="str">
        <f t="shared" ref="M46:N46" si="37">L46</f>
        <v>SPN</v>
      </c>
      <c r="N46" s="9" t="str">
        <f t="shared" si="37"/>
        <v>SPN</v>
      </c>
    </row>
    <row r="47" spans="2:14" ht="20.100000000000001" customHeight="1" x14ac:dyDescent="0.25">
      <c r="B47" s="77" t="s">
        <v>17</v>
      </c>
      <c r="D47" s="80" t="s">
        <v>75</v>
      </c>
      <c r="F47" s="77" t="s">
        <v>17</v>
      </c>
      <c r="H47" s="51" t="s">
        <v>230</v>
      </c>
      <c r="J47" s="7" t="s">
        <v>280</v>
      </c>
      <c r="K47" s="7" t="s">
        <v>281</v>
      </c>
      <c r="L47" s="7" t="s">
        <v>282</v>
      </c>
      <c r="M47" s="9" t="str">
        <f t="shared" ref="M47:N47" si="38">L47</f>
        <v>G  R</v>
      </c>
      <c r="N47" s="9" t="str">
        <f t="shared" si="38"/>
        <v>G  R</v>
      </c>
    </row>
    <row r="48" spans="2:14" ht="20.100000000000001" customHeight="1" x14ac:dyDescent="0.25">
      <c r="B48" s="81" t="s">
        <v>18</v>
      </c>
      <c r="D48" s="80">
        <v>0</v>
      </c>
      <c r="F48" s="81" t="s">
        <v>15</v>
      </c>
      <c r="H48" s="51" t="s">
        <v>231</v>
      </c>
      <c r="J48" s="7"/>
      <c r="K48" s="7"/>
      <c r="L48" s="7" t="s">
        <v>283</v>
      </c>
      <c r="M48" s="9" t="str">
        <f t="shared" ref="M48:N48" si="39">L48</f>
        <v>GMR</v>
      </c>
      <c r="N48" s="9" t="str">
        <f t="shared" si="39"/>
        <v>GMR</v>
      </c>
    </row>
    <row r="49" spans="2:14" ht="26.25" x14ac:dyDescent="0.25">
      <c r="B49" s="79"/>
      <c r="D49" s="80" t="str">
        <f>CONCATENATE(IF(E49&lt;1000,"0T","1T"),RIGHT(E49,3))</f>
        <v>0T600</v>
      </c>
      <c r="E49" s="80">
        <v>600</v>
      </c>
      <c r="F49" s="79"/>
      <c r="H49" s="51" t="s">
        <v>232</v>
      </c>
      <c r="J49" s="7" t="s">
        <v>276</v>
      </c>
      <c r="K49" s="7" t="s">
        <v>277</v>
      </c>
      <c r="L49" s="7" t="s">
        <v>278</v>
      </c>
      <c r="M49" s="7" t="str">
        <f t="shared" ref="M49:N49" si="40">L49</f>
        <v>L  S</v>
      </c>
      <c r="N49" s="7" t="str">
        <f t="shared" si="40"/>
        <v>L  S</v>
      </c>
    </row>
    <row r="50" spans="2:14" ht="26.25" x14ac:dyDescent="0.25">
      <c r="D50" s="80" t="str">
        <f t="shared" ref="D50:D77" si="41">CONCATENATE(IF(E50&lt;1000,"0T","1T"),RIGHT(E50,3))</f>
        <v>0T625</v>
      </c>
      <c r="E50" s="80">
        <f>E49+25</f>
        <v>625</v>
      </c>
      <c r="H50" s="51" t="s">
        <v>233</v>
      </c>
      <c r="J50" s="7"/>
      <c r="K50" s="7"/>
      <c r="L50" s="7" t="s">
        <v>279</v>
      </c>
      <c r="M50" s="9" t="str">
        <f t="shared" ref="M50:N50" si="42">L50</f>
        <v>LCS</v>
      </c>
      <c r="N50" s="9" t="str">
        <f t="shared" si="42"/>
        <v>LCS</v>
      </c>
    </row>
    <row r="51" spans="2:14" ht="26.25" x14ac:dyDescent="0.25">
      <c r="D51" s="80" t="str">
        <f t="shared" si="41"/>
        <v>0T650</v>
      </c>
      <c r="E51" s="80">
        <f t="shared" ref="E51:E77" si="43">E50+25</f>
        <v>650</v>
      </c>
      <c r="H51" s="51" t="s">
        <v>234</v>
      </c>
      <c r="J51" s="7" t="s">
        <v>284</v>
      </c>
      <c r="K51" s="7" t="s">
        <v>285</v>
      </c>
      <c r="L51" s="7" t="s">
        <v>286</v>
      </c>
      <c r="M51" s="9" t="str">
        <f t="shared" ref="M51:N51" si="44">L51</f>
        <v>A  N</v>
      </c>
      <c r="N51" s="9" t="str">
        <f t="shared" si="44"/>
        <v>A  N</v>
      </c>
    </row>
    <row r="52" spans="2:14" ht="26.25" x14ac:dyDescent="0.25">
      <c r="D52" s="80" t="str">
        <f t="shared" si="41"/>
        <v>0T675</v>
      </c>
      <c r="E52" s="80">
        <f t="shared" si="43"/>
        <v>675</v>
      </c>
      <c r="H52" s="51" t="s">
        <v>235</v>
      </c>
      <c r="J52" s="7"/>
      <c r="K52" s="7"/>
      <c r="L52" s="7" t="s">
        <v>287</v>
      </c>
      <c r="M52" s="9" t="str">
        <f t="shared" ref="M52:N54" si="45">L52</f>
        <v>APN</v>
      </c>
      <c r="N52" s="9" t="str">
        <f t="shared" si="45"/>
        <v>APN</v>
      </c>
    </row>
    <row r="53" spans="2:14" ht="26.25" x14ac:dyDescent="0.25">
      <c r="D53" s="80" t="str">
        <f t="shared" si="41"/>
        <v>0T700</v>
      </c>
      <c r="E53" s="80">
        <f t="shared" si="43"/>
        <v>700</v>
      </c>
      <c r="H53" s="51" t="s">
        <v>236</v>
      </c>
      <c r="J53" s="7" t="s">
        <v>288</v>
      </c>
      <c r="K53" s="7" t="s">
        <v>289</v>
      </c>
      <c r="L53" s="7" t="s">
        <v>290</v>
      </c>
      <c r="M53" s="9" t="str">
        <f t="shared" si="45"/>
        <v>M  N</v>
      </c>
      <c r="N53" s="9" t="str">
        <f t="shared" si="45"/>
        <v>M  N</v>
      </c>
    </row>
    <row r="54" spans="2:14" ht="26.25" x14ac:dyDescent="0.25">
      <c r="D54" s="80" t="str">
        <f t="shared" si="41"/>
        <v>0T725</v>
      </c>
      <c r="E54" s="80">
        <f t="shared" si="43"/>
        <v>725</v>
      </c>
      <c r="H54" s="51" t="s">
        <v>77</v>
      </c>
      <c r="J54" s="7"/>
      <c r="K54" s="7"/>
      <c r="L54" s="7" t="s">
        <v>291</v>
      </c>
      <c r="M54" s="9" t="str">
        <f t="shared" si="45"/>
        <v>MTN</v>
      </c>
      <c r="N54" s="9" t="str">
        <f t="shared" si="45"/>
        <v>MTN</v>
      </c>
    </row>
    <row r="55" spans="2:14" ht="26.25" x14ac:dyDescent="0.25">
      <c r="D55" s="80" t="str">
        <f t="shared" si="41"/>
        <v>0T750</v>
      </c>
      <c r="E55" s="80">
        <f t="shared" si="43"/>
        <v>750</v>
      </c>
      <c r="H55" s="51" t="s">
        <v>78</v>
      </c>
      <c r="J55" s="7" t="s">
        <v>298</v>
      </c>
      <c r="K55" s="7" t="s">
        <v>299</v>
      </c>
      <c r="L55" s="7" t="s">
        <v>300</v>
      </c>
      <c r="M55" s="9" t="str">
        <f t="shared" ref="M55" si="46">L55</f>
        <v>A N</v>
      </c>
      <c r="N55" s="9" t="str">
        <f t="shared" ref="N55" si="47">M55</f>
        <v>A N</v>
      </c>
    </row>
    <row r="56" spans="2:14" ht="26.25" x14ac:dyDescent="0.25">
      <c r="D56" s="80" t="str">
        <f t="shared" si="41"/>
        <v>0T775</v>
      </c>
      <c r="E56" s="80">
        <f t="shared" si="43"/>
        <v>775</v>
      </c>
      <c r="H56" s="51" t="s">
        <v>79</v>
      </c>
      <c r="J56" s="7"/>
      <c r="K56" s="7"/>
      <c r="L56" s="7" t="s">
        <v>301</v>
      </c>
      <c r="M56" s="9" t="str">
        <f t="shared" ref="M56:M60" si="48">L56</f>
        <v>AGN</v>
      </c>
      <c r="N56" s="9" t="str">
        <f t="shared" ref="N56:N60" si="49">M56</f>
        <v>AGN</v>
      </c>
    </row>
    <row r="57" spans="2:14" ht="26.25" x14ac:dyDescent="0.35">
      <c r="B57" s="153" t="s">
        <v>71</v>
      </c>
      <c r="C57" s="153"/>
      <c r="D57" s="80" t="str">
        <f t="shared" si="41"/>
        <v>0T800</v>
      </c>
      <c r="E57" s="80">
        <f t="shared" si="43"/>
        <v>800</v>
      </c>
      <c r="H57" s="51" t="s">
        <v>123</v>
      </c>
      <c r="J57" s="7"/>
      <c r="K57" s="7"/>
      <c r="L57" s="7" t="s">
        <v>74</v>
      </c>
      <c r="M57" s="9" t="str">
        <f t="shared" si="48"/>
        <v>OK</v>
      </c>
      <c r="N57" s="9" t="str">
        <f t="shared" si="49"/>
        <v>OK</v>
      </c>
    </row>
    <row r="58" spans="2:14" ht="26.25" x14ac:dyDescent="0.25">
      <c r="B58" t="s">
        <v>69</v>
      </c>
      <c r="C58" t="s">
        <v>70</v>
      </c>
      <c r="D58" s="80" t="str">
        <f t="shared" si="41"/>
        <v>0T825</v>
      </c>
      <c r="E58" s="80">
        <f t="shared" si="43"/>
        <v>825</v>
      </c>
      <c r="H58" s="51" t="s">
        <v>124</v>
      </c>
      <c r="J58" s="7"/>
      <c r="K58" s="7"/>
      <c r="L58" s="7"/>
      <c r="M58" s="9">
        <f t="shared" si="48"/>
        <v>0</v>
      </c>
      <c r="N58" s="9">
        <f t="shared" si="49"/>
        <v>0</v>
      </c>
    </row>
    <row r="59" spans="2:14" ht="26.25" x14ac:dyDescent="0.25">
      <c r="B59" s="79" t="s">
        <v>114</v>
      </c>
      <c r="C59" s="84">
        <v>96</v>
      </c>
      <c r="D59" s="80" t="str">
        <f t="shared" si="41"/>
        <v>0T850</v>
      </c>
      <c r="E59" s="80">
        <f t="shared" si="43"/>
        <v>850</v>
      </c>
      <c r="H59" s="51" t="s">
        <v>80</v>
      </c>
      <c r="J59" s="7"/>
      <c r="K59" s="7"/>
      <c r="L59" s="7"/>
      <c r="M59" s="9">
        <f t="shared" si="48"/>
        <v>0</v>
      </c>
      <c r="N59" s="9">
        <f t="shared" si="49"/>
        <v>0</v>
      </c>
    </row>
    <row r="60" spans="2:14" ht="26.25" x14ac:dyDescent="0.25">
      <c r="B60" s="82" t="s">
        <v>200</v>
      </c>
      <c r="C60" s="84">
        <v>54</v>
      </c>
      <c r="D60" s="80" t="str">
        <f t="shared" si="41"/>
        <v>0T875</v>
      </c>
      <c r="E60" s="80">
        <f t="shared" si="43"/>
        <v>875</v>
      </c>
      <c r="H60" s="51" t="s">
        <v>82</v>
      </c>
      <c r="J60" s="7"/>
      <c r="K60" s="7"/>
      <c r="L60" s="7"/>
      <c r="M60" s="9">
        <f t="shared" si="48"/>
        <v>0</v>
      </c>
      <c r="N60" s="9">
        <f t="shared" si="49"/>
        <v>0</v>
      </c>
    </row>
    <row r="61" spans="2:14" ht="18.75" x14ac:dyDescent="0.25">
      <c r="B61" s="82" t="s">
        <v>122</v>
      </c>
      <c r="C61" s="84">
        <v>79</v>
      </c>
      <c r="D61" s="80" t="str">
        <f t="shared" si="41"/>
        <v>0T900</v>
      </c>
      <c r="E61" s="80">
        <f t="shared" si="43"/>
        <v>900</v>
      </c>
      <c r="H61" s="51" t="s">
        <v>81</v>
      </c>
    </row>
    <row r="62" spans="2:14" ht="18.75" x14ac:dyDescent="0.25">
      <c r="B62" s="82" t="s">
        <v>182</v>
      </c>
      <c r="C62" s="85"/>
      <c r="D62" s="80" t="str">
        <f t="shared" si="41"/>
        <v>0T925</v>
      </c>
      <c r="E62" s="80">
        <f t="shared" si="43"/>
        <v>925</v>
      </c>
      <c r="H62" s="51" t="s">
        <v>125</v>
      </c>
    </row>
    <row r="63" spans="2:14" ht="18.75" x14ac:dyDescent="0.25">
      <c r="B63" s="82" t="s">
        <v>76</v>
      </c>
      <c r="C63" s="84">
        <v>91</v>
      </c>
      <c r="D63" s="80" t="str">
        <f t="shared" si="41"/>
        <v>0T950</v>
      </c>
      <c r="E63" s="80">
        <f t="shared" si="43"/>
        <v>950</v>
      </c>
      <c r="H63" s="51" t="s">
        <v>126</v>
      </c>
    </row>
    <row r="64" spans="2:14" ht="18.75" x14ac:dyDescent="0.25">
      <c r="B64" s="82" t="s">
        <v>121</v>
      </c>
      <c r="C64" s="84">
        <v>102</v>
      </c>
      <c r="D64" s="80" t="str">
        <f t="shared" si="41"/>
        <v>0T975</v>
      </c>
      <c r="E64" s="80">
        <f t="shared" si="43"/>
        <v>975</v>
      </c>
      <c r="H64" s="51" t="s">
        <v>83</v>
      </c>
    </row>
    <row r="65" spans="2:14" ht="18.75" x14ac:dyDescent="0.25">
      <c r="B65" s="82" t="s">
        <v>120</v>
      </c>
      <c r="C65" s="84">
        <v>66</v>
      </c>
      <c r="D65" s="80" t="str">
        <f t="shared" si="41"/>
        <v>1T000</v>
      </c>
      <c r="E65" s="80">
        <f t="shared" si="43"/>
        <v>1000</v>
      </c>
      <c r="H65" s="51" t="s">
        <v>84</v>
      </c>
    </row>
    <row r="66" spans="2:14" ht="18.75" x14ac:dyDescent="0.25">
      <c r="B66" s="82" t="s">
        <v>115</v>
      </c>
      <c r="C66" s="84">
        <v>75</v>
      </c>
      <c r="D66" s="80" t="str">
        <f t="shared" si="41"/>
        <v>1T025</v>
      </c>
      <c r="E66" s="80">
        <f t="shared" si="43"/>
        <v>1025</v>
      </c>
      <c r="H66" s="51" t="s">
        <v>85</v>
      </c>
    </row>
    <row r="67" spans="2:14" ht="23.25" x14ac:dyDescent="0.25">
      <c r="B67" s="82" t="s">
        <v>184</v>
      </c>
      <c r="C67" s="84"/>
      <c r="D67" s="80" t="str">
        <f t="shared" si="41"/>
        <v>1T050</v>
      </c>
      <c r="E67" s="80">
        <f t="shared" si="43"/>
        <v>1050</v>
      </c>
      <c r="H67" s="51" t="s">
        <v>127</v>
      </c>
      <c r="J67" s="77" t="s">
        <v>26</v>
      </c>
      <c r="L67" s="77" t="s">
        <v>41</v>
      </c>
    </row>
    <row r="68" spans="2:14" ht="18.75" x14ac:dyDescent="0.25">
      <c r="B68" s="82" t="s">
        <v>185</v>
      </c>
      <c r="C68" s="84"/>
      <c r="D68" s="80" t="str">
        <f t="shared" si="41"/>
        <v>1T075</v>
      </c>
      <c r="E68" s="80">
        <f t="shared" si="43"/>
        <v>1075</v>
      </c>
      <c r="H68" s="51" t="s">
        <v>128</v>
      </c>
      <c r="J68" s="80"/>
      <c r="L68" s="83"/>
    </row>
    <row r="69" spans="2:14" ht="18.75" x14ac:dyDescent="0.25">
      <c r="B69" s="82" t="s">
        <v>186</v>
      </c>
      <c r="C69" s="84"/>
      <c r="D69" s="80" t="str">
        <f t="shared" si="41"/>
        <v>1T100</v>
      </c>
      <c r="E69" s="80">
        <f t="shared" si="43"/>
        <v>1100</v>
      </c>
      <c r="H69" s="51" t="s">
        <v>86</v>
      </c>
      <c r="J69" s="80" t="s">
        <v>27</v>
      </c>
      <c r="L69" s="83">
        <v>1</v>
      </c>
    </row>
    <row r="70" spans="2:14" ht="18.75" x14ac:dyDescent="0.25">
      <c r="B70" s="82" t="s">
        <v>187</v>
      </c>
      <c r="C70" s="84"/>
      <c r="D70" s="80" t="str">
        <f t="shared" si="41"/>
        <v>1T125</v>
      </c>
      <c r="E70" s="80">
        <f t="shared" si="43"/>
        <v>1125</v>
      </c>
      <c r="H70" s="51" t="s">
        <v>87</v>
      </c>
      <c r="J70" s="80" t="s">
        <v>28</v>
      </c>
      <c r="L70" s="83">
        <v>2</v>
      </c>
    </row>
    <row r="71" spans="2:14" ht="18.75" x14ac:dyDescent="0.25">
      <c r="B71" s="82" t="s">
        <v>214</v>
      </c>
      <c r="C71" s="84"/>
      <c r="D71" s="80" t="str">
        <f t="shared" si="41"/>
        <v>1T150</v>
      </c>
      <c r="E71" s="80">
        <f t="shared" si="43"/>
        <v>1150</v>
      </c>
      <c r="H71" s="51" t="s">
        <v>88</v>
      </c>
      <c r="J71" s="80" t="s">
        <v>95</v>
      </c>
      <c r="L71" s="83">
        <v>3</v>
      </c>
    </row>
    <row r="72" spans="2:14" ht="18.75" x14ac:dyDescent="0.25">
      <c r="B72" s="82" t="s">
        <v>201</v>
      </c>
      <c r="C72" s="84"/>
      <c r="D72" s="80" t="str">
        <f t="shared" si="41"/>
        <v>1T175</v>
      </c>
      <c r="E72" s="80">
        <f t="shared" si="43"/>
        <v>1175</v>
      </c>
      <c r="H72" s="51" t="s">
        <v>129</v>
      </c>
      <c r="J72" s="80" t="s">
        <v>119</v>
      </c>
      <c r="L72" s="83">
        <v>4</v>
      </c>
    </row>
    <row r="73" spans="2:14" ht="18.75" x14ac:dyDescent="0.25">
      <c r="B73" s="82" t="s">
        <v>188</v>
      </c>
      <c r="C73" s="84"/>
      <c r="D73" s="80" t="str">
        <f t="shared" si="41"/>
        <v>1T200</v>
      </c>
      <c r="E73" s="80">
        <f t="shared" si="43"/>
        <v>1200</v>
      </c>
      <c r="H73" s="51" t="s">
        <v>130</v>
      </c>
      <c r="J73" s="80" t="s">
        <v>204</v>
      </c>
      <c r="L73" s="83">
        <v>5</v>
      </c>
      <c r="N73" s="52"/>
    </row>
    <row r="74" spans="2:14" ht="18.75" x14ac:dyDescent="0.25">
      <c r="B74" s="82" t="s">
        <v>212</v>
      </c>
      <c r="C74" s="84"/>
      <c r="D74" s="80" t="str">
        <f t="shared" si="41"/>
        <v>1T225</v>
      </c>
      <c r="E74" s="80">
        <f t="shared" si="43"/>
        <v>1225</v>
      </c>
      <c r="H74" s="51" t="s">
        <v>89</v>
      </c>
      <c r="J74" s="80" t="s">
        <v>30</v>
      </c>
      <c r="L74" s="83">
        <v>6</v>
      </c>
    </row>
    <row r="75" spans="2:14" ht="18.75" x14ac:dyDescent="0.25">
      <c r="B75" s="82" t="s">
        <v>189</v>
      </c>
      <c r="C75" s="84"/>
      <c r="D75" s="80" t="str">
        <f t="shared" si="41"/>
        <v>1T250</v>
      </c>
      <c r="E75" s="80">
        <f t="shared" si="43"/>
        <v>1250</v>
      </c>
      <c r="H75" s="51" t="s">
        <v>90</v>
      </c>
      <c r="J75" s="80" t="s">
        <v>29</v>
      </c>
      <c r="L75" s="83">
        <v>7</v>
      </c>
    </row>
    <row r="76" spans="2:14" ht="18.75" x14ac:dyDescent="0.25">
      <c r="B76" s="82" t="s">
        <v>147</v>
      </c>
      <c r="C76" s="84"/>
      <c r="D76" s="80" t="str">
        <f t="shared" si="41"/>
        <v>1T275</v>
      </c>
      <c r="E76" s="80">
        <f t="shared" si="43"/>
        <v>1275</v>
      </c>
      <c r="H76" s="51" t="s">
        <v>91</v>
      </c>
      <c r="J76" s="80" t="s">
        <v>31</v>
      </c>
      <c r="L76" s="83">
        <v>8</v>
      </c>
    </row>
    <row r="77" spans="2:14" ht="18.75" x14ac:dyDescent="0.25">
      <c r="B77" s="82" t="s">
        <v>213</v>
      </c>
      <c r="C77" s="84"/>
      <c r="D77" s="80" t="str">
        <f t="shared" si="41"/>
        <v>1T300</v>
      </c>
      <c r="E77" s="80">
        <f t="shared" si="43"/>
        <v>1300</v>
      </c>
      <c r="H77" s="51" t="s">
        <v>131</v>
      </c>
      <c r="J77" s="80" t="s">
        <v>32</v>
      </c>
      <c r="L77" s="83">
        <v>9</v>
      </c>
    </row>
    <row r="78" spans="2:14" ht="18.75" x14ac:dyDescent="0.25">
      <c r="B78" s="82" t="s">
        <v>199</v>
      </c>
      <c r="C78" s="84"/>
      <c r="D78" s="80" t="str">
        <f>CONCATENATE(IF(E49&lt;1000,"0M","1M"),RIGHT(E49,3))</f>
        <v>0M600</v>
      </c>
      <c r="E78" s="80"/>
      <c r="H78" s="51" t="s">
        <v>132</v>
      </c>
      <c r="J78" s="80" t="s">
        <v>37</v>
      </c>
      <c r="L78" s="83">
        <v>10</v>
      </c>
    </row>
    <row r="79" spans="2:14" ht="18.75" x14ac:dyDescent="0.25">
      <c r="D79" s="80" t="str">
        <f t="shared" ref="D79:D105" si="50">CONCATENATE(IF(E50&lt;1000,"0M","1M"),RIGHT(E50,3))</f>
        <v>0M625</v>
      </c>
      <c r="E79" s="80"/>
      <c r="H79" s="51" t="s">
        <v>92</v>
      </c>
      <c r="J79" s="80" t="s">
        <v>33</v>
      </c>
      <c r="L79" s="83">
        <v>11</v>
      </c>
    </row>
    <row r="80" spans="2:14" ht="18.75" x14ac:dyDescent="0.25">
      <c r="D80" s="80" t="str">
        <f t="shared" si="50"/>
        <v>0M650</v>
      </c>
      <c r="E80" s="80"/>
      <c r="H80" s="51" t="s">
        <v>93</v>
      </c>
      <c r="J80" s="80" t="s">
        <v>170</v>
      </c>
      <c r="L80" s="83">
        <v>12</v>
      </c>
    </row>
    <row r="81" spans="4:12" ht="18.75" x14ac:dyDescent="0.25">
      <c r="D81" s="80" t="str">
        <f t="shared" si="50"/>
        <v>0M675</v>
      </c>
      <c r="E81" s="80"/>
      <c r="H81" s="51" t="s">
        <v>94</v>
      </c>
      <c r="J81" s="80" t="s">
        <v>196</v>
      </c>
      <c r="L81" s="83">
        <v>13</v>
      </c>
    </row>
    <row r="82" spans="4:12" ht="18.75" x14ac:dyDescent="0.25">
      <c r="D82" s="80" t="str">
        <f t="shared" si="50"/>
        <v>0M700</v>
      </c>
      <c r="E82" s="80"/>
      <c r="H82" s="51" t="s">
        <v>133</v>
      </c>
      <c r="J82" s="80"/>
      <c r="L82" s="83">
        <v>14</v>
      </c>
    </row>
    <row r="83" spans="4:12" ht="18.75" x14ac:dyDescent="0.25">
      <c r="D83" s="80" t="str">
        <f t="shared" si="50"/>
        <v>0M725</v>
      </c>
      <c r="E83" s="80"/>
      <c r="H83" s="51" t="s">
        <v>134</v>
      </c>
      <c r="L83" s="83">
        <v>15</v>
      </c>
    </row>
    <row r="84" spans="4:12" ht="18.75" x14ac:dyDescent="0.25">
      <c r="D84" s="80" t="str">
        <f t="shared" si="50"/>
        <v>0M750</v>
      </c>
      <c r="E84" s="80"/>
      <c r="H84" s="51" t="s">
        <v>96</v>
      </c>
      <c r="L84" s="83">
        <v>16</v>
      </c>
    </row>
    <row r="85" spans="4:12" ht="18.75" x14ac:dyDescent="0.25">
      <c r="D85" s="80" t="str">
        <f t="shared" si="50"/>
        <v>0M775</v>
      </c>
      <c r="E85" s="80"/>
      <c r="H85" s="51" t="s">
        <v>97</v>
      </c>
      <c r="L85" s="83">
        <v>17</v>
      </c>
    </row>
    <row r="86" spans="4:12" ht="18.75" x14ac:dyDescent="0.25">
      <c r="D86" s="80" t="str">
        <f t="shared" si="50"/>
        <v>0M800</v>
      </c>
      <c r="E86" s="80"/>
      <c r="H86" s="51" t="s">
        <v>98</v>
      </c>
      <c r="L86" s="83">
        <v>18</v>
      </c>
    </row>
    <row r="87" spans="4:12" ht="18.75" x14ac:dyDescent="0.25">
      <c r="D87" s="80" t="str">
        <f t="shared" si="50"/>
        <v>0M825</v>
      </c>
      <c r="E87" s="80"/>
      <c r="H87" s="51" t="s">
        <v>145</v>
      </c>
      <c r="L87" s="83">
        <v>19</v>
      </c>
    </row>
    <row r="88" spans="4:12" ht="18.75" x14ac:dyDescent="0.25">
      <c r="D88" s="80" t="str">
        <f t="shared" si="50"/>
        <v>0M850</v>
      </c>
      <c r="E88" s="80"/>
      <c r="H88" s="51" t="s">
        <v>146</v>
      </c>
      <c r="L88" s="83">
        <v>20</v>
      </c>
    </row>
    <row r="89" spans="4:12" ht="18.75" x14ac:dyDescent="0.25">
      <c r="D89" s="80" t="str">
        <f t="shared" si="50"/>
        <v>0M875</v>
      </c>
      <c r="E89" s="80"/>
      <c r="H89" s="51" t="s">
        <v>99</v>
      </c>
      <c r="L89" s="83">
        <v>21</v>
      </c>
    </row>
    <row r="90" spans="4:12" ht="18.75" x14ac:dyDescent="0.25">
      <c r="D90" s="80" t="str">
        <f t="shared" si="50"/>
        <v>0M900</v>
      </c>
      <c r="E90" s="80"/>
      <c r="H90" s="51" t="s">
        <v>100</v>
      </c>
      <c r="L90" s="83">
        <v>22</v>
      </c>
    </row>
    <row r="91" spans="4:12" ht="18.75" x14ac:dyDescent="0.25">
      <c r="D91" s="80" t="str">
        <f t="shared" si="50"/>
        <v>0M925</v>
      </c>
      <c r="E91" s="80"/>
      <c r="H91" s="51" t="s">
        <v>101</v>
      </c>
      <c r="L91" s="83" t="s">
        <v>65</v>
      </c>
    </row>
    <row r="92" spans="4:12" ht="18.75" x14ac:dyDescent="0.25">
      <c r="D92" s="80" t="str">
        <f t="shared" si="50"/>
        <v>0M950</v>
      </c>
      <c r="E92" s="80"/>
      <c r="H92" s="51" t="s">
        <v>143</v>
      </c>
      <c r="L92" s="83" t="s">
        <v>66</v>
      </c>
    </row>
    <row r="93" spans="4:12" ht="18.75" x14ac:dyDescent="0.25">
      <c r="D93" s="80" t="str">
        <f t="shared" si="50"/>
        <v>0M975</v>
      </c>
      <c r="E93" s="80"/>
      <c r="H93" s="51" t="s">
        <v>144</v>
      </c>
      <c r="L93" s="83" t="s">
        <v>67</v>
      </c>
    </row>
    <row r="94" spans="4:12" ht="18.75" x14ac:dyDescent="0.25">
      <c r="D94" s="80" t="str">
        <f t="shared" si="50"/>
        <v>1M000</v>
      </c>
      <c r="E94" s="80"/>
      <c r="H94" s="51" t="s">
        <v>102</v>
      </c>
      <c r="L94" s="83" t="s">
        <v>68</v>
      </c>
    </row>
    <row r="95" spans="4:12" ht="18.75" x14ac:dyDescent="0.25">
      <c r="D95" s="80" t="str">
        <f t="shared" si="50"/>
        <v>1M025</v>
      </c>
      <c r="E95" s="80"/>
      <c r="H95" s="51" t="s">
        <v>103</v>
      </c>
      <c r="L95" s="83"/>
    </row>
    <row r="96" spans="4:12" ht="18.75" x14ac:dyDescent="0.25">
      <c r="D96" s="80" t="str">
        <f t="shared" si="50"/>
        <v>1M050</v>
      </c>
      <c r="E96" s="80"/>
      <c r="H96" s="51" t="s">
        <v>104</v>
      </c>
      <c r="L96" s="83"/>
    </row>
    <row r="97" spans="4:12" ht="18.75" x14ac:dyDescent="0.25">
      <c r="D97" s="80" t="str">
        <f t="shared" si="50"/>
        <v>1M075</v>
      </c>
      <c r="E97" s="80"/>
      <c r="H97" s="51" t="s">
        <v>141</v>
      </c>
      <c r="L97" s="83"/>
    </row>
    <row r="98" spans="4:12" ht="18.75" x14ac:dyDescent="0.25">
      <c r="D98" s="80" t="str">
        <f t="shared" si="50"/>
        <v>1M100</v>
      </c>
      <c r="E98" s="80"/>
      <c r="H98" s="51" t="s">
        <v>142</v>
      </c>
      <c r="L98" s="83"/>
    </row>
    <row r="99" spans="4:12" ht="18.75" x14ac:dyDescent="0.25">
      <c r="D99" s="80" t="str">
        <f t="shared" si="50"/>
        <v>1M125</v>
      </c>
      <c r="E99" s="80"/>
      <c r="H99" s="51" t="s">
        <v>105</v>
      </c>
    </row>
    <row r="100" spans="4:12" ht="18.75" x14ac:dyDescent="0.25">
      <c r="D100" s="80" t="str">
        <f t="shared" si="50"/>
        <v>1M150</v>
      </c>
      <c r="E100" s="80"/>
      <c r="H100" s="51" t="s">
        <v>106</v>
      </c>
    </row>
    <row r="101" spans="4:12" ht="18.75" x14ac:dyDescent="0.25">
      <c r="D101" s="80" t="str">
        <f>CONCATENATE(IF(E72&lt;1000,"0M","1M"),RIGHT(E72,3))</f>
        <v>1M175</v>
      </c>
      <c r="E101" s="80"/>
      <c r="H101" s="51" t="s">
        <v>107</v>
      </c>
    </row>
    <row r="102" spans="4:12" ht="18.75" x14ac:dyDescent="0.25">
      <c r="D102" s="80" t="str">
        <f t="shared" si="50"/>
        <v>1M200</v>
      </c>
      <c r="E102" s="80"/>
      <c r="H102" s="51" t="s">
        <v>139</v>
      </c>
    </row>
    <row r="103" spans="4:12" ht="18.75" x14ac:dyDescent="0.25">
      <c r="D103" s="80" t="str">
        <f t="shared" si="50"/>
        <v>1M225</v>
      </c>
      <c r="E103" s="80"/>
      <c r="H103" s="51" t="s">
        <v>140</v>
      </c>
    </row>
    <row r="104" spans="4:12" ht="18.75" x14ac:dyDescent="0.25">
      <c r="D104" s="80" t="str">
        <f t="shared" si="50"/>
        <v>1M250</v>
      </c>
      <c r="E104" s="80"/>
      <c r="H104" s="51" t="s">
        <v>108</v>
      </c>
    </row>
    <row r="105" spans="4:12" ht="18.75" x14ac:dyDescent="0.25">
      <c r="D105" s="80" t="str">
        <f t="shared" si="50"/>
        <v>1M275</v>
      </c>
      <c r="E105" s="80"/>
      <c r="H105" s="51" t="s">
        <v>109</v>
      </c>
    </row>
    <row r="106" spans="4:12" ht="18.75" x14ac:dyDescent="0.25">
      <c r="D106" s="80" t="str">
        <f>CONCATENATE(IF(E77&lt;1000,"0M","1M"),RIGHT(E77,3))</f>
        <v>1M300</v>
      </c>
      <c r="E106" s="80"/>
      <c r="H106" s="51" t="s">
        <v>110</v>
      </c>
    </row>
    <row r="107" spans="4:12" ht="18.75" x14ac:dyDescent="0.25">
      <c r="H107" s="51" t="s">
        <v>137</v>
      </c>
    </row>
    <row r="108" spans="4:12" ht="18.75" x14ac:dyDescent="0.25">
      <c r="H108" s="51" t="s">
        <v>138</v>
      </c>
    </row>
    <row r="109" spans="4:12" ht="18.75" x14ac:dyDescent="0.25">
      <c r="H109" s="51" t="s">
        <v>111</v>
      </c>
    </row>
    <row r="110" spans="4:12" ht="18.75" x14ac:dyDescent="0.25">
      <c r="H110" s="51" t="s">
        <v>112</v>
      </c>
    </row>
    <row r="111" spans="4:12" ht="18.75" x14ac:dyDescent="0.25">
      <c r="H111" s="51" t="s">
        <v>113</v>
      </c>
    </row>
    <row r="112" spans="4:12" ht="18.75" x14ac:dyDescent="0.25">
      <c r="H112" s="51" t="s">
        <v>135</v>
      </c>
    </row>
    <row r="113" spans="8:8" ht="18.75" x14ac:dyDescent="0.25">
      <c r="H113" s="51" t="s">
        <v>136</v>
      </c>
    </row>
    <row r="114" spans="8:8" ht="18.75" x14ac:dyDescent="0.25">
      <c r="H114" s="51" t="s">
        <v>237</v>
      </c>
    </row>
    <row r="115" spans="8:8" ht="18.75" x14ac:dyDescent="0.25">
      <c r="H115" s="51" t="s">
        <v>238</v>
      </c>
    </row>
  </sheetData>
  <sheetProtection selectLockedCells="1"/>
  <mergeCells count="3">
    <mergeCell ref="L1:L3"/>
    <mergeCell ref="E1:I1"/>
    <mergeCell ref="B57:C5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ri_par_trigramme">
                <anchor moveWithCells="1" sizeWithCells="1">
                  <from>
                    <xdr:col>8</xdr:col>
                    <xdr:colOff>590550</xdr:colOff>
                    <xdr:row>1</xdr:row>
                    <xdr:rowOff>28575</xdr:rowOff>
                  </from>
                  <to>
                    <xdr:col>10</xdr:col>
                    <xdr:colOff>371475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Tri_par_num_avion">
                <anchor moveWithCells="1" sizeWithCells="1">
                  <from>
                    <xdr:col>1</xdr:col>
                    <xdr:colOff>9525</xdr:colOff>
                    <xdr:row>1</xdr:row>
                    <xdr:rowOff>28575</xdr:rowOff>
                  </from>
                  <to>
                    <xdr:col>3</xdr:col>
                    <xdr:colOff>371475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9"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93F6C6-8DFD-458C-9F3A-0CA70CA09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</vt:i4>
      </vt:variant>
    </vt:vector>
  </HeadingPairs>
  <TitlesOfParts>
    <vt:vector size="8" baseType="lpstr">
      <vt:lpstr>Situation</vt:lpstr>
      <vt:lpstr>Gestion</vt:lpstr>
      <vt:lpstr>Paramètre</vt:lpstr>
      <vt:lpstr>Num_Avion</vt:lpstr>
      <vt:lpstr>PTR</vt:lpstr>
      <vt:lpstr>TRI</vt:lpstr>
      <vt:lpstr>tricgramme</vt:lpstr>
      <vt:lpstr>Trigramme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2026-09-19T07:54:57Z</dcterms:modified>
</cp:coreProperties>
</file>