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F:\数字员工IPA\工作量核算表自查单\"/>
    </mc:Choice>
  </mc:AlternateContent>
  <xr:revisionPtr revIDLastSave="0" documentId="13_ncr:1_{1A21AFC5-9D2C-44A3-87F5-4B69808D9C39}" xr6:coauthVersionLast="47" xr6:coauthVersionMax="47" xr10:uidLastSave="{00000000-0000-0000-0000-000000000000}"/>
  <bookViews>
    <workbookView xWindow="3255" yWindow="1830" windowWidth="21585" windowHeight="12810" tabRatio="860" xr2:uid="{00000000-000D-0000-FFFF-FFFF00000000}"/>
  </bookViews>
  <sheets>
    <sheet name="付款凭证-工作量核算表" sheetId="5" r:id="rId1"/>
    <sheet name="付款凭证-工作任务考核汇总表 " sheetId="10" r:id="rId2"/>
    <sheet name="付款凭证-外部技术能力评定表" sheetId="14" r:id="rId3"/>
    <sheet name="付款凭证-季度考核表" sheetId="7" r:id="rId4"/>
  </sheets>
  <definedNames>
    <definedName name="_xlnm._FilterDatabase" localSheetId="0" hidden="1">'付款凭证-工作量核算表'!$A$1:$L$85</definedName>
    <definedName name="OLE_LINK3" localSheetId="3">'付款凭证-季度考核表'!#REF!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7" l="1"/>
  <c r="H6" i="7" s="1"/>
  <c r="A2" i="7"/>
  <c r="D84" i="10"/>
  <c r="J83" i="10"/>
  <c r="K83" i="10" s="1"/>
  <c r="E83" i="10"/>
  <c r="J82" i="10"/>
  <c r="K82" i="10" s="1"/>
  <c r="E82" i="10"/>
  <c r="J81" i="10"/>
  <c r="K81" i="10" s="1"/>
  <c r="E81" i="10"/>
  <c r="J80" i="10"/>
  <c r="K80" i="10" s="1"/>
  <c r="E80" i="10"/>
  <c r="K79" i="10"/>
  <c r="J79" i="10"/>
  <c r="E79" i="10"/>
  <c r="J78" i="10"/>
  <c r="E78" i="10"/>
  <c r="K78" i="10" s="1"/>
  <c r="J77" i="10"/>
  <c r="E77" i="10"/>
  <c r="K77" i="10" s="1"/>
  <c r="K76" i="10"/>
  <c r="J76" i="10"/>
  <c r="E76" i="10"/>
  <c r="J75" i="10"/>
  <c r="K75" i="10" s="1"/>
  <c r="E75" i="10"/>
  <c r="J74" i="10"/>
  <c r="K74" i="10" s="1"/>
  <c r="E74" i="10"/>
  <c r="J73" i="10"/>
  <c r="K73" i="10" s="1"/>
  <c r="E73" i="10"/>
  <c r="J72" i="10"/>
  <c r="K72" i="10" s="1"/>
  <c r="E72" i="10"/>
  <c r="J71" i="10"/>
  <c r="K71" i="10" s="1"/>
  <c r="E71" i="10"/>
  <c r="J70" i="10"/>
  <c r="E70" i="10"/>
  <c r="K70" i="10" s="1"/>
  <c r="J69" i="10"/>
  <c r="E69" i="10"/>
  <c r="K69" i="10" s="1"/>
  <c r="K68" i="10"/>
  <c r="J68" i="10"/>
  <c r="E68" i="10"/>
  <c r="J67" i="10"/>
  <c r="K67" i="10" s="1"/>
  <c r="E67" i="10"/>
  <c r="J66" i="10"/>
  <c r="K66" i="10" s="1"/>
  <c r="E66" i="10"/>
  <c r="J65" i="10"/>
  <c r="K65" i="10" s="1"/>
  <c r="E65" i="10"/>
  <c r="J64" i="10"/>
  <c r="K64" i="10" s="1"/>
  <c r="E64" i="10"/>
  <c r="J63" i="10"/>
  <c r="K63" i="10" s="1"/>
  <c r="E63" i="10"/>
  <c r="J62" i="10"/>
  <c r="E62" i="10"/>
  <c r="K62" i="10" s="1"/>
  <c r="J61" i="10"/>
  <c r="E61" i="10"/>
  <c r="K61" i="10" s="1"/>
  <c r="K60" i="10"/>
  <c r="J60" i="10"/>
  <c r="E60" i="10"/>
  <c r="J59" i="10"/>
  <c r="K59" i="10" s="1"/>
  <c r="E59" i="10"/>
  <c r="J58" i="10"/>
  <c r="K58" i="10" s="1"/>
  <c r="E58" i="10"/>
  <c r="J57" i="10"/>
  <c r="K57" i="10" s="1"/>
  <c r="E57" i="10"/>
  <c r="J56" i="10"/>
  <c r="K56" i="10" s="1"/>
  <c r="E56" i="10"/>
  <c r="J55" i="10"/>
  <c r="K55" i="10" s="1"/>
  <c r="E55" i="10"/>
  <c r="J54" i="10"/>
  <c r="E54" i="10"/>
  <c r="K54" i="10" s="1"/>
  <c r="J53" i="10"/>
  <c r="E53" i="10"/>
  <c r="K53" i="10" s="1"/>
  <c r="K52" i="10"/>
  <c r="J52" i="10"/>
  <c r="E52" i="10"/>
  <c r="J51" i="10"/>
  <c r="K51" i="10" s="1"/>
  <c r="E51" i="10"/>
  <c r="J50" i="10"/>
  <c r="K50" i="10" s="1"/>
  <c r="E50" i="10"/>
  <c r="J49" i="10"/>
  <c r="K49" i="10" s="1"/>
  <c r="E49" i="10"/>
  <c r="J48" i="10"/>
  <c r="K48" i="10" s="1"/>
  <c r="E48" i="10"/>
  <c r="J47" i="10"/>
  <c r="K47" i="10" s="1"/>
  <c r="E47" i="10"/>
  <c r="J46" i="10"/>
  <c r="E46" i="10"/>
  <c r="K46" i="10" s="1"/>
  <c r="J45" i="10"/>
  <c r="E45" i="10"/>
  <c r="K45" i="10" s="1"/>
  <c r="K44" i="10"/>
  <c r="J44" i="10"/>
  <c r="E44" i="10"/>
  <c r="J43" i="10"/>
  <c r="K43" i="10" s="1"/>
  <c r="E43" i="10"/>
  <c r="J42" i="10"/>
  <c r="K42" i="10" s="1"/>
  <c r="E42" i="10"/>
  <c r="J41" i="10"/>
  <c r="K41" i="10" s="1"/>
  <c r="E41" i="10"/>
  <c r="J40" i="10"/>
  <c r="K40" i="10" s="1"/>
  <c r="E40" i="10"/>
  <c r="J39" i="10"/>
  <c r="K39" i="10" s="1"/>
  <c r="E39" i="10"/>
  <c r="J38" i="10"/>
  <c r="E38" i="10"/>
  <c r="K38" i="10" s="1"/>
  <c r="J37" i="10"/>
  <c r="K37" i="10" s="1"/>
  <c r="E37" i="10"/>
  <c r="K36" i="10"/>
  <c r="J36" i="10"/>
  <c r="E36" i="10"/>
  <c r="J35" i="10"/>
  <c r="K35" i="10" s="1"/>
  <c r="E35" i="10"/>
  <c r="J34" i="10"/>
  <c r="K34" i="10" s="1"/>
  <c r="E34" i="10"/>
  <c r="J33" i="10"/>
  <c r="K33" i="10" s="1"/>
  <c r="E33" i="10"/>
  <c r="J32" i="10"/>
  <c r="K32" i="10" s="1"/>
  <c r="E32" i="10"/>
  <c r="J31" i="10"/>
  <c r="K31" i="10" s="1"/>
  <c r="E31" i="10"/>
  <c r="J30" i="10"/>
  <c r="E30" i="10"/>
  <c r="K30" i="10" s="1"/>
  <c r="J29" i="10"/>
  <c r="K29" i="10" s="1"/>
  <c r="E29" i="10"/>
  <c r="K28" i="10"/>
  <c r="J28" i="10"/>
  <c r="E28" i="10"/>
  <c r="J27" i="10"/>
  <c r="K27" i="10" s="1"/>
  <c r="E27" i="10"/>
  <c r="J26" i="10"/>
  <c r="K26" i="10" s="1"/>
  <c r="E26" i="10"/>
  <c r="J25" i="10"/>
  <c r="K25" i="10" s="1"/>
  <c r="E25" i="10"/>
  <c r="J24" i="10"/>
  <c r="K24" i="10" s="1"/>
  <c r="E24" i="10"/>
  <c r="J23" i="10"/>
  <c r="K23" i="10" s="1"/>
  <c r="E23" i="10"/>
  <c r="J22" i="10"/>
  <c r="E22" i="10"/>
  <c r="K22" i="10" s="1"/>
  <c r="J21" i="10"/>
  <c r="K21" i="10" s="1"/>
  <c r="E21" i="10"/>
  <c r="K20" i="10"/>
  <c r="J20" i="10"/>
  <c r="E20" i="10"/>
  <c r="J19" i="10"/>
  <c r="K19" i="10" s="1"/>
  <c r="E19" i="10"/>
  <c r="J18" i="10"/>
  <c r="K18" i="10" s="1"/>
  <c r="E18" i="10"/>
  <c r="J17" i="10"/>
  <c r="K17" i="10" s="1"/>
  <c r="E17" i="10"/>
  <c r="J16" i="10"/>
  <c r="K16" i="10" s="1"/>
  <c r="E16" i="10"/>
  <c r="J15" i="10"/>
  <c r="K15" i="10" s="1"/>
  <c r="E15" i="10"/>
  <c r="J14" i="10"/>
  <c r="E14" i="10"/>
  <c r="K14" i="10" s="1"/>
  <c r="J13" i="10"/>
  <c r="K13" i="10" s="1"/>
  <c r="E13" i="10"/>
  <c r="K12" i="10"/>
  <c r="J12" i="10"/>
  <c r="E12" i="10"/>
  <c r="J11" i="10"/>
  <c r="K11" i="10" s="1"/>
  <c r="E11" i="10"/>
  <c r="J10" i="10"/>
  <c r="K10" i="10" s="1"/>
  <c r="E10" i="10"/>
  <c r="J9" i="10"/>
  <c r="K9" i="10" s="1"/>
  <c r="E9" i="10"/>
  <c r="J8" i="10"/>
  <c r="K8" i="10" s="1"/>
  <c r="E8" i="10"/>
  <c r="J7" i="10"/>
  <c r="K7" i="10" s="1"/>
  <c r="E7" i="10"/>
  <c r="J6" i="10"/>
  <c r="E6" i="10"/>
  <c r="K6" i="10" s="1"/>
  <c r="J5" i="10"/>
  <c r="K5" i="10" s="1"/>
  <c r="E5" i="10"/>
  <c r="K4" i="10"/>
  <c r="J4" i="10"/>
  <c r="E4" i="10"/>
  <c r="I84" i="5"/>
  <c r="J84" i="5" s="1"/>
  <c r="J83" i="5"/>
  <c r="K83" i="5" s="1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K49" i="5" s="1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K4" i="5" s="1"/>
  <c r="K84" i="5" l="1"/>
  <c r="K84" i="10"/>
  <c r="H4" i="7" s="1"/>
  <c r="H14" i="7" s="1"/>
</calcChain>
</file>

<file path=xl/sharedStrings.xml><?xml version="1.0" encoding="utf-8"?>
<sst xmlns="http://schemas.openxmlformats.org/spreadsheetml/2006/main" count="569" uniqueCount="271">
  <si>
    <t>中移动信息技术公司合作伙伴技术服务工作量核算表</t>
  </si>
  <si>
    <t>2022年10月-12月</t>
  </si>
  <si>
    <t>合同编号：CMITYD-202200097</t>
  </si>
  <si>
    <t>合同名称：中移动信息2022-2023年通用研发服务项目（上海天玑）技术开发框架合同</t>
  </si>
  <si>
    <t>部门：基础平台部</t>
  </si>
  <si>
    <t>序号</t>
  </si>
  <si>
    <t>项目名称</t>
  </si>
  <si>
    <t>工作项</t>
  </si>
  <si>
    <t>二级需求名称</t>
  </si>
  <si>
    <t>三级需求名称</t>
  </si>
  <si>
    <t>工作内容详细描述</t>
  </si>
  <si>
    <t>工作开始时间</t>
  </si>
  <si>
    <t>实际完成时间</t>
  </si>
  <si>
    <t>工作量
（人日）</t>
  </si>
  <si>
    <t>工作量
核算金额</t>
  </si>
  <si>
    <t>合计金额</t>
  </si>
  <si>
    <t>备注</t>
  </si>
  <si>
    <t>IT云存储智能运维工具研发</t>
  </si>
  <si>
    <t>上线检测</t>
  </si>
  <si>
    <t>上线检测功能缺陷修复及优化</t>
  </si>
  <si>
    <t>上线检测功能缺陷修复及优化,上线检测页面展示详情页面缓慢修复</t>
  </si>
  <si>
    <t>上线检测功能缺陷修复及优化,上线检测详情页面数据显示不正确问题修复</t>
  </si>
  <si>
    <t>上线检测功能缺陷修复及优化,上线检测详情页面苏研存储数据项获取不到</t>
  </si>
  <si>
    <t>上线检测功能缺陷修复及优化,上线检测列表页面搜索日期不正确</t>
  </si>
  <si>
    <t xml:space="preserve">分布式文件存储、块存储、传统存储上线检测、接口对接、流程编排、检测分析报告
</t>
  </si>
  <si>
    <t>磁盘阵列与上线检测业务功能的适配，包含前端展示以及后端接口的编写联调等</t>
  </si>
  <si>
    <t>苏研存储与上线检测业务功能的适配，包含前端展示以及后端接口的编写联调等</t>
  </si>
  <si>
    <t>浪潮存储与上线检测业务功能的适配，包含前端展示以及后端接口的编写联调等</t>
  </si>
  <si>
    <t>曙光存储与上线检测业务功能的适配，包含前端展示以及后端接口的编写联调等</t>
  </si>
  <si>
    <t>华三存储与上线检测业务功能的适配，包含前端展示以及后端接口的编写联调等</t>
  </si>
  <si>
    <t>容量预测</t>
  </si>
  <si>
    <t>存储容量预测数据分析---业务功能前端页面开发、联调</t>
  </si>
  <si>
    <t>容量预测功能前端页面开发、联调、测试</t>
  </si>
  <si>
    <t>存储容量预测数据分析、容量预测算法研发和验证</t>
  </si>
  <si>
    <t>容量预测功能后端功能开发、联调、测试，容量预测算法研发和验证</t>
  </si>
  <si>
    <t>分布式文件存储、块存储、传统存储容量预测数据分析、容量预测算法研发和验证</t>
  </si>
  <si>
    <t>磁盘阵列与容量预测业务功能的适配，包含前端展示以及后端接口的编写联调等</t>
  </si>
  <si>
    <t>苏研存储与容量预测业务功能的适配，包含前端展示以及后端接口的编写联调等</t>
  </si>
  <si>
    <t>浪潮存储与容量预测业务功能的适配，包含前端展示以及后端接口的编写联调等</t>
  </si>
  <si>
    <t>曙光存储与容量预测业务功能的适配，包含前端展示以及后端接口的编写联调等</t>
  </si>
  <si>
    <t>华三存储与容量预测业务功能的适配，包含前端展示以及后端接口的编写联调等</t>
  </si>
  <si>
    <t>存储容量预估列表页面展示字段项名称调整及位置调整</t>
  </si>
  <si>
    <t>容量预测缺陷修复，存储容量预估列表页面展示字段项名称调整及位置调整</t>
  </si>
  <si>
    <t>存储容量预估功能预估存储值显示与实际差距过大</t>
  </si>
  <si>
    <t>容量预测缺陷修复，存储容量预估功能预估存储值显示与实际差距过大</t>
  </si>
  <si>
    <t>存储容量预估与苏研存储对接数据获取不到</t>
  </si>
  <si>
    <t>容量预测缺陷修复，存储容量预估与苏研存储对接数据获取不到</t>
  </si>
  <si>
    <t>健康度打分</t>
  </si>
  <si>
    <t>健康度打分功能缺陷修复及优化</t>
  </si>
  <si>
    <t>健康度打分模板修改之后不生效</t>
  </si>
  <si>
    <t>包含相关功能性BUG修复，对于健康度打分模板内容的优化、展示内容的优化等</t>
  </si>
  <si>
    <t>健康度打分显示分数与实际扣分项不符合</t>
  </si>
  <si>
    <t>健康度打分显示分数与实际扣分项不符合，调整优化</t>
  </si>
  <si>
    <t>健康度打分对于苏研存储分数不显示问题</t>
  </si>
  <si>
    <t>健康度打分对于苏研存储分数不显示问题，核查并解决不显示的问题</t>
  </si>
  <si>
    <t>健康度打分扣分项与实际接口获得数据时间差距过大</t>
  </si>
  <si>
    <t>健康度打分扣分项与实际接口获得数据时间差距过大，时间差距大，排查并解决问题</t>
  </si>
  <si>
    <t>健康度打分对于磁盘阵列分数不显示问题</t>
  </si>
  <si>
    <t>缺陷修复，健康度打分对于磁盘阵列分数不显示问题</t>
  </si>
  <si>
    <t>存储健康度打分规则定义、健康度计算、存储设备健康度分析</t>
  </si>
  <si>
    <t>磁盘阵列与健康度打分业务功能的适配，包含前端展示以及后端接口的编写联调等</t>
  </si>
  <si>
    <t>苏研存储与健康度打分业务功能的适配，包含前端展示以及后端接口的编写联调等</t>
  </si>
  <si>
    <t>浪潮存储与健康度打分业务功能的适配，包含前端展示以及后端接口的编写联调等</t>
  </si>
  <si>
    <t>曙光存储与健康度打分业务功能的适配，包含前端展示以及后端接口的编写联调等</t>
  </si>
  <si>
    <t>华三存储与健康度打分业务功能的适配，包含前端展示以及后端接口的编写联调等</t>
  </si>
  <si>
    <t>存储自愈</t>
  </si>
  <si>
    <t>故障自愈场景分析--需求收集、讨论及方案设计</t>
  </si>
  <si>
    <t>存储自愈需求收集、讨论及相关方案设计</t>
  </si>
  <si>
    <t>故障自愈场景分析--页面原型编写</t>
  </si>
  <si>
    <t>存储自愈页面原型</t>
  </si>
  <si>
    <t>持续性绘制相关页面原型</t>
  </si>
  <si>
    <t>故障自愈服务、接口、流程编排、配置等能力研发，故障自愈能力监控、探测----前端页面开发</t>
  </si>
  <si>
    <t>存储自愈业务前端页面开发，包含前端页面开发的开发，前后端的联调等</t>
  </si>
  <si>
    <t>故障自愈服务、接口、流程编排、配置等能力研发，故障自愈能力监控、探测----后端开发</t>
  </si>
  <si>
    <t>存储自愈业务后端功能开发，包含数据库设计、后端功能开发、前后端的联调等业务功能开发</t>
  </si>
  <si>
    <t>故障自愈服务、接口、流程编排、配置等能力研发，故障自愈能力监控、探测--多类型存储能力适配</t>
  </si>
  <si>
    <t>磁盘阵列与存储自愈业务功能的适配，包含前端展示以及后端接口的编写联调等</t>
  </si>
  <si>
    <t>苏研存储与存储自愈业务功能的适配，包含前端展示以及后端接口的编写联调等</t>
  </si>
  <si>
    <t>浪潮存储与存储自愈业务功能的适配，包含前端展示以及后端接口的编写联调等</t>
  </si>
  <si>
    <t>曙光存储与存储自愈业务功能的适配，包含前端展示以及后端接口的编写联调等</t>
  </si>
  <si>
    <t>华三存储与存储自愈业务功能的适配，包含前端展示以及后端接口的编写联调等</t>
  </si>
  <si>
    <t>存储自愈缺陷修复及优化</t>
  </si>
  <si>
    <t>存储自愈调用磁盘接口报错信息修改</t>
  </si>
  <si>
    <t>存储自愈缺陷修复，存储自愈调用磁盘接口报错信息修改</t>
  </si>
  <si>
    <t>存储自愈列表页面字段名称与位置调整</t>
  </si>
  <si>
    <t>存储自愈执行自愈操作提示执行成功，但实际未成功</t>
  </si>
  <si>
    <t>存储自愈功能与华三存储调用接口报错</t>
  </si>
  <si>
    <t>自动巡检</t>
  </si>
  <si>
    <t xml:space="preserve">分布式文件存储、块存储、传统存储自动化巡检、接口对接、流程编排、巡检分析报告
</t>
  </si>
  <si>
    <t>磁盘阵列与自动巡检业务功能的适配，包含前端展示以及后端接口的编写联调等</t>
  </si>
  <si>
    <t>苏研存储与自动巡检业务功能的适配，包含前端展示以及后端接口的编写联调等</t>
  </si>
  <si>
    <t>浪潮存储与自动巡检业务功能的适配，包含前端展示以及后端接口的编写联调等</t>
  </si>
  <si>
    <t>曙光存储与自动巡检业务功能的适配，包含前端展示以及后端接口的编写联调等</t>
  </si>
  <si>
    <t>华三存储与自动巡检业务功能的适配，包含前端展示以及后端接口的编写联调等</t>
  </si>
  <si>
    <t>自动巡检功能缺陷修复及优化</t>
  </si>
  <si>
    <t>自动巡检生成报表等待时间过长</t>
  </si>
  <si>
    <t>自动巡检生成报表中excel里面数据显示不全问题</t>
  </si>
  <si>
    <t>自动巡检对苏研存储的接口数据获取有误</t>
  </si>
  <si>
    <t>自动巡检对存储阵列的接口数据获取有误</t>
  </si>
  <si>
    <t>自动巡检列表页面搜索条件有误</t>
  </si>
  <si>
    <t>大屏展示</t>
  </si>
  <si>
    <t>大屏展示需求收集</t>
  </si>
  <si>
    <t>大屏展示需求收集、讨论</t>
  </si>
  <si>
    <t>大屏方案设计</t>
  </si>
  <si>
    <t>大屏方案设计、讨论、草图绘制、持续性确认等</t>
  </si>
  <si>
    <t>大屏原型UI demo设计</t>
  </si>
  <si>
    <t>大屏原型UI demo设计，持续性优化</t>
  </si>
  <si>
    <t>大屏页面编写</t>
  </si>
  <si>
    <t>大屏页面的编写实现</t>
  </si>
  <si>
    <t>大屏持续性风格、展示调整优化</t>
  </si>
  <si>
    <t>大屏展示功能缺陷修复及优化</t>
  </si>
  <si>
    <t>大屏展示的磁盘健康度数据显示有误</t>
  </si>
  <si>
    <t>大屏整体风格、显示字体内容优化调整</t>
  </si>
  <si>
    <t>第三方系统对接</t>
  </si>
  <si>
    <t>云擎平台适配功能分析设计与研发，支持云擎平台的接入能力</t>
  </si>
  <si>
    <t xml:space="preserve">云擎平台适配功能分析设计与研发，支持云擎平台的接入能力
</t>
  </si>
  <si>
    <t>平台对接时接口统一化</t>
  </si>
  <si>
    <t>与其他平台接口对接规范、分析，接口功能，提供标准化接口能力--磐匠对接</t>
  </si>
  <si>
    <t>与磐匠平台进行对接，使用磐匠相关能力</t>
  </si>
  <si>
    <t>与其他平台接口对接规范、分析，接口功能，提供标准化接口能力--磁盘健康度系统</t>
  </si>
  <si>
    <t>磁盘健康度系统对接，对接相关接口数据，在系统中让磁盘与存储进行相关联展示</t>
  </si>
  <si>
    <t>底层存储对接</t>
  </si>
  <si>
    <t>监控与采集设备运行状态、硬件状态，收集和分析分布式块存储---苏研存储接口对接封装</t>
  </si>
  <si>
    <t>分布式块存储-苏研存储底层接口对接封装</t>
  </si>
  <si>
    <t>监控与采集设备运行状态、硬件状态，收集和分析分布式块存储---苏研存储接口联调测试</t>
  </si>
  <si>
    <t>分布式块存储-苏研存储底层接口对接联调</t>
  </si>
  <si>
    <t>分布式块存储-苏研存储底层接口联调</t>
  </si>
  <si>
    <t>无法采集到设备运行状态问题修复</t>
  </si>
  <si>
    <t>监控与采集设备运行状态、硬件状态，收集和分析分布式块存储---浪潮存储接口对接封装</t>
  </si>
  <si>
    <t>分布式存储-浪潮存储底层接口对接封装</t>
  </si>
  <si>
    <t>分布式存储-浪潮存储底层接口对接封装，包含存储数据获取，统一封装接口</t>
  </si>
  <si>
    <t>监控与采集设备运行状态、硬件状态，收集和分析分布式块存储---浪潮存储接口联调测试</t>
  </si>
  <si>
    <t>分布式存储-浪潮存储底层接口对接联调，包含存储数据获取，统一封装接口</t>
  </si>
  <si>
    <t>监控与采集设备运行状态、硬件状态，收集和分析分布式块存储---曙光存储接口对接封装</t>
  </si>
  <si>
    <t>分布式存储-曙光存储底层接口对接封装，包含存储数据获取，统一封装接口</t>
  </si>
  <si>
    <t>监控与采集设备运行状态、硬件状态，收集和分析分布式块存储---曙光存储接口联调测试</t>
  </si>
  <si>
    <t>分布式存储-曙光存储底层接口对接联调，包含业务功能与存储接口联调测试</t>
  </si>
  <si>
    <t>系统间接口调用无反应问题修复</t>
  </si>
  <si>
    <t>监控与采集设备运行状态、硬件状态，收集和分析分布式块存储---华三存储接口对接封装</t>
  </si>
  <si>
    <t>分布式存储-华三存储底层接口对接封装，包含业务功能与存储接口联调测试</t>
  </si>
  <si>
    <t>监控与采集设备运行状态、硬件状态，收集和分析分布式块存储---华三存储接口联调测试</t>
  </si>
  <si>
    <t>分布式存储-华三存储底层接口对接联调，包含业务功能与存储接口联调测试</t>
  </si>
  <si>
    <t>监控与采集设备运行状态、硬件状态，收集和分析分布式块存储---华为FS6存储接口对接封装</t>
  </si>
  <si>
    <t>分布式块存储-华为FusionStorage6 接口对接封装，包含业务功能与存储接口联调测试</t>
  </si>
  <si>
    <t>监控与采集设备运行状态、硬件状态，收集和分析分布式块存储---华为FS6存储接口联调测试</t>
  </si>
  <si>
    <t>分布式块存储-华为FusionStorage6 接口对接联调，包含业务功能与存储接口联调测试</t>
  </si>
  <si>
    <t>分布式块存储-华为FusionStorage6 接口联调，包含业务功能与存储接口联调测试</t>
  </si>
  <si>
    <t>监控与采集设备运行状态、硬件状态，收集和分析分布式文件存储---华为O9000存储接口对接封装</t>
  </si>
  <si>
    <t>分布式文件存储-华为O9000接口对接封装，包含业务功能与存储接口联调测试</t>
  </si>
  <si>
    <t>监控与采集设备运行状态、硬件状态，收集和分析分布式块存储---华为O9000存储接口联调测试</t>
  </si>
  <si>
    <t>分布式文件存储-华为O9000接口对接联调，包含业务功能与存储接口联调测试</t>
  </si>
  <si>
    <t>分布式文件存储-华为O9000接口联调，包含业务功能与存储接口联调测试</t>
  </si>
  <si>
    <t>监控与采集设备运行状态、硬件状态，收集和分析传统存储---华为OceanStor 6810存储接口对接封装</t>
  </si>
  <si>
    <t>磁盘阵列-华为OceanStor 6810 存储接口对接封装，包含业务功能与存储接口联调测试</t>
  </si>
  <si>
    <t>监控与采集设备运行状态、硬件状态，收集和分析传统存储---华为OceanStor 6810存储接口联调测试</t>
  </si>
  <si>
    <t>磁盘阵列-华为OceanStor 6810存储接口对接联调，包含业务功能与存储接口联调测试</t>
  </si>
  <si>
    <t>磁盘阵列-华为OceanStor 6810存储接口封装，包含业务功能与存储接口联调测试</t>
  </si>
  <si>
    <t>自动巡检模块</t>
  </si>
  <si>
    <t>自动巡检数据获取失败修复、数据获取错误</t>
  </si>
  <si>
    <t>注：本月统计周期为10月1日-12月31日</t>
  </si>
  <si>
    <t>制表人：</t>
  </si>
  <si>
    <t>校验人：</t>
  </si>
  <si>
    <t>审核人：</t>
  </si>
  <si>
    <t>合作伙伴负责人：</t>
  </si>
  <si>
    <t>中移动信息技术公司合作伙伴技术服务工作任务考核汇总表</t>
  </si>
  <si>
    <t>2022年4季度</t>
  </si>
  <si>
    <t>核算细项名称</t>
  </si>
  <si>
    <t>工作量</t>
  </si>
  <si>
    <t>工作量占比</t>
  </si>
  <si>
    <t>响应及时性(20分）</t>
  </si>
  <si>
    <t>工作效率
（20分）</t>
  </si>
  <si>
    <t>工作质量
（30分）</t>
  </si>
  <si>
    <t>流程规范执行情况
（30分）</t>
  </si>
  <si>
    <t>工作任务考核得分
(100分）</t>
  </si>
  <si>
    <t>工作任务考核得分折算</t>
  </si>
  <si>
    <t>服务质量评审人</t>
  </si>
  <si>
    <r>
      <rPr>
        <sz val="11"/>
        <color theme="1"/>
        <rFont val="Times New Roman"/>
        <family val="1"/>
      </rPr>
      <t>IT</t>
    </r>
    <r>
      <rPr>
        <sz val="11"/>
        <color theme="1"/>
        <rFont val="宋体"/>
        <charset val="134"/>
      </rPr>
      <t>云存储智能运维工具研发</t>
    </r>
  </si>
  <si>
    <t>总计：</t>
  </si>
  <si>
    <t>注：各项工作任务考核得分填写参考《外部技术服务工作任务评分标准》</t>
  </si>
  <si>
    <t>上海天玑科技股份有限公司技术能力评定表</t>
  </si>
  <si>
    <t>合同名称：中移动信息2022-2023年通用 研发服务项目（上海天玑）技术开发框架合同</t>
  </si>
  <si>
    <t>研发人员</t>
  </si>
  <si>
    <t>技术能力</t>
  </si>
  <si>
    <t>是否满足</t>
  </si>
  <si>
    <t>任自华</t>
  </si>
  <si>
    <t>对应《技术规范书》3.2条款能力要求</t>
  </si>
  <si>
    <t>是</t>
  </si>
  <si>
    <t>傅铁成</t>
  </si>
  <si>
    <t>冯泽威</t>
  </si>
  <si>
    <t>刘东阳</t>
  </si>
  <si>
    <t>刘华强</t>
  </si>
  <si>
    <t>周彪</t>
  </si>
  <si>
    <t>叶铠</t>
  </si>
  <si>
    <t>周文刚</t>
  </si>
  <si>
    <t>孙江涛</t>
  </si>
  <si>
    <t>季志明</t>
  </si>
  <si>
    <t>张家力</t>
  </si>
  <si>
    <t>张文龙</t>
  </si>
  <si>
    <t>张晨晨</t>
  </si>
  <si>
    <t>张朝勇</t>
  </si>
  <si>
    <t>徐成飞</t>
  </si>
  <si>
    <t>曹相鹏</t>
  </si>
  <si>
    <t>党彪</t>
  </si>
  <si>
    <t>李双成</t>
  </si>
  <si>
    <t>汪佳林</t>
  </si>
  <si>
    <t>沈建彪</t>
  </si>
  <si>
    <t>温志强</t>
  </si>
  <si>
    <t>潘仁俊</t>
  </si>
  <si>
    <t>王儒</t>
  </si>
  <si>
    <t>王志坚</t>
  </si>
  <si>
    <t>王恒</t>
  </si>
  <si>
    <t>罗志慧</t>
  </si>
  <si>
    <t>罗文星</t>
  </si>
  <si>
    <t>耿晨晨</t>
  </si>
  <si>
    <t>武月雷</t>
  </si>
  <si>
    <t>邵旭跃</t>
  </si>
  <si>
    <t>郭小宗</t>
  </si>
  <si>
    <t>郭柱树</t>
  </si>
  <si>
    <t>金程程</t>
  </si>
  <si>
    <t>陈见乐</t>
  </si>
  <si>
    <t>陈龙</t>
  </si>
  <si>
    <t>鲁鑫</t>
  </si>
  <si>
    <t>王俊凯</t>
  </si>
  <si>
    <t>1T云存储智能运维工具研发</t>
  </si>
  <si>
    <t>金婷婷</t>
  </si>
  <si>
    <t>李倩倩</t>
  </si>
  <si>
    <t>刘梦飞</t>
  </si>
  <si>
    <t>周建洁</t>
  </si>
  <si>
    <t>黄镜龙</t>
  </si>
  <si>
    <t>何建泉</t>
  </si>
  <si>
    <t>汤帆扬</t>
  </si>
  <si>
    <t>陈专意</t>
  </si>
  <si>
    <t>本表为合同中的《外部技术能力评定表》</t>
  </si>
  <si>
    <t>中移动信息技术公司合作伙伴技术服务季度考核表</t>
  </si>
  <si>
    <t>考核点</t>
  </si>
  <si>
    <t>权重</t>
  </si>
  <si>
    <t>考核内容</t>
  </si>
  <si>
    <t>考核方法</t>
  </si>
  <si>
    <t>评分数据</t>
  </si>
  <si>
    <t>得分</t>
  </si>
  <si>
    <t>工作任务考核得分数据综合</t>
  </si>
  <si>
    <t>对考核期间内乙方完成工作任务的技术服务考核的综合</t>
  </si>
  <si>
    <t>各项工作任务完成情况的客户得分综合：Σ（每项工作任务的考核得分*每项工作任务工作量/考核期内工作任务总工作量）</t>
  </si>
  <si>
    <t>工作任务考核汇总表</t>
  </si>
  <si>
    <t>研发团队技术能力</t>
  </si>
  <si>
    <t>考核期间，乙方所提供的研发团队所有人技术能力水。</t>
  </si>
  <si>
    <t>若乙方研发团队中不满足本文件3.2条款要求，有1人不满足，扣1分，扣完为止。</t>
  </si>
  <si>
    <t>外部技术能力评定表</t>
  </si>
  <si>
    <t>考核期间,乙方提供的研发团队稳定性应为100%,研发团队稳定性=1-(因乙方自身原因不再为本公司提供技术服务的人数/乙方在考核期内整体服务团队总人数)</t>
  </si>
  <si>
    <t>=100%         （10分）</t>
  </si>
  <si>
    <t>自身原因离职人数：</t>
  </si>
  <si>
    <t>[95%,100%)  （8分）</t>
  </si>
  <si>
    <t>[90%,95%)    （6分）</t>
  </si>
  <si>
    <t>本季度该合作伙伴团队服务总人数：</t>
  </si>
  <si>
    <t>[85%,90%)    （4分）</t>
  </si>
  <si>
    <t>[0%,85%)      （0分）</t>
  </si>
  <si>
    <t>技术团队稳定性：</t>
  </si>
  <si>
    <t>服务态度</t>
  </si>
  <si>
    <t>乙方技术服务人员对本公司具体需求接口人积极配合，在日常工作中保持友好顺畅的沟通，对本公司的问题能够细致耐心的解答，充分满足本公司合理的要求</t>
  </si>
  <si>
    <t xml:space="preserve">满意，沟通顺畅，配合积极主动（7,10分] </t>
  </si>
  <si>
    <t>沟通顺畅</t>
  </si>
  <si>
    <t xml:space="preserve">基本满意，能够获取必要的信息，能够配合本公司完成工作（3,7分] </t>
  </si>
  <si>
    <t>不满意，提供的工作信息不完整，不能配合本公司完成工作（0-3分]</t>
  </si>
  <si>
    <t>分数合计</t>
  </si>
  <si>
    <t>本表为合同中的《外部技术支持厂商服务季度考核表》</t>
  </si>
  <si>
    <t>上线检测功能缺陷修复及优化,上线检测列表页面搜索日期不正确，运维运营</t>
    <phoneticPr fontId="29" type="noConversion"/>
  </si>
  <si>
    <t>上线检测功能缺陷修复及优化,上线检测页面展示详情页面缓慢修复</t>
    <phoneticPr fontId="29" type="noConversion"/>
  </si>
  <si>
    <t>磁盘阵列与容量预测业务功能的适配，包含前端展示以及后端接口的编写联调等</t>
    <phoneticPr fontId="29" type="noConversion"/>
  </si>
  <si>
    <t>上线检测功能缺陷修复及优化,上线检测详情页面数据显示不正确问题修复</t>
    <phoneticPr fontId="29" type="noConversion"/>
  </si>
  <si>
    <t>上线检测功能缺陷修复及优化,上线检测详情页面数据显示不正确问题</t>
    <phoneticPr fontId="29" type="noConversion"/>
  </si>
  <si>
    <t>上线检测功能缺陷修复优化,上线检测详情页面数据显示不正确问题修复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</si>
</sst>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1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b/>
      <sz val="12"/>
      <color rgb="FF000000"/>
      <name val="微软雅黑"/>
      <charset val="134"/>
    </font>
    <font>
      <sz val="9"/>
      <color theme="1"/>
      <name val="微软雅黑"/>
      <charset val="134"/>
    </font>
    <font>
      <sz val="12"/>
      <color rgb="FF000000"/>
      <name val="微软雅黑"/>
      <charset val="134"/>
    </font>
    <font>
      <sz val="10"/>
      <name val="Arial"/>
      <family val="2"/>
    </font>
    <font>
      <sz val="14"/>
      <name val="微软雅黑"/>
      <charset val="134"/>
    </font>
    <font>
      <sz val="15"/>
      <name val="SimSun"/>
      <charset val="134"/>
    </font>
    <font>
      <sz val="12"/>
      <name val="微软雅黑"/>
      <charset val="134"/>
    </font>
    <font>
      <sz val="10"/>
      <name val="SimSun"/>
      <charset val="134"/>
    </font>
    <font>
      <b/>
      <sz val="11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27"/>
      <name val="SimSun"/>
      <charset val="134"/>
    </font>
    <font>
      <b/>
      <sz val="11"/>
      <color rgb="FF000000"/>
      <name val="微软雅黑"/>
      <charset val="134"/>
    </font>
    <font>
      <sz val="11"/>
      <color theme="1"/>
      <name val="Times New Roman"/>
      <family val="1"/>
    </font>
    <font>
      <sz val="12"/>
      <color theme="1"/>
      <name val="宋体"/>
      <charset val="134"/>
      <scheme val="minor"/>
    </font>
    <font>
      <sz val="11"/>
      <name val="Times New Roman"/>
      <family val="1"/>
    </font>
    <font>
      <sz val="12"/>
      <name val="宋体"/>
      <charset val="134"/>
      <scheme val="minor"/>
    </font>
    <font>
      <sz val="11"/>
      <color rgb="FFFF0000"/>
      <name val="微软雅黑"/>
      <charset val="134"/>
    </font>
    <font>
      <b/>
      <sz val="12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6">
    <xf numFmtId="0" fontId="0" fillId="0" borderId="0"/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</cellStyleXfs>
  <cellXfs count="128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57" fontId="3" fillId="0" borderId="1" xfId="0" applyNumberFormat="1" applyFont="1" applyBorder="1" applyAlignment="1">
      <alignment horizontal="center"/>
    </xf>
    <xf numFmtId="57" fontId="1" fillId="0" borderId="5" xfId="0" applyNumberFormat="1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9" fontId="6" fillId="0" borderId="5" xfId="0" applyNumberFormat="1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2" fontId="8" fillId="0" borderId="5" xfId="0" applyNumberFormat="1" applyFont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9" fontId="7" fillId="3" borderId="5" xfId="2" applyFont="1" applyFill="1" applyBorder="1" applyAlignment="1">
      <alignment horizontal="left" vertical="center" wrapText="1"/>
    </xf>
    <xf numFmtId="2" fontId="8" fillId="0" borderId="8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57" fontId="1" fillId="0" borderId="0" xfId="0" applyNumberFormat="1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top"/>
    </xf>
    <xf numFmtId="0" fontId="16" fillId="0" borderId="0" xfId="0" applyFont="1" applyAlignment="1">
      <alignment vertical="center"/>
    </xf>
    <xf numFmtId="0" fontId="13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2" fillId="0" borderId="0" xfId="0" applyNumberFormat="1" applyFont="1"/>
    <xf numFmtId="0" fontId="5" fillId="5" borderId="6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/>
    </xf>
    <xf numFmtId="0" fontId="20" fillId="6" borderId="5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center" vertical="center"/>
    </xf>
    <xf numFmtId="176" fontId="19" fillId="0" borderId="5" xfId="0" applyNumberFormat="1" applyFont="1" applyBorder="1" applyAlignment="1">
      <alignment horizontal="center" vertical="center"/>
    </xf>
    <xf numFmtId="176" fontId="21" fillId="0" borderId="5" xfId="0" applyNumberFormat="1" applyFont="1" applyBorder="1" applyAlignment="1">
      <alignment horizontal="center" vertical="center"/>
    </xf>
    <xf numFmtId="0" fontId="22" fillId="6" borderId="5" xfId="0" applyFont="1" applyFill="1" applyBorder="1" applyAlignment="1">
      <alignment horizontal="left" vertical="center" wrapText="1"/>
    </xf>
    <xf numFmtId="176" fontId="18" fillId="5" borderId="6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23" fillId="0" borderId="5" xfId="0" applyFont="1" applyBorder="1" applyAlignment="1">
      <alignment horizontal="right"/>
    </xf>
    <xf numFmtId="176" fontId="23" fillId="0" borderId="5" xfId="0" applyNumberFormat="1" applyFont="1" applyBorder="1"/>
    <xf numFmtId="176" fontId="23" fillId="0" borderId="5" xfId="0" applyNumberFormat="1" applyFont="1" applyBorder="1" applyAlignment="1">
      <alignment horizontal="center"/>
    </xf>
    <xf numFmtId="176" fontId="2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20" fillId="0" borderId="0" xfId="0" applyFont="1"/>
    <xf numFmtId="0" fontId="20" fillId="6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vertical="center" wrapText="1"/>
    </xf>
    <xf numFmtId="0" fontId="4" fillId="6" borderId="5" xfId="0" applyFont="1" applyFill="1" applyBorder="1" applyAlignment="1">
      <alignment horizontal="left" vertical="center" wrapText="1"/>
    </xf>
    <xf numFmtId="14" fontId="20" fillId="6" borderId="5" xfId="0" applyNumberFormat="1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horizontal="left" vertical="center"/>
    </xf>
    <xf numFmtId="0" fontId="20" fillId="6" borderId="8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left" wrapText="1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6" borderId="8" xfId="0" applyFont="1" applyFill="1" applyBorder="1" applyAlignment="1">
      <alignment horizontal="center" vertical="center" wrapText="1"/>
    </xf>
    <xf numFmtId="0" fontId="24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wrapText="1"/>
    </xf>
    <xf numFmtId="0" fontId="7" fillId="3" borderId="5" xfId="0" quotePrefix="1" applyFont="1" applyFill="1" applyBorder="1" applyAlignment="1">
      <alignment vertical="center" wrapText="1"/>
    </xf>
    <xf numFmtId="0" fontId="30" fillId="6" borderId="5" xfId="0" applyFont="1" applyFill="1" applyBorder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left" vertical="center" wrapText="1"/>
    </xf>
    <xf numFmtId="57" fontId="1" fillId="6" borderId="5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22" fillId="6" borderId="5" xfId="0" applyFont="1" applyFill="1" applyBorder="1" applyAlignment="1">
      <alignment horizontal="center" vertical="center"/>
    </xf>
    <xf numFmtId="0" fontId="22" fillId="6" borderId="5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2" fillId="6" borderId="5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0" fillId="0" borderId="5" xfId="0" applyBorder="1"/>
    <xf numFmtId="0" fontId="3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57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76" fontId="1" fillId="0" borderId="5" xfId="0" applyNumberFormat="1" applyFont="1" applyBorder="1" applyAlignment="1">
      <alignment horizontal="center" vertical="center" wrapText="1"/>
    </xf>
    <xf numFmtId="57" fontId="1" fillId="0" borderId="5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9" fontId="6" fillId="0" borderId="5" xfId="0" applyNumberFormat="1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0" xfId="0" applyFont="1" applyBorder="1" applyAlignment="1">
      <alignment horizontal="right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10" xfId="0" applyFont="1" applyBorder="1" applyAlignment="1">
      <alignment horizontal="right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</cellXfs>
  <cellStyles count="16">
    <cellStyle name="百分比" xfId="2" builtinId="5"/>
    <cellStyle name="百分比 2" xfId="3" xr:uid="{00000000-0005-0000-0000-00000E000000}"/>
    <cellStyle name="常规" xfId="0" builtinId="0"/>
    <cellStyle name="常规 2" xfId="9" xr:uid="{00000000-0005-0000-0000-000038000000}"/>
    <cellStyle name="常规 2 2" xfId="6" xr:uid="{00000000-0005-0000-0000-000030000000}"/>
    <cellStyle name="常规 2 3" xfId="7" xr:uid="{00000000-0005-0000-0000-000034000000}"/>
    <cellStyle name="常规 2 3 2" xfId="8" xr:uid="{00000000-0005-0000-0000-000036000000}"/>
    <cellStyle name="常规 2 4" xfId="10" xr:uid="{00000000-0005-0000-0000-000039000000}"/>
    <cellStyle name="常规 2 5" xfId="4" xr:uid="{00000000-0005-0000-0000-000014000000}"/>
    <cellStyle name="常规 3" xfId="11" xr:uid="{00000000-0005-0000-0000-00003A000000}"/>
    <cellStyle name="常规 3 2" xfId="5" xr:uid="{00000000-0005-0000-0000-00002B000000}"/>
    <cellStyle name="常规 4" xfId="12" xr:uid="{00000000-0005-0000-0000-00003B000000}"/>
    <cellStyle name="常规 4 2" xfId="13" xr:uid="{00000000-0005-0000-0000-00003C000000}"/>
    <cellStyle name="常规 4 2 2" xfId="1" xr:uid="{00000000-0005-0000-0000-000001000000}"/>
    <cellStyle name="常规 4 3" xfId="14" xr:uid="{00000000-0005-0000-0000-00003D000000}"/>
    <cellStyle name="常规 5" xfId="15" xr:uid="{00000000-0005-0000-0000-00003E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9"/>
  <sheetViews>
    <sheetView tabSelected="1" showWhiteSpace="0" topLeftCell="C1" zoomScale="85" zoomScaleNormal="85" zoomScalePageLayoutView="85" workbookViewId="0">
      <selection activeCell="F4" sqref="F4"/>
    </sheetView>
  </sheetViews>
  <sheetFormatPr defaultColWidth="9" defaultRowHeight="17.25"/>
  <cols>
    <col min="1" max="1" width="6.75" style="50" customWidth="1"/>
    <col min="2" max="2" width="13.125" style="50" customWidth="1"/>
    <col min="3" max="3" width="17.375" style="51" customWidth="1"/>
    <col min="4" max="4" width="35" style="50" customWidth="1"/>
    <col min="5" max="5" width="40" style="52" customWidth="1"/>
    <col min="6" max="6" width="37.625" style="50" customWidth="1"/>
    <col min="7" max="7" width="15.25" style="50" customWidth="1"/>
    <col min="8" max="8" width="14.75" style="50" customWidth="1"/>
    <col min="9" max="9" width="11.75" style="50" customWidth="1"/>
    <col min="10" max="10" width="13.125" style="50" customWidth="1"/>
    <col min="11" max="11" width="14.875" style="50" customWidth="1"/>
    <col min="12" max="12" width="5.875" style="50" customWidth="1"/>
    <col min="13" max="16384" width="9" style="50"/>
  </cols>
  <sheetData>
    <row r="1" spans="1:12" ht="20.25" customHeight="1">
      <c r="A1" s="75" t="s">
        <v>0</v>
      </c>
      <c r="B1" s="75"/>
      <c r="C1" s="75"/>
      <c r="D1" s="75"/>
      <c r="E1" s="76"/>
      <c r="F1" s="75"/>
      <c r="G1" s="75"/>
      <c r="H1" s="75"/>
      <c r="I1" s="77" t="s">
        <v>1</v>
      </c>
      <c r="J1" s="77"/>
      <c r="K1" s="77"/>
      <c r="L1" s="77"/>
    </row>
    <row r="2" spans="1:12" ht="48" customHeight="1">
      <c r="A2" s="76" t="s">
        <v>2</v>
      </c>
      <c r="B2" s="76"/>
      <c r="C2" s="76"/>
      <c r="D2" s="76" t="s">
        <v>3</v>
      </c>
      <c r="E2" s="76"/>
      <c r="F2" s="76"/>
      <c r="G2" s="76"/>
      <c r="H2" s="76"/>
      <c r="I2" s="75" t="s">
        <v>4</v>
      </c>
      <c r="J2" s="75"/>
      <c r="K2" s="75"/>
      <c r="L2" s="75"/>
    </row>
    <row r="3" spans="1:12" s="47" customFormat="1" ht="36">
      <c r="A3" s="53" t="s">
        <v>5</v>
      </c>
      <c r="B3" s="53" t="s">
        <v>6</v>
      </c>
      <c r="C3" s="53" t="s">
        <v>7</v>
      </c>
      <c r="D3" s="54" t="s">
        <v>8</v>
      </c>
      <c r="E3" s="55" t="s">
        <v>9</v>
      </c>
      <c r="F3" s="54" t="s">
        <v>10</v>
      </c>
      <c r="G3" s="54" t="s">
        <v>11</v>
      </c>
      <c r="H3" s="54" t="s">
        <v>12</v>
      </c>
      <c r="I3" s="53" t="s">
        <v>13</v>
      </c>
      <c r="J3" s="53" t="s">
        <v>14</v>
      </c>
      <c r="K3" s="53" t="s">
        <v>15</v>
      </c>
      <c r="L3" s="53" t="s">
        <v>16</v>
      </c>
    </row>
    <row r="4" spans="1:12" s="48" customFormat="1" ht="56.85" customHeight="1">
      <c r="A4" s="36">
        <v>1</v>
      </c>
      <c r="B4" s="79" t="s">
        <v>17</v>
      </c>
      <c r="C4" s="80" t="s">
        <v>18</v>
      </c>
      <c r="D4" s="82" t="s">
        <v>19</v>
      </c>
      <c r="E4" s="73" t="s">
        <v>266</v>
      </c>
      <c r="F4" s="35" t="s">
        <v>20</v>
      </c>
      <c r="G4" s="56">
        <v>44842</v>
      </c>
      <c r="H4" s="56">
        <v>44853</v>
      </c>
      <c r="I4" s="36">
        <v>50</v>
      </c>
      <c r="J4" s="36">
        <f>I4*680</f>
        <v>34000</v>
      </c>
      <c r="K4" s="83">
        <f>SUM(J4:J48)</f>
        <v>460734</v>
      </c>
      <c r="L4" s="36"/>
    </row>
    <row r="5" spans="1:12" s="48" customFormat="1" ht="56.85" customHeight="1">
      <c r="A5" s="36">
        <v>2</v>
      </c>
      <c r="B5" s="79"/>
      <c r="C5" s="80"/>
      <c r="D5" s="82"/>
      <c r="E5" s="73" t="s">
        <v>268</v>
      </c>
      <c r="F5" s="35" t="s">
        <v>21</v>
      </c>
      <c r="G5" s="56">
        <v>44842</v>
      </c>
      <c r="H5" s="56">
        <v>44853</v>
      </c>
      <c r="I5" s="36">
        <v>10</v>
      </c>
      <c r="J5" s="36">
        <f t="shared" ref="J5:J84" si="0">I5*680</f>
        <v>6800</v>
      </c>
      <c r="K5" s="84"/>
      <c r="L5" s="36"/>
    </row>
    <row r="6" spans="1:12" s="48" customFormat="1" ht="56.85" customHeight="1">
      <c r="A6" s="36">
        <v>3</v>
      </c>
      <c r="B6" s="79"/>
      <c r="C6" s="80"/>
      <c r="D6" s="82"/>
      <c r="E6" s="74" t="s">
        <v>269</v>
      </c>
      <c r="F6" s="35" t="s">
        <v>22</v>
      </c>
      <c r="G6" s="56">
        <v>44842</v>
      </c>
      <c r="H6" s="56">
        <v>44853</v>
      </c>
      <c r="I6" s="36">
        <v>10</v>
      </c>
      <c r="J6" s="36">
        <f t="shared" si="0"/>
        <v>6800</v>
      </c>
      <c r="K6" s="84"/>
      <c r="L6" s="36"/>
    </row>
    <row r="7" spans="1:12" s="48" customFormat="1" ht="56.85" customHeight="1">
      <c r="A7" s="36">
        <v>4</v>
      </c>
      <c r="B7" s="79"/>
      <c r="C7" s="80"/>
      <c r="D7" s="82"/>
      <c r="E7" s="73"/>
      <c r="F7" s="73" t="s">
        <v>265</v>
      </c>
      <c r="G7" s="56">
        <v>44842</v>
      </c>
      <c r="H7" s="56">
        <v>44853</v>
      </c>
      <c r="I7" s="36">
        <v>9</v>
      </c>
      <c r="J7" s="36">
        <f t="shared" si="0"/>
        <v>6120</v>
      </c>
      <c r="K7" s="84"/>
      <c r="L7" s="36"/>
    </row>
    <row r="8" spans="1:12" s="48" customFormat="1" ht="56.85" customHeight="1">
      <c r="A8" s="36">
        <v>5</v>
      </c>
      <c r="B8" s="79"/>
      <c r="C8" s="80"/>
      <c r="D8" s="82" t="s">
        <v>24</v>
      </c>
      <c r="E8" s="73" t="s">
        <v>270</v>
      </c>
      <c r="F8" s="35" t="s">
        <v>25</v>
      </c>
      <c r="G8" s="56">
        <v>44854</v>
      </c>
      <c r="H8" s="56">
        <v>44865</v>
      </c>
      <c r="I8" s="36">
        <v>20</v>
      </c>
      <c r="J8" s="36">
        <f t="shared" si="0"/>
        <v>13600</v>
      </c>
      <c r="K8" s="84"/>
      <c r="L8" s="36"/>
    </row>
    <row r="9" spans="1:12" s="48" customFormat="1" ht="56.85" customHeight="1">
      <c r="A9" s="36">
        <v>6</v>
      </c>
      <c r="B9" s="79"/>
      <c r="C9" s="80"/>
      <c r="D9" s="82"/>
      <c r="E9" s="35" t="s">
        <v>26</v>
      </c>
      <c r="F9" s="35" t="s">
        <v>26</v>
      </c>
      <c r="G9" s="56">
        <v>44842</v>
      </c>
      <c r="H9" s="56">
        <v>44852</v>
      </c>
      <c r="I9" s="36">
        <v>13</v>
      </c>
      <c r="J9" s="36">
        <f t="shared" si="0"/>
        <v>8840</v>
      </c>
      <c r="K9" s="84"/>
      <c r="L9" s="36"/>
    </row>
    <row r="10" spans="1:12" s="48" customFormat="1" ht="56.85" customHeight="1">
      <c r="A10" s="36">
        <v>7</v>
      </c>
      <c r="B10" s="79"/>
      <c r="C10" s="80"/>
      <c r="D10" s="82"/>
      <c r="E10" s="35" t="s">
        <v>27</v>
      </c>
      <c r="F10" s="35" t="s">
        <v>27</v>
      </c>
      <c r="G10" s="56">
        <v>44853</v>
      </c>
      <c r="H10" s="56">
        <v>44865</v>
      </c>
      <c r="I10" s="36">
        <v>11</v>
      </c>
      <c r="J10" s="36">
        <f t="shared" si="0"/>
        <v>7480</v>
      </c>
      <c r="K10" s="84"/>
      <c r="L10" s="36"/>
    </row>
    <row r="11" spans="1:12" s="48" customFormat="1" ht="56.85" customHeight="1">
      <c r="A11" s="36">
        <v>8</v>
      </c>
      <c r="B11" s="79"/>
      <c r="C11" s="80"/>
      <c r="D11" s="82"/>
      <c r="E11" s="35" t="s">
        <v>28</v>
      </c>
      <c r="F11" s="35" t="s">
        <v>28</v>
      </c>
      <c r="G11" s="56">
        <v>44842</v>
      </c>
      <c r="H11" s="56">
        <v>44853</v>
      </c>
      <c r="I11" s="36">
        <v>16</v>
      </c>
      <c r="J11" s="36">
        <f t="shared" si="0"/>
        <v>10880</v>
      </c>
      <c r="K11" s="84"/>
      <c r="L11" s="36"/>
    </row>
    <row r="12" spans="1:12" s="48" customFormat="1" ht="56.85" customHeight="1">
      <c r="A12" s="36">
        <v>9</v>
      </c>
      <c r="B12" s="79"/>
      <c r="C12" s="80"/>
      <c r="D12" s="82"/>
      <c r="E12" s="35" t="s">
        <v>29</v>
      </c>
      <c r="F12" s="35" t="s">
        <v>29</v>
      </c>
      <c r="G12" s="56">
        <v>44854</v>
      </c>
      <c r="H12" s="56">
        <v>44865</v>
      </c>
      <c r="I12" s="36">
        <v>11</v>
      </c>
      <c r="J12" s="36">
        <f t="shared" si="0"/>
        <v>7480</v>
      </c>
      <c r="K12" s="84"/>
      <c r="L12" s="36"/>
    </row>
    <row r="13" spans="1:12" s="48" customFormat="1" ht="56.85" customHeight="1">
      <c r="A13" s="36">
        <v>10</v>
      </c>
      <c r="B13" s="79"/>
      <c r="C13" s="81" t="s">
        <v>30</v>
      </c>
      <c r="D13" s="39" t="s">
        <v>31</v>
      </c>
      <c r="E13" s="35" t="s">
        <v>32</v>
      </c>
      <c r="F13" s="35" t="s">
        <v>32</v>
      </c>
      <c r="G13" s="56">
        <v>44842</v>
      </c>
      <c r="H13" s="56">
        <v>44853</v>
      </c>
      <c r="I13" s="36">
        <v>24</v>
      </c>
      <c r="J13" s="36">
        <f t="shared" si="0"/>
        <v>16320</v>
      </c>
      <c r="K13" s="84"/>
      <c r="L13" s="36"/>
    </row>
    <row r="14" spans="1:12" s="48" customFormat="1" ht="56.85" customHeight="1">
      <c r="A14" s="36">
        <v>11</v>
      </c>
      <c r="B14" s="79"/>
      <c r="C14" s="81"/>
      <c r="D14" s="39" t="s">
        <v>33</v>
      </c>
      <c r="E14" s="35" t="s">
        <v>34</v>
      </c>
      <c r="F14" s="35" t="s">
        <v>34</v>
      </c>
      <c r="G14" s="56">
        <v>44842</v>
      </c>
      <c r="H14" s="56">
        <v>44853</v>
      </c>
      <c r="I14" s="36">
        <v>22</v>
      </c>
      <c r="J14" s="36">
        <f t="shared" si="0"/>
        <v>14960</v>
      </c>
      <c r="K14" s="84"/>
      <c r="L14" s="36"/>
    </row>
    <row r="15" spans="1:12" s="48" customFormat="1" ht="56.85" customHeight="1">
      <c r="A15" s="36">
        <v>12</v>
      </c>
      <c r="B15" s="79"/>
      <c r="C15" s="81"/>
      <c r="D15" s="82" t="s">
        <v>35</v>
      </c>
      <c r="E15" s="73" t="s">
        <v>267</v>
      </c>
      <c r="F15" s="35" t="s">
        <v>36</v>
      </c>
      <c r="G15" s="56">
        <v>44854</v>
      </c>
      <c r="H15" s="56">
        <v>44865</v>
      </c>
      <c r="I15" s="36">
        <v>20</v>
      </c>
      <c r="J15" s="36">
        <f t="shared" si="0"/>
        <v>13600</v>
      </c>
      <c r="K15" s="84"/>
      <c r="L15" s="36"/>
    </row>
    <row r="16" spans="1:12" s="48" customFormat="1" ht="56.85" customHeight="1">
      <c r="A16" s="36">
        <v>13</v>
      </c>
      <c r="B16" s="79"/>
      <c r="C16" s="81"/>
      <c r="D16" s="82"/>
      <c r="E16" s="35" t="s">
        <v>37</v>
      </c>
      <c r="F16" s="35" t="s">
        <v>37</v>
      </c>
      <c r="G16" s="56">
        <v>44854</v>
      </c>
      <c r="H16" s="56">
        <v>44865</v>
      </c>
      <c r="I16" s="36">
        <v>20</v>
      </c>
      <c r="J16" s="36">
        <f t="shared" si="0"/>
        <v>13600</v>
      </c>
      <c r="K16" s="84"/>
      <c r="L16" s="36"/>
    </row>
    <row r="17" spans="1:12" s="48" customFormat="1" ht="56.85" customHeight="1">
      <c r="A17" s="36">
        <v>14</v>
      </c>
      <c r="B17" s="79"/>
      <c r="C17" s="81"/>
      <c r="D17" s="82"/>
      <c r="E17" s="35" t="s">
        <v>38</v>
      </c>
      <c r="F17" s="35" t="s">
        <v>38</v>
      </c>
      <c r="G17" s="56">
        <v>44842</v>
      </c>
      <c r="H17" s="56">
        <v>44853</v>
      </c>
      <c r="I17" s="36">
        <v>11</v>
      </c>
      <c r="J17" s="36">
        <f t="shared" si="0"/>
        <v>7480</v>
      </c>
      <c r="K17" s="84"/>
      <c r="L17" s="36"/>
    </row>
    <row r="18" spans="1:12" s="48" customFormat="1" ht="56.85" customHeight="1">
      <c r="A18" s="36">
        <v>15</v>
      </c>
      <c r="B18" s="79"/>
      <c r="C18" s="81"/>
      <c r="D18" s="82"/>
      <c r="E18" s="35" t="s">
        <v>39</v>
      </c>
      <c r="F18" s="35" t="s">
        <v>39</v>
      </c>
      <c r="G18" s="56">
        <v>44854</v>
      </c>
      <c r="H18" s="56">
        <v>44865</v>
      </c>
      <c r="I18" s="36">
        <v>20</v>
      </c>
      <c r="J18" s="36">
        <f t="shared" si="0"/>
        <v>13600</v>
      </c>
      <c r="K18" s="84"/>
      <c r="L18" s="36"/>
    </row>
    <row r="19" spans="1:12" s="48" customFormat="1" ht="56.85" customHeight="1">
      <c r="A19" s="36">
        <v>16</v>
      </c>
      <c r="B19" s="79"/>
      <c r="C19" s="81"/>
      <c r="D19" s="82"/>
      <c r="E19" s="35" t="s">
        <v>40</v>
      </c>
      <c r="F19" s="35" t="s">
        <v>40</v>
      </c>
      <c r="G19" s="56">
        <v>44854</v>
      </c>
      <c r="H19" s="56">
        <v>44865</v>
      </c>
      <c r="I19" s="36">
        <v>20</v>
      </c>
      <c r="J19" s="36">
        <f t="shared" si="0"/>
        <v>13600</v>
      </c>
      <c r="K19" s="84"/>
      <c r="L19" s="36"/>
    </row>
    <row r="20" spans="1:12" s="48" customFormat="1" ht="56.85" customHeight="1">
      <c r="A20" s="36">
        <v>17</v>
      </c>
      <c r="B20" s="79"/>
      <c r="C20" s="81"/>
      <c r="D20" s="82"/>
      <c r="E20" s="35" t="s">
        <v>41</v>
      </c>
      <c r="F20" s="35" t="s">
        <v>42</v>
      </c>
      <c r="G20" s="56">
        <v>44852</v>
      </c>
      <c r="H20" s="56">
        <v>44853</v>
      </c>
      <c r="I20" s="36">
        <v>2</v>
      </c>
      <c r="J20" s="36">
        <f t="shared" si="0"/>
        <v>1360</v>
      </c>
      <c r="K20" s="84"/>
      <c r="L20" s="36"/>
    </row>
    <row r="21" spans="1:12" s="48" customFormat="1" ht="56.85" customHeight="1">
      <c r="A21" s="36">
        <v>18</v>
      </c>
      <c r="B21" s="79"/>
      <c r="C21" s="81"/>
      <c r="D21" s="82"/>
      <c r="E21" s="35" t="s">
        <v>43</v>
      </c>
      <c r="F21" s="35" t="s">
        <v>44</v>
      </c>
      <c r="G21" s="56">
        <v>44844</v>
      </c>
      <c r="H21" s="56">
        <v>44848</v>
      </c>
      <c r="I21" s="36">
        <v>5</v>
      </c>
      <c r="J21" s="36">
        <f t="shared" si="0"/>
        <v>3400</v>
      </c>
      <c r="K21" s="84"/>
      <c r="L21" s="36"/>
    </row>
    <row r="22" spans="1:12" s="48" customFormat="1" ht="56.85" customHeight="1">
      <c r="A22" s="36">
        <v>19</v>
      </c>
      <c r="B22" s="79"/>
      <c r="C22" s="81"/>
      <c r="D22" s="82"/>
      <c r="E22" s="35" t="s">
        <v>45</v>
      </c>
      <c r="F22" s="35" t="s">
        <v>46</v>
      </c>
      <c r="G22" s="56">
        <v>44847</v>
      </c>
      <c r="H22" s="56">
        <v>44853</v>
      </c>
      <c r="I22" s="36">
        <v>5</v>
      </c>
      <c r="J22" s="36">
        <f t="shared" si="0"/>
        <v>3400</v>
      </c>
      <c r="K22" s="84"/>
      <c r="L22" s="36"/>
    </row>
    <row r="23" spans="1:12" s="48" customFormat="1" ht="56.85" customHeight="1">
      <c r="A23" s="36">
        <v>20</v>
      </c>
      <c r="B23" s="79"/>
      <c r="C23" s="81" t="s">
        <v>47</v>
      </c>
      <c r="D23" s="82" t="s">
        <v>48</v>
      </c>
      <c r="E23" s="35" t="s">
        <v>49</v>
      </c>
      <c r="F23" s="35" t="s">
        <v>50</v>
      </c>
      <c r="G23" s="56">
        <v>44842</v>
      </c>
      <c r="H23" s="56">
        <v>44851</v>
      </c>
      <c r="I23" s="36">
        <v>5</v>
      </c>
      <c r="J23" s="36">
        <f t="shared" si="0"/>
        <v>3400</v>
      </c>
      <c r="K23" s="84"/>
      <c r="L23" s="36"/>
    </row>
    <row r="24" spans="1:12" s="48" customFormat="1" ht="56.85" customHeight="1">
      <c r="A24" s="36">
        <v>21</v>
      </c>
      <c r="B24" s="79"/>
      <c r="C24" s="81"/>
      <c r="D24" s="82"/>
      <c r="E24" s="35" t="s">
        <v>51</v>
      </c>
      <c r="F24" s="35" t="s">
        <v>52</v>
      </c>
      <c r="G24" s="56">
        <v>44852</v>
      </c>
      <c r="H24" s="56">
        <v>44859</v>
      </c>
      <c r="I24" s="36">
        <v>5</v>
      </c>
      <c r="J24" s="36">
        <f t="shared" si="0"/>
        <v>3400</v>
      </c>
      <c r="K24" s="84"/>
      <c r="L24" s="36"/>
    </row>
    <row r="25" spans="1:12" s="48" customFormat="1" ht="56.85" customHeight="1">
      <c r="A25" s="36">
        <v>22</v>
      </c>
      <c r="B25" s="79"/>
      <c r="C25" s="81"/>
      <c r="D25" s="82"/>
      <c r="E25" s="35" t="s">
        <v>53</v>
      </c>
      <c r="F25" s="35" t="s">
        <v>54</v>
      </c>
      <c r="G25" s="56">
        <v>44842</v>
      </c>
      <c r="H25" s="56">
        <v>44851</v>
      </c>
      <c r="I25" s="36">
        <v>6</v>
      </c>
      <c r="J25" s="36">
        <f t="shared" si="0"/>
        <v>4080</v>
      </c>
      <c r="K25" s="84"/>
      <c r="L25" s="36"/>
    </row>
    <row r="26" spans="1:12" s="48" customFormat="1" ht="56.85" customHeight="1">
      <c r="A26" s="36">
        <v>23</v>
      </c>
      <c r="B26" s="79"/>
      <c r="C26" s="81"/>
      <c r="D26" s="82"/>
      <c r="E26" s="35" t="s">
        <v>55</v>
      </c>
      <c r="F26" s="35" t="s">
        <v>56</v>
      </c>
      <c r="G26" s="56">
        <v>44854</v>
      </c>
      <c r="H26" s="56">
        <v>44865</v>
      </c>
      <c r="I26" s="36">
        <v>8</v>
      </c>
      <c r="J26" s="36">
        <f t="shared" si="0"/>
        <v>5440</v>
      </c>
      <c r="K26" s="84"/>
      <c r="L26" s="36"/>
    </row>
    <row r="27" spans="1:12" s="48" customFormat="1" ht="56.85" customHeight="1">
      <c r="A27" s="36">
        <v>24</v>
      </c>
      <c r="B27" s="79"/>
      <c r="C27" s="81"/>
      <c r="D27" s="82"/>
      <c r="E27" s="35" t="s">
        <v>57</v>
      </c>
      <c r="F27" s="35" t="s">
        <v>58</v>
      </c>
      <c r="G27" s="56">
        <v>44842</v>
      </c>
      <c r="H27" s="56">
        <v>44851</v>
      </c>
      <c r="I27" s="36">
        <v>8</v>
      </c>
      <c r="J27" s="36">
        <f t="shared" si="0"/>
        <v>5440</v>
      </c>
      <c r="K27" s="84"/>
      <c r="L27" s="36"/>
    </row>
    <row r="28" spans="1:12" s="48" customFormat="1" ht="56.85" customHeight="1">
      <c r="A28" s="36">
        <v>25</v>
      </c>
      <c r="B28" s="79"/>
      <c r="C28" s="81"/>
      <c r="D28" s="82" t="s">
        <v>59</v>
      </c>
      <c r="E28" s="35" t="s">
        <v>60</v>
      </c>
      <c r="F28" s="35" t="s">
        <v>60</v>
      </c>
      <c r="G28" s="56">
        <v>44842</v>
      </c>
      <c r="H28" s="56">
        <v>44851</v>
      </c>
      <c r="I28" s="36">
        <v>24</v>
      </c>
      <c r="J28" s="36">
        <f t="shared" si="0"/>
        <v>16320</v>
      </c>
      <c r="K28" s="84"/>
      <c r="L28" s="36"/>
    </row>
    <row r="29" spans="1:12" s="48" customFormat="1" ht="56.85" customHeight="1">
      <c r="A29" s="36">
        <v>26</v>
      </c>
      <c r="B29" s="79"/>
      <c r="C29" s="81"/>
      <c r="D29" s="82"/>
      <c r="E29" s="35" t="s">
        <v>61</v>
      </c>
      <c r="F29" s="35" t="s">
        <v>61</v>
      </c>
      <c r="G29" s="56">
        <v>44852</v>
      </c>
      <c r="H29" s="56">
        <v>44865</v>
      </c>
      <c r="I29" s="36">
        <v>16</v>
      </c>
      <c r="J29" s="36">
        <f t="shared" si="0"/>
        <v>10880</v>
      </c>
      <c r="K29" s="84"/>
      <c r="L29" s="36"/>
    </row>
    <row r="30" spans="1:12" s="48" customFormat="1" ht="56.85" customHeight="1">
      <c r="A30" s="36">
        <v>27</v>
      </c>
      <c r="B30" s="79"/>
      <c r="C30" s="81"/>
      <c r="D30" s="82"/>
      <c r="E30" s="35" t="s">
        <v>62</v>
      </c>
      <c r="F30" s="35" t="s">
        <v>62</v>
      </c>
      <c r="G30" s="56">
        <v>44852</v>
      </c>
      <c r="H30" s="56">
        <v>44865</v>
      </c>
      <c r="I30" s="36">
        <v>14</v>
      </c>
      <c r="J30" s="36">
        <f t="shared" si="0"/>
        <v>9520</v>
      </c>
      <c r="K30" s="84"/>
      <c r="L30" s="36"/>
    </row>
    <row r="31" spans="1:12" s="48" customFormat="1" ht="56.85" customHeight="1">
      <c r="A31" s="36">
        <v>28</v>
      </c>
      <c r="B31" s="79"/>
      <c r="C31" s="81"/>
      <c r="D31" s="82"/>
      <c r="E31" s="35" t="s">
        <v>63</v>
      </c>
      <c r="F31" s="35" t="s">
        <v>63</v>
      </c>
      <c r="G31" s="56">
        <v>44852</v>
      </c>
      <c r="H31" s="56">
        <v>44865</v>
      </c>
      <c r="I31" s="36">
        <v>16</v>
      </c>
      <c r="J31" s="36">
        <f t="shared" si="0"/>
        <v>10880</v>
      </c>
      <c r="K31" s="84"/>
      <c r="L31" s="36"/>
    </row>
    <row r="32" spans="1:12" s="48" customFormat="1" ht="56.85" customHeight="1">
      <c r="A32" s="36">
        <v>29</v>
      </c>
      <c r="B32" s="79"/>
      <c r="C32" s="81"/>
      <c r="D32" s="82"/>
      <c r="E32" s="35" t="s">
        <v>64</v>
      </c>
      <c r="F32" s="35" t="s">
        <v>64</v>
      </c>
      <c r="G32" s="56">
        <v>44842</v>
      </c>
      <c r="H32" s="56">
        <v>44855</v>
      </c>
      <c r="I32" s="36">
        <v>14</v>
      </c>
      <c r="J32" s="36">
        <f t="shared" si="0"/>
        <v>9520</v>
      </c>
      <c r="K32" s="84"/>
      <c r="L32" s="36"/>
    </row>
    <row r="33" spans="1:12" s="48" customFormat="1" ht="56.85" customHeight="1">
      <c r="A33" s="36">
        <v>30</v>
      </c>
      <c r="B33" s="79"/>
      <c r="C33" s="81" t="s">
        <v>65</v>
      </c>
      <c r="D33" s="39" t="s">
        <v>66</v>
      </c>
      <c r="E33" s="35" t="s">
        <v>67</v>
      </c>
      <c r="F33" s="57" t="s">
        <v>67</v>
      </c>
      <c r="G33" s="56">
        <v>44842</v>
      </c>
      <c r="H33" s="56">
        <v>44865</v>
      </c>
      <c r="I33" s="36">
        <v>26</v>
      </c>
      <c r="J33" s="36">
        <f t="shared" si="0"/>
        <v>17680</v>
      </c>
      <c r="K33" s="84"/>
      <c r="L33" s="36"/>
    </row>
    <row r="34" spans="1:12" s="48" customFormat="1" ht="56.85" customHeight="1">
      <c r="A34" s="36">
        <v>31</v>
      </c>
      <c r="B34" s="79"/>
      <c r="C34" s="81"/>
      <c r="D34" s="39" t="s">
        <v>68</v>
      </c>
      <c r="E34" s="35" t="s">
        <v>69</v>
      </c>
      <c r="F34" s="35" t="s">
        <v>70</v>
      </c>
      <c r="G34" s="56">
        <v>44842</v>
      </c>
      <c r="H34" s="56">
        <v>44852</v>
      </c>
      <c r="I34" s="36">
        <v>17</v>
      </c>
      <c r="J34" s="36">
        <f t="shared" si="0"/>
        <v>11560</v>
      </c>
      <c r="K34" s="84"/>
      <c r="L34" s="36"/>
    </row>
    <row r="35" spans="1:12" s="48" customFormat="1" ht="56.85" customHeight="1">
      <c r="A35" s="36">
        <v>32</v>
      </c>
      <c r="B35" s="79"/>
      <c r="C35" s="81"/>
      <c r="D35" s="39" t="s">
        <v>71</v>
      </c>
      <c r="E35" s="35" t="s">
        <v>72</v>
      </c>
      <c r="F35" s="35" t="s">
        <v>72</v>
      </c>
      <c r="G35" s="56">
        <v>44853</v>
      </c>
      <c r="H35" s="56">
        <v>44865</v>
      </c>
      <c r="I35" s="36">
        <v>38</v>
      </c>
      <c r="J35" s="36">
        <f t="shared" si="0"/>
        <v>25840</v>
      </c>
      <c r="K35" s="84"/>
      <c r="L35" s="36"/>
    </row>
    <row r="36" spans="1:12" s="48" customFormat="1" ht="56.85" customHeight="1">
      <c r="A36" s="36">
        <v>33</v>
      </c>
      <c r="B36" s="79"/>
      <c r="C36" s="81"/>
      <c r="D36" s="39" t="s">
        <v>73</v>
      </c>
      <c r="E36" s="35" t="s">
        <v>74</v>
      </c>
      <c r="F36" s="35" t="s">
        <v>74</v>
      </c>
      <c r="G36" s="56">
        <v>44842</v>
      </c>
      <c r="H36" s="56">
        <v>44865</v>
      </c>
      <c r="I36" s="36">
        <v>37.549999999999997</v>
      </c>
      <c r="J36" s="36">
        <f t="shared" si="0"/>
        <v>25533.999999999996</v>
      </c>
      <c r="K36" s="84"/>
      <c r="L36" s="36"/>
    </row>
    <row r="37" spans="1:12" s="48" customFormat="1" ht="56.85" customHeight="1">
      <c r="A37" s="36">
        <v>34</v>
      </c>
      <c r="B37" s="79"/>
      <c r="C37" s="81"/>
      <c r="D37" s="82" t="s">
        <v>75</v>
      </c>
      <c r="E37" s="35" t="s">
        <v>76</v>
      </c>
      <c r="F37" s="35" t="s">
        <v>76</v>
      </c>
      <c r="G37" s="56">
        <v>44842</v>
      </c>
      <c r="H37" s="56">
        <v>44851</v>
      </c>
      <c r="I37" s="36">
        <v>8</v>
      </c>
      <c r="J37" s="36">
        <f t="shared" si="0"/>
        <v>5440</v>
      </c>
      <c r="K37" s="84"/>
      <c r="L37" s="36"/>
    </row>
    <row r="38" spans="1:12" s="48" customFormat="1" ht="56.85" customHeight="1">
      <c r="A38" s="36">
        <v>35</v>
      </c>
      <c r="B38" s="79"/>
      <c r="C38" s="81"/>
      <c r="D38" s="82"/>
      <c r="E38" s="35" t="s">
        <v>77</v>
      </c>
      <c r="F38" s="35" t="s">
        <v>77</v>
      </c>
      <c r="G38" s="56">
        <v>44852</v>
      </c>
      <c r="H38" s="56">
        <v>44865</v>
      </c>
      <c r="I38" s="36">
        <v>20</v>
      </c>
      <c r="J38" s="36">
        <f t="shared" si="0"/>
        <v>13600</v>
      </c>
      <c r="K38" s="84"/>
      <c r="L38" s="36"/>
    </row>
    <row r="39" spans="1:12" s="48" customFormat="1" ht="56.85" customHeight="1">
      <c r="A39" s="36">
        <v>36</v>
      </c>
      <c r="B39" s="79"/>
      <c r="C39" s="81"/>
      <c r="D39" s="82"/>
      <c r="E39" s="35" t="s">
        <v>78</v>
      </c>
      <c r="F39" s="35" t="s">
        <v>78</v>
      </c>
      <c r="G39" s="56">
        <v>44842</v>
      </c>
      <c r="H39" s="56">
        <v>44851</v>
      </c>
      <c r="I39" s="36">
        <v>16</v>
      </c>
      <c r="J39" s="36">
        <f t="shared" si="0"/>
        <v>10880</v>
      </c>
      <c r="K39" s="84"/>
      <c r="L39" s="36"/>
    </row>
    <row r="40" spans="1:12" s="48" customFormat="1" ht="56.85" customHeight="1">
      <c r="A40" s="36">
        <v>37</v>
      </c>
      <c r="B40" s="79"/>
      <c r="C40" s="81"/>
      <c r="D40" s="82"/>
      <c r="E40" s="35" t="s">
        <v>79</v>
      </c>
      <c r="F40" s="35" t="s">
        <v>79</v>
      </c>
      <c r="G40" s="56">
        <v>44852</v>
      </c>
      <c r="H40" s="56">
        <v>44865</v>
      </c>
      <c r="I40" s="36">
        <v>20</v>
      </c>
      <c r="J40" s="36">
        <f t="shared" si="0"/>
        <v>13600</v>
      </c>
      <c r="K40" s="84"/>
      <c r="L40" s="36"/>
    </row>
    <row r="41" spans="1:12" s="48" customFormat="1" ht="56.85" customHeight="1">
      <c r="A41" s="36">
        <v>38</v>
      </c>
      <c r="B41" s="79"/>
      <c r="C41" s="81"/>
      <c r="D41" s="82"/>
      <c r="E41" s="35" t="s">
        <v>80</v>
      </c>
      <c r="F41" s="35" t="s">
        <v>80</v>
      </c>
      <c r="G41" s="56">
        <v>44852</v>
      </c>
      <c r="H41" s="56">
        <v>44865</v>
      </c>
      <c r="I41" s="36">
        <v>12</v>
      </c>
      <c r="J41" s="36">
        <f t="shared" si="0"/>
        <v>8160</v>
      </c>
      <c r="K41" s="84"/>
      <c r="L41" s="36"/>
    </row>
    <row r="42" spans="1:12" s="48" customFormat="1" ht="56.85" customHeight="1">
      <c r="A42" s="36">
        <v>39</v>
      </c>
      <c r="B42" s="79"/>
      <c r="C42" s="81"/>
      <c r="D42" s="82" t="s">
        <v>81</v>
      </c>
      <c r="E42" s="35" t="s">
        <v>82</v>
      </c>
      <c r="F42" s="35" t="s">
        <v>83</v>
      </c>
      <c r="G42" s="56">
        <v>44845</v>
      </c>
      <c r="H42" s="56">
        <v>44851</v>
      </c>
      <c r="I42" s="36">
        <v>5</v>
      </c>
      <c r="J42" s="36">
        <f t="shared" si="0"/>
        <v>3400</v>
      </c>
      <c r="K42" s="84"/>
      <c r="L42" s="36"/>
    </row>
    <row r="43" spans="1:12" s="48" customFormat="1" ht="56.85" customHeight="1">
      <c r="A43" s="36">
        <v>40</v>
      </c>
      <c r="B43" s="79"/>
      <c r="C43" s="81"/>
      <c r="D43" s="82"/>
      <c r="E43" s="35" t="s">
        <v>84</v>
      </c>
      <c r="F43" s="35" t="s">
        <v>84</v>
      </c>
      <c r="G43" s="56">
        <v>44855</v>
      </c>
      <c r="H43" s="56">
        <v>44858</v>
      </c>
      <c r="I43" s="36">
        <v>2</v>
      </c>
      <c r="J43" s="36">
        <f t="shared" si="0"/>
        <v>1360</v>
      </c>
      <c r="K43" s="84"/>
      <c r="L43" s="36"/>
    </row>
    <row r="44" spans="1:12" s="48" customFormat="1" ht="56.85" customHeight="1">
      <c r="A44" s="36">
        <v>41</v>
      </c>
      <c r="B44" s="79"/>
      <c r="C44" s="81"/>
      <c r="D44" s="82"/>
      <c r="E44" s="35" t="s">
        <v>85</v>
      </c>
      <c r="F44" s="35" t="s">
        <v>85</v>
      </c>
      <c r="G44" s="56">
        <v>44844</v>
      </c>
      <c r="H44" s="56">
        <v>44848</v>
      </c>
      <c r="I44" s="36">
        <v>4</v>
      </c>
      <c r="J44" s="36">
        <f t="shared" si="0"/>
        <v>2720</v>
      </c>
      <c r="K44" s="84"/>
      <c r="L44" s="36"/>
    </row>
    <row r="45" spans="1:12" s="48" customFormat="1" ht="56.85" customHeight="1">
      <c r="A45" s="36">
        <v>42</v>
      </c>
      <c r="B45" s="79"/>
      <c r="C45" s="81"/>
      <c r="D45" s="82"/>
      <c r="E45" s="35" t="s">
        <v>86</v>
      </c>
      <c r="F45" s="35" t="s">
        <v>86</v>
      </c>
      <c r="G45" s="56">
        <v>44860</v>
      </c>
      <c r="H45" s="56">
        <v>44865</v>
      </c>
      <c r="I45" s="36">
        <v>6</v>
      </c>
      <c r="J45" s="36">
        <f t="shared" si="0"/>
        <v>4080</v>
      </c>
      <c r="K45" s="84"/>
      <c r="L45" s="36"/>
    </row>
    <row r="46" spans="1:12" s="48" customFormat="1" ht="56.85" customHeight="1">
      <c r="A46" s="36">
        <v>43</v>
      </c>
      <c r="B46" s="79"/>
      <c r="C46" s="79" t="s">
        <v>87</v>
      </c>
      <c r="D46" s="82" t="s">
        <v>88</v>
      </c>
      <c r="E46" s="35" t="s">
        <v>89</v>
      </c>
      <c r="F46" s="35" t="s">
        <v>89</v>
      </c>
      <c r="G46" s="56">
        <v>44842</v>
      </c>
      <c r="H46" s="56">
        <v>44851</v>
      </c>
      <c r="I46" s="36">
        <v>17</v>
      </c>
      <c r="J46" s="36">
        <f t="shared" si="0"/>
        <v>11560</v>
      </c>
      <c r="K46" s="84"/>
      <c r="L46" s="36"/>
    </row>
    <row r="47" spans="1:12" s="48" customFormat="1" ht="56.85" customHeight="1">
      <c r="A47" s="36">
        <v>44</v>
      </c>
      <c r="B47" s="79"/>
      <c r="C47" s="79"/>
      <c r="D47" s="82"/>
      <c r="E47" s="35" t="s">
        <v>90</v>
      </c>
      <c r="F47" s="35" t="s">
        <v>90</v>
      </c>
      <c r="G47" s="56">
        <v>44852</v>
      </c>
      <c r="H47" s="56">
        <v>44865</v>
      </c>
      <c r="I47" s="36">
        <v>17</v>
      </c>
      <c r="J47" s="36">
        <f t="shared" ref="J47:J70" si="1">I47*680</f>
        <v>11560</v>
      </c>
      <c r="K47" s="84"/>
      <c r="L47" s="36"/>
    </row>
    <row r="48" spans="1:12" s="48" customFormat="1" ht="56.85" customHeight="1">
      <c r="A48" s="36">
        <v>45</v>
      </c>
      <c r="B48" s="79"/>
      <c r="C48" s="79"/>
      <c r="D48" s="82"/>
      <c r="E48" s="35" t="s">
        <v>91</v>
      </c>
      <c r="F48" s="35" t="s">
        <v>91</v>
      </c>
      <c r="G48" s="56">
        <v>44842</v>
      </c>
      <c r="H48" s="56">
        <v>44865</v>
      </c>
      <c r="I48" s="36">
        <v>17</v>
      </c>
      <c r="J48" s="36">
        <f t="shared" si="1"/>
        <v>11560</v>
      </c>
      <c r="K48" s="85"/>
      <c r="L48" s="36"/>
    </row>
    <row r="49" spans="1:12" s="48" customFormat="1" ht="56.85" customHeight="1">
      <c r="A49" s="36">
        <v>46</v>
      </c>
      <c r="B49" s="79"/>
      <c r="C49" s="79"/>
      <c r="D49" s="82"/>
      <c r="E49" s="35" t="s">
        <v>92</v>
      </c>
      <c r="F49" s="35" t="s">
        <v>92</v>
      </c>
      <c r="G49" s="56">
        <v>44866</v>
      </c>
      <c r="H49" s="56">
        <v>44880</v>
      </c>
      <c r="I49" s="36">
        <v>22</v>
      </c>
      <c r="J49" s="36">
        <f t="shared" si="1"/>
        <v>14960</v>
      </c>
      <c r="K49" s="83">
        <f>SUM(J49:J82)</f>
        <v>562992.4</v>
      </c>
      <c r="L49" s="36"/>
    </row>
    <row r="50" spans="1:12" s="48" customFormat="1" ht="56.85" customHeight="1">
      <c r="A50" s="36">
        <v>47</v>
      </c>
      <c r="B50" s="79"/>
      <c r="C50" s="79"/>
      <c r="D50" s="82"/>
      <c r="E50" s="35" t="s">
        <v>93</v>
      </c>
      <c r="F50" s="35" t="s">
        <v>93</v>
      </c>
      <c r="G50" s="56">
        <v>44881</v>
      </c>
      <c r="H50" s="56">
        <v>44894</v>
      </c>
      <c r="I50" s="36">
        <v>20</v>
      </c>
      <c r="J50" s="36">
        <f t="shared" si="1"/>
        <v>13600</v>
      </c>
      <c r="K50" s="84"/>
      <c r="L50" s="36"/>
    </row>
    <row r="51" spans="1:12" s="48" customFormat="1" ht="56.85" customHeight="1">
      <c r="A51" s="36">
        <v>48</v>
      </c>
      <c r="B51" s="79"/>
      <c r="C51" s="79"/>
      <c r="D51" s="82" t="s">
        <v>94</v>
      </c>
      <c r="E51" s="35" t="s">
        <v>95</v>
      </c>
      <c r="F51" s="35" t="s">
        <v>94</v>
      </c>
      <c r="G51" s="56">
        <v>44866</v>
      </c>
      <c r="H51" s="56">
        <v>44879</v>
      </c>
      <c r="I51" s="36">
        <v>10</v>
      </c>
      <c r="J51" s="36">
        <f t="shared" si="1"/>
        <v>6800</v>
      </c>
      <c r="K51" s="84"/>
      <c r="L51" s="36"/>
    </row>
    <row r="52" spans="1:12" s="48" customFormat="1" ht="56.85" customHeight="1">
      <c r="A52" s="36">
        <v>49</v>
      </c>
      <c r="B52" s="79"/>
      <c r="C52" s="79"/>
      <c r="D52" s="82"/>
      <c r="E52" s="35" t="s">
        <v>96</v>
      </c>
      <c r="F52" s="35" t="s">
        <v>96</v>
      </c>
      <c r="G52" s="56">
        <v>44866</v>
      </c>
      <c r="H52" s="56">
        <v>44875</v>
      </c>
      <c r="I52" s="36">
        <v>8</v>
      </c>
      <c r="J52" s="36">
        <f t="shared" si="1"/>
        <v>5440</v>
      </c>
      <c r="K52" s="84"/>
      <c r="L52" s="36"/>
    </row>
    <row r="53" spans="1:12" s="48" customFormat="1" ht="56.85" customHeight="1">
      <c r="A53" s="36">
        <v>50</v>
      </c>
      <c r="B53" s="79"/>
      <c r="C53" s="79"/>
      <c r="D53" s="82"/>
      <c r="E53" s="35" t="s">
        <v>97</v>
      </c>
      <c r="F53" s="35" t="s">
        <v>97</v>
      </c>
      <c r="G53" s="56">
        <v>44876</v>
      </c>
      <c r="H53" s="56">
        <v>44883</v>
      </c>
      <c r="I53" s="36">
        <v>10</v>
      </c>
      <c r="J53" s="36">
        <f t="shared" si="1"/>
        <v>6800</v>
      </c>
      <c r="K53" s="84"/>
      <c r="L53" s="36"/>
    </row>
    <row r="54" spans="1:12" s="48" customFormat="1" ht="56.85" customHeight="1">
      <c r="A54" s="36">
        <v>51</v>
      </c>
      <c r="B54" s="79"/>
      <c r="C54" s="79"/>
      <c r="D54" s="82"/>
      <c r="E54" s="35" t="s">
        <v>98</v>
      </c>
      <c r="F54" s="35" t="s">
        <v>98</v>
      </c>
      <c r="G54" s="56">
        <v>44886</v>
      </c>
      <c r="H54" s="56">
        <v>44895</v>
      </c>
      <c r="I54" s="36">
        <v>7</v>
      </c>
      <c r="J54" s="36">
        <f t="shared" si="1"/>
        <v>4760</v>
      </c>
      <c r="K54" s="84"/>
      <c r="L54" s="36"/>
    </row>
    <row r="55" spans="1:12" s="48" customFormat="1" ht="56.85" customHeight="1">
      <c r="A55" s="36">
        <v>52</v>
      </c>
      <c r="B55" s="79"/>
      <c r="C55" s="79"/>
      <c r="D55" s="82"/>
      <c r="E55" s="35" t="s">
        <v>99</v>
      </c>
      <c r="F55" s="35" t="s">
        <v>99</v>
      </c>
      <c r="G55" s="56">
        <v>44886</v>
      </c>
      <c r="H55" s="56">
        <v>44895</v>
      </c>
      <c r="I55" s="36">
        <v>8</v>
      </c>
      <c r="J55" s="36">
        <f t="shared" si="1"/>
        <v>5440</v>
      </c>
      <c r="K55" s="84"/>
      <c r="L55" s="36"/>
    </row>
    <row r="56" spans="1:12" s="48" customFormat="1" ht="56.85" customHeight="1">
      <c r="A56" s="36">
        <v>53</v>
      </c>
      <c r="B56" s="79"/>
      <c r="C56" s="79" t="s">
        <v>100</v>
      </c>
      <c r="D56" s="39" t="s">
        <v>101</v>
      </c>
      <c r="E56" s="35" t="s">
        <v>102</v>
      </c>
      <c r="F56" s="35" t="s">
        <v>102</v>
      </c>
      <c r="G56" s="56">
        <v>44866</v>
      </c>
      <c r="H56" s="56">
        <v>44894</v>
      </c>
      <c r="I56" s="36">
        <v>21</v>
      </c>
      <c r="J56" s="36">
        <f t="shared" si="1"/>
        <v>14280</v>
      </c>
      <c r="K56" s="84"/>
      <c r="L56" s="36"/>
    </row>
    <row r="57" spans="1:12" s="48" customFormat="1" ht="56.85" customHeight="1">
      <c r="A57" s="36">
        <v>54</v>
      </c>
      <c r="B57" s="79"/>
      <c r="C57" s="79"/>
      <c r="D57" s="39" t="s">
        <v>103</v>
      </c>
      <c r="E57" s="35" t="s">
        <v>104</v>
      </c>
      <c r="F57" s="35" t="s">
        <v>104</v>
      </c>
      <c r="G57" s="56">
        <v>44866</v>
      </c>
      <c r="H57" s="56">
        <v>44894</v>
      </c>
      <c r="I57" s="36">
        <v>21</v>
      </c>
      <c r="J57" s="36">
        <f t="shared" si="1"/>
        <v>14280</v>
      </c>
      <c r="K57" s="84"/>
      <c r="L57" s="36"/>
    </row>
    <row r="58" spans="1:12" s="48" customFormat="1" ht="56.85" customHeight="1">
      <c r="A58" s="36">
        <v>55</v>
      </c>
      <c r="B58" s="79"/>
      <c r="C58" s="79"/>
      <c r="D58" s="39" t="s">
        <v>105</v>
      </c>
      <c r="E58" s="35" t="s">
        <v>106</v>
      </c>
      <c r="F58" s="35" t="s">
        <v>105</v>
      </c>
      <c r="G58" s="56">
        <v>44866</v>
      </c>
      <c r="H58" s="56">
        <v>44883</v>
      </c>
      <c r="I58" s="36">
        <v>27</v>
      </c>
      <c r="J58" s="36">
        <f t="shared" si="1"/>
        <v>18360</v>
      </c>
      <c r="K58" s="84"/>
      <c r="L58" s="36"/>
    </row>
    <row r="59" spans="1:12" s="49" customFormat="1" ht="56.85" customHeight="1">
      <c r="A59" s="36"/>
      <c r="B59" s="79"/>
      <c r="C59" s="79"/>
      <c r="D59" s="39" t="s">
        <v>107</v>
      </c>
      <c r="E59" s="35" t="s">
        <v>108</v>
      </c>
      <c r="F59" s="35" t="s">
        <v>108</v>
      </c>
      <c r="G59" s="56">
        <v>44866</v>
      </c>
      <c r="H59" s="56">
        <v>44895</v>
      </c>
      <c r="I59" s="36">
        <v>30</v>
      </c>
      <c r="J59" s="36">
        <f t="shared" si="1"/>
        <v>20400</v>
      </c>
      <c r="K59" s="84"/>
      <c r="L59" s="36"/>
    </row>
    <row r="60" spans="1:12" s="49" customFormat="1" ht="56.85" customHeight="1">
      <c r="A60" s="36">
        <v>56</v>
      </c>
      <c r="B60" s="79"/>
      <c r="C60" s="79"/>
      <c r="D60" s="39" t="s">
        <v>109</v>
      </c>
      <c r="E60" s="39" t="s">
        <v>109</v>
      </c>
      <c r="F60" s="39" t="s">
        <v>109</v>
      </c>
      <c r="G60" s="56">
        <v>44866</v>
      </c>
      <c r="H60" s="56">
        <v>44895</v>
      </c>
      <c r="I60" s="36">
        <v>35.93</v>
      </c>
      <c r="J60" s="36">
        <f t="shared" si="1"/>
        <v>24432.400000000001</v>
      </c>
      <c r="K60" s="84"/>
      <c r="L60" s="36"/>
    </row>
    <row r="61" spans="1:12" s="48" customFormat="1" ht="56.85" customHeight="1">
      <c r="A61" s="36">
        <v>57</v>
      </c>
      <c r="B61" s="79"/>
      <c r="C61" s="79"/>
      <c r="D61" s="82" t="s">
        <v>110</v>
      </c>
      <c r="E61" s="35" t="s">
        <v>111</v>
      </c>
      <c r="F61" s="35" t="s">
        <v>111</v>
      </c>
      <c r="G61" s="56">
        <v>44879</v>
      </c>
      <c r="H61" s="56">
        <v>44882</v>
      </c>
      <c r="I61" s="36">
        <v>4</v>
      </c>
      <c r="J61" s="36">
        <f t="shared" si="1"/>
        <v>2720</v>
      </c>
      <c r="K61" s="84"/>
      <c r="L61" s="36"/>
    </row>
    <row r="62" spans="1:12" s="48" customFormat="1" ht="56.85" customHeight="1">
      <c r="A62" s="36">
        <v>58</v>
      </c>
      <c r="B62" s="79"/>
      <c r="C62" s="79"/>
      <c r="D62" s="82"/>
      <c r="E62" s="35" t="s">
        <v>112</v>
      </c>
      <c r="F62" s="35" t="s">
        <v>112</v>
      </c>
      <c r="G62" s="56">
        <v>44883</v>
      </c>
      <c r="H62" s="56">
        <v>44894</v>
      </c>
      <c r="I62" s="36">
        <v>8</v>
      </c>
      <c r="J62" s="36">
        <f t="shared" si="1"/>
        <v>5440</v>
      </c>
      <c r="K62" s="84"/>
      <c r="L62" s="36"/>
    </row>
    <row r="63" spans="1:12" s="48" customFormat="1" ht="56.85" customHeight="1">
      <c r="A63" s="36">
        <v>59</v>
      </c>
      <c r="B63" s="79"/>
      <c r="C63" s="80" t="s">
        <v>113</v>
      </c>
      <c r="D63" s="86" t="s">
        <v>114</v>
      </c>
      <c r="E63" s="35" t="s">
        <v>115</v>
      </c>
      <c r="F63" s="35" t="s">
        <v>115</v>
      </c>
      <c r="G63" s="56">
        <v>44866</v>
      </c>
      <c r="H63" s="56">
        <v>44895</v>
      </c>
      <c r="I63" s="36">
        <v>39</v>
      </c>
      <c r="J63" s="36">
        <f t="shared" si="1"/>
        <v>26520</v>
      </c>
      <c r="K63" s="84"/>
      <c r="L63" s="36"/>
    </row>
    <row r="64" spans="1:12" s="48" customFormat="1" ht="56.85" customHeight="1">
      <c r="A64" s="36">
        <v>60</v>
      </c>
      <c r="B64" s="79"/>
      <c r="C64" s="80"/>
      <c r="D64" s="86"/>
      <c r="E64" s="35" t="s">
        <v>116</v>
      </c>
      <c r="F64" s="35" t="s">
        <v>116</v>
      </c>
      <c r="G64" s="56">
        <v>44872</v>
      </c>
      <c r="H64" s="56">
        <v>44875</v>
      </c>
      <c r="I64" s="36">
        <v>4</v>
      </c>
      <c r="J64" s="36">
        <f t="shared" si="1"/>
        <v>2720</v>
      </c>
      <c r="K64" s="84"/>
      <c r="L64" s="36"/>
    </row>
    <row r="65" spans="1:12" s="48" customFormat="1" ht="56.85" customHeight="1">
      <c r="A65" s="36">
        <v>61</v>
      </c>
      <c r="B65" s="79"/>
      <c r="C65" s="80"/>
      <c r="D65" s="39" t="s">
        <v>117</v>
      </c>
      <c r="E65" s="35" t="s">
        <v>118</v>
      </c>
      <c r="F65" s="35" t="s">
        <v>118</v>
      </c>
      <c r="G65" s="56">
        <v>44866</v>
      </c>
      <c r="H65" s="56">
        <v>44895</v>
      </c>
      <c r="I65" s="36">
        <v>22</v>
      </c>
      <c r="J65" s="36">
        <f t="shared" si="1"/>
        <v>14960</v>
      </c>
      <c r="K65" s="84"/>
      <c r="L65" s="36"/>
    </row>
    <row r="66" spans="1:12" s="48" customFormat="1" ht="56.85" customHeight="1">
      <c r="A66" s="36">
        <v>62</v>
      </c>
      <c r="B66" s="79"/>
      <c r="C66" s="80"/>
      <c r="D66" s="39" t="s">
        <v>119</v>
      </c>
      <c r="E66" s="35" t="s">
        <v>120</v>
      </c>
      <c r="F66" s="35" t="s">
        <v>120</v>
      </c>
      <c r="G66" s="56">
        <v>44866</v>
      </c>
      <c r="H66" s="56">
        <v>44894</v>
      </c>
      <c r="I66" s="36">
        <v>41</v>
      </c>
      <c r="J66" s="36">
        <f t="shared" si="1"/>
        <v>27880</v>
      </c>
      <c r="K66" s="84"/>
      <c r="L66" s="36"/>
    </row>
    <row r="67" spans="1:12" s="48" customFormat="1" ht="56.85" customHeight="1">
      <c r="A67" s="36">
        <v>63</v>
      </c>
      <c r="B67" s="79"/>
      <c r="C67" s="80" t="s">
        <v>121</v>
      </c>
      <c r="D67" s="39" t="s">
        <v>122</v>
      </c>
      <c r="E67" s="35" t="s">
        <v>123</v>
      </c>
      <c r="F67" s="35" t="s">
        <v>123</v>
      </c>
      <c r="G67" s="56">
        <v>44866</v>
      </c>
      <c r="H67" s="56">
        <v>44886</v>
      </c>
      <c r="I67" s="36">
        <v>25</v>
      </c>
      <c r="J67" s="36">
        <f t="shared" si="1"/>
        <v>17000</v>
      </c>
      <c r="K67" s="84"/>
      <c r="L67" s="36"/>
    </row>
    <row r="68" spans="1:12" s="48" customFormat="1" ht="56.85" customHeight="1">
      <c r="A68" s="36">
        <v>64</v>
      </c>
      <c r="B68" s="79"/>
      <c r="C68" s="80"/>
      <c r="D68" s="82" t="s">
        <v>124</v>
      </c>
      <c r="E68" s="35" t="s">
        <v>125</v>
      </c>
      <c r="F68" s="35" t="s">
        <v>126</v>
      </c>
      <c r="G68" s="56">
        <v>44866</v>
      </c>
      <c r="H68" s="56">
        <v>44895</v>
      </c>
      <c r="I68" s="36">
        <v>34</v>
      </c>
      <c r="J68" s="36">
        <f t="shared" si="1"/>
        <v>23120</v>
      </c>
      <c r="K68" s="84"/>
      <c r="L68" s="36"/>
    </row>
    <row r="69" spans="1:12" s="48" customFormat="1" ht="56.85" customHeight="1">
      <c r="A69" s="36">
        <v>65</v>
      </c>
      <c r="B69" s="79"/>
      <c r="C69" s="80"/>
      <c r="D69" s="82"/>
      <c r="E69" s="35" t="s">
        <v>127</v>
      </c>
      <c r="F69" s="35" t="s">
        <v>127</v>
      </c>
      <c r="G69" s="56">
        <v>44881</v>
      </c>
      <c r="H69" s="56">
        <v>44886</v>
      </c>
      <c r="I69" s="36">
        <v>4</v>
      </c>
      <c r="J69" s="36">
        <f t="shared" si="1"/>
        <v>2720</v>
      </c>
      <c r="K69" s="84"/>
      <c r="L69" s="36"/>
    </row>
    <row r="70" spans="1:12" s="48" customFormat="1" ht="56.85" customHeight="1">
      <c r="A70" s="36">
        <v>66</v>
      </c>
      <c r="B70" s="79"/>
      <c r="C70" s="80"/>
      <c r="D70" s="39" t="s">
        <v>128</v>
      </c>
      <c r="E70" s="35" t="s">
        <v>129</v>
      </c>
      <c r="F70" s="35" t="s">
        <v>130</v>
      </c>
      <c r="G70" s="56">
        <v>44866</v>
      </c>
      <c r="H70" s="56">
        <v>44879</v>
      </c>
      <c r="I70" s="36">
        <v>28</v>
      </c>
      <c r="J70" s="36">
        <f t="shared" si="1"/>
        <v>19040</v>
      </c>
      <c r="K70" s="84"/>
      <c r="L70" s="36"/>
    </row>
    <row r="71" spans="1:12" s="48" customFormat="1" ht="56.85" customHeight="1">
      <c r="A71" s="36">
        <v>67</v>
      </c>
      <c r="B71" s="79"/>
      <c r="C71" s="80"/>
      <c r="D71" s="39" t="s">
        <v>131</v>
      </c>
      <c r="E71" s="35" t="s">
        <v>132</v>
      </c>
      <c r="F71" s="35" t="s">
        <v>132</v>
      </c>
      <c r="G71" s="56">
        <v>44876</v>
      </c>
      <c r="H71" s="56">
        <v>44895</v>
      </c>
      <c r="I71" s="36">
        <v>36</v>
      </c>
      <c r="J71" s="36">
        <f t="shared" si="0"/>
        <v>24480</v>
      </c>
      <c r="K71" s="84"/>
      <c r="L71" s="36"/>
    </row>
    <row r="72" spans="1:12" s="48" customFormat="1" ht="56.85" customHeight="1">
      <c r="A72" s="36">
        <v>68</v>
      </c>
      <c r="B72" s="79"/>
      <c r="C72" s="80"/>
      <c r="D72" s="39" t="s">
        <v>133</v>
      </c>
      <c r="E72" s="35" t="s">
        <v>134</v>
      </c>
      <c r="F72" s="35" t="s">
        <v>134</v>
      </c>
      <c r="G72" s="56">
        <v>44866</v>
      </c>
      <c r="H72" s="56">
        <v>44876</v>
      </c>
      <c r="I72" s="36">
        <v>36</v>
      </c>
      <c r="J72" s="36">
        <f t="shared" si="0"/>
        <v>24480</v>
      </c>
      <c r="K72" s="84"/>
      <c r="L72" s="36"/>
    </row>
    <row r="73" spans="1:12" s="48" customFormat="1" ht="56.85" customHeight="1">
      <c r="A73" s="36">
        <v>69</v>
      </c>
      <c r="B73" s="79"/>
      <c r="C73" s="80"/>
      <c r="D73" s="82" t="s">
        <v>135</v>
      </c>
      <c r="E73" s="35" t="s">
        <v>136</v>
      </c>
      <c r="F73" s="35" t="s">
        <v>136</v>
      </c>
      <c r="G73" s="56">
        <v>44879</v>
      </c>
      <c r="H73" s="56">
        <v>44895</v>
      </c>
      <c r="I73" s="36">
        <v>41</v>
      </c>
      <c r="J73" s="36">
        <f t="shared" si="0"/>
        <v>27880</v>
      </c>
      <c r="K73" s="84"/>
      <c r="L73" s="36"/>
    </row>
    <row r="74" spans="1:12" s="48" customFormat="1" ht="56.85" customHeight="1">
      <c r="A74" s="36">
        <v>70</v>
      </c>
      <c r="B74" s="79"/>
      <c r="C74" s="80"/>
      <c r="D74" s="82"/>
      <c r="E74" s="35" t="s">
        <v>137</v>
      </c>
      <c r="F74" s="35" t="s">
        <v>137</v>
      </c>
      <c r="G74" s="56">
        <v>44881</v>
      </c>
      <c r="H74" s="56">
        <v>44888</v>
      </c>
      <c r="I74" s="36">
        <v>8</v>
      </c>
      <c r="J74" s="36">
        <f t="shared" si="0"/>
        <v>5440</v>
      </c>
      <c r="K74" s="84"/>
      <c r="L74" s="36"/>
    </row>
    <row r="75" spans="1:12" s="48" customFormat="1" ht="56.85" customHeight="1">
      <c r="A75" s="36">
        <v>71</v>
      </c>
      <c r="B75" s="79"/>
      <c r="C75" s="80"/>
      <c r="D75" s="39" t="s">
        <v>138</v>
      </c>
      <c r="E75" s="35" t="s">
        <v>139</v>
      </c>
      <c r="F75" s="35" t="s">
        <v>139</v>
      </c>
      <c r="G75" s="56">
        <v>44866</v>
      </c>
      <c r="H75" s="56">
        <v>44876</v>
      </c>
      <c r="I75" s="36">
        <v>35</v>
      </c>
      <c r="J75" s="36">
        <f t="shared" si="0"/>
        <v>23800</v>
      </c>
      <c r="K75" s="84"/>
      <c r="L75" s="36"/>
    </row>
    <row r="76" spans="1:12" s="48" customFormat="1" ht="56.85" customHeight="1">
      <c r="A76" s="36">
        <v>72</v>
      </c>
      <c r="B76" s="79"/>
      <c r="C76" s="80"/>
      <c r="D76" s="39" t="s">
        <v>140</v>
      </c>
      <c r="E76" s="35" t="s">
        <v>141</v>
      </c>
      <c r="F76" s="35" t="s">
        <v>141</v>
      </c>
      <c r="G76" s="56">
        <v>44879</v>
      </c>
      <c r="H76" s="56">
        <v>44895</v>
      </c>
      <c r="I76" s="36">
        <v>37</v>
      </c>
      <c r="J76" s="36">
        <f t="shared" si="0"/>
        <v>25160</v>
      </c>
      <c r="K76" s="84"/>
      <c r="L76" s="36"/>
    </row>
    <row r="77" spans="1:12" s="48" customFormat="1" ht="56.85" customHeight="1">
      <c r="A77" s="36">
        <v>73</v>
      </c>
      <c r="B77" s="79"/>
      <c r="C77" s="80"/>
      <c r="D77" s="39" t="s">
        <v>142</v>
      </c>
      <c r="E77" s="35" t="s">
        <v>143</v>
      </c>
      <c r="F77" s="35" t="s">
        <v>143</v>
      </c>
      <c r="G77" s="56">
        <v>44866</v>
      </c>
      <c r="H77" s="56">
        <v>44881</v>
      </c>
      <c r="I77" s="36">
        <v>30</v>
      </c>
      <c r="J77" s="36">
        <f t="shared" si="0"/>
        <v>20400</v>
      </c>
      <c r="K77" s="84"/>
      <c r="L77" s="36"/>
    </row>
    <row r="78" spans="1:12" s="48" customFormat="1" ht="56.85" customHeight="1">
      <c r="A78" s="36">
        <v>74</v>
      </c>
      <c r="B78" s="79"/>
      <c r="C78" s="80"/>
      <c r="D78" s="39" t="s">
        <v>144</v>
      </c>
      <c r="E78" s="35" t="s">
        <v>145</v>
      </c>
      <c r="F78" s="35" t="s">
        <v>146</v>
      </c>
      <c r="G78" s="56">
        <v>44879</v>
      </c>
      <c r="H78" s="56">
        <v>44894</v>
      </c>
      <c r="I78" s="36">
        <v>45</v>
      </c>
      <c r="J78" s="36">
        <f t="shared" si="0"/>
        <v>30600</v>
      </c>
      <c r="K78" s="84"/>
      <c r="L78" s="36"/>
    </row>
    <row r="79" spans="1:12" s="48" customFormat="1" ht="56.85" customHeight="1">
      <c r="A79" s="36">
        <v>75</v>
      </c>
      <c r="B79" s="79"/>
      <c r="C79" s="80"/>
      <c r="D79" s="39" t="s">
        <v>147</v>
      </c>
      <c r="E79" s="35" t="s">
        <v>148</v>
      </c>
      <c r="F79" s="35" t="s">
        <v>148</v>
      </c>
      <c r="G79" s="56">
        <v>44866</v>
      </c>
      <c r="H79" s="56">
        <v>44880</v>
      </c>
      <c r="I79" s="36">
        <v>33</v>
      </c>
      <c r="J79" s="36">
        <f t="shared" si="0"/>
        <v>22440</v>
      </c>
      <c r="K79" s="84"/>
      <c r="L79" s="36"/>
    </row>
    <row r="80" spans="1:12" s="48" customFormat="1" ht="56.85" customHeight="1">
      <c r="A80" s="36">
        <v>76</v>
      </c>
      <c r="B80" s="79"/>
      <c r="C80" s="80"/>
      <c r="D80" s="39" t="s">
        <v>149</v>
      </c>
      <c r="E80" s="35" t="s">
        <v>150</v>
      </c>
      <c r="F80" s="35" t="s">
        <v>151</v>
      </c>
      <c r="G80" s="56">
        <v>44881</v>
      </c>
      <c r="H80" s="56">
        <v>44895</v>
      </c>
      <c r="I80" s="36">
        <v>29</v>
      </c>
      <c r="J80" s="36">
        <f t="shared" si="0"/>
        <v>19720</v>
      </c>
      <c r="K80" s="84"/>
      <c r="L80" s="36"/>
    </row>
    <row r="81" spans="1:12" s="48" customFormat="1" ht="56.85" customHeight="1">
      <c r="A81" s="36">
        <v>77</v>
      </c>
      <c r="B81" s="79"/>
      <c r="C81" s="80"/>
      <c r="D81" s="39" t="s">
        <v>152</v>
      </c>
      <c r="E81" s="35" t="s">
        <v>153</v>
      </c>
      <c r="F81" s="35" t="s">
        <v>153</v>
      </c>
      <c r="G81" s="56">
        <v>44866</v>
      </c>
      <c r="H81" s="56">
        <v>44880</v>
      </c>
      <c r="I81" s="36">
        <v>43</v>
      </c>
      <c r="J81" s="36">
        <f t="shared" si="0"/>
        <v>29240</v>
      </c>
      <c r="K81" s="84"/>
      <c r="L81" s="36"/>
    </row>
    <row r="82" spans="1:12" s="48" customFormat="1" ht="56.85" customHeight="1">
      <c r="A82" s="36">
        <v>78</v>
      </c>
      <c r="B82" s="79"/>
      <c r="C82" s="80"/>
      <c r="D82" s="39" t="s">
        <v>154</v>
      </c>
      <c r="E82" s="35" t="s">
        <v>155</v>
      </c>
      <c r="F82" s="35" t="s">
        <v>156</v>
      </c>
      <c r="G82" s="56">
        <v>44866</v>
      </c>
      <c r="H82" s="56">
        <v>44895</v>
      </c>
      <c r="I82" s="36">
        <v>26</v>
      </c>
      <c r="J82" s="36">
        <f t="shared" si="0"/>
        <v>17680</v>
      </c>
      <c r="K82" s="85"/>
      <c r="L82" s="36"/>
    </row>
    <row r="83" spans="1:12" s="48" customFormat="1" ht="56.85" customHeight="1">
      <c r="A83" s="36">
        <v>79</v>
      </c>
      <c r="B83" s="79"/>
      <c r="C83" s="36" t="s">
        <v>157</v>
      </c>
      <c r="D83" s="39" t="s">
        <v>94</v>
      </c>
      <c r="E83" s="35" t="s">
        <v>158</v>
      </c>
      <c r="F83" s="35" t="s">
        <v>158</v>
      </c>
      <c r="G83" s="56">
        <v>44903</v>
      </c>
      <c r="H83" s="56">
        <v>44903</v>
      </c>
      <c r="I83" s="36">
        <v>12</v>
      </c>
      <c r="J83" s="36">
        <f t="shared" si="0"/>
        <v>8160</v>
      </c>
      <c r="K83" s="36">
        <f>J83</f>
        <v>8160</v>
      </c>
      <c r="L83" s="36"/>
    </row>
    <row r="84" spans="1:12" ht="19.5" customHeight="1">
      <c r="A84" s="59"/>
      <c r="B84" s="60"/>
      <c r="C84" s="61"/>
      <c r="D84" s="60"/>
      <c r="E84" s="62"/>
      <c r="F84" s="60"/>
      <c r="G84" s="60"/>
      <c r="H84" s="60"/>
      <c r="I84" s="69">
        <f>SUM(I4:I83)</f>
        <v>1517.48</v>
      </c>
      <c r="J84" s="58">
        <f t="shared" si="0"/>
        <v>1031886.4</v>
      </c>
      <c r="K84" s="70">
        <f>SUM(K4:K83)</f>
        <v>1031886.4</v>
      </c>
      <c r="L84" s="71"/>
    </row>
    <row r="85" spans="1:12" ht="20.100000000000001" customHeight="1">
      <c r="A85" s="63" t="s">
        <v>159</v>
      </c>
      <c r="B85" s="63"/>
      <c r="C85" s="64"/>
      <c r="D85" s="62"/>
      <c r="E85" s="65"/>
      <c r="F85" s="62"/>
      <c r="G85" s="62"/>
      <c r="H85" s="62"/>
      <c r="I85" s="60"/>
      <c r="J85" s="60"/>
      <c r="K85" s="60"/>
      <c r="L85" s="60"/>
    </row>
    <row r="86" spans="1:12" ht="20.100000000000001" customHeight="1">
      <c r="A86" s="66"/>
      <c r="B86" s="66"/>
      <c r="C86" s="67"/>
      <c r="D86" s="66"/>
      <c r="F86" s="66"/>
      <c r="G86" s="66"/>
      <c r="H86" s="66"/>
      <c r="L86" s="47"/>
    </row>
    <row r="87" spans="1:12" ht="20.100000000000001" customHeight="1">
      <c r="A87" s="68" t="s">
        <v>160</v>
      </c>
      <c r="H87" s="50" t="s">
        <v>161</v>
      </c>
    </row>
    <row r="88" spans="1:12" ht="20.100000000000001" customHeight="1"/>
    <row r="89" spans="1:12" ht="20.100000000000001" customHeight="1">
      <c r="A89" s="68" t="s">
        <v>162</v>
      </c>
      <c r="H89" s="78" t="s">
        <v>163</v>
      </c>
      <c r="I89" s="78"/>
    </row>
  </sheetData>
  <mergeCells count="30">
    <mergeCell ref="D68:D69"/>
    <mergeCell ref="D73:D74"/>
    <mergeCell ref="K4:K48"/>
    <mergeCell ref="K49:K82"/>
    <mergeCell ref="D42:D45"/>
    <mergeCell ref="D46:D50"/>
    <mergeCell ref="D51:D55"/>
    <mergeCell ref="D61:D62"/>
    <mergeCell ref="D63:D64"/>
    <mergeCell ref="H89:I89"/>
    <mergeCell ref="B4:B83"/>
    <mergeCell ref="C4:C12"/>
    <mergeCell ref="C13:C22"/>
    <mergeCell ref="C23:C32"/>
    <mergeCell ref="C33:C45"/>
    <mergeCell ref="C46:C55"/>
    <mergeCell ref="C56:C62"/>
    <mergeCell ref="C63:C66"/>
    <mergeCell ref="C67:C82"/>
    <mergeCell ref="D4:D7"/>
    <mergeCell ref="D8:D12"/>
    <mergeCell ref="D15:D22"/>
    <mergeCell ref="D23:D27"/>
    <mergeCell ref="D28:D32"/>
    <mergeCell ref="D37:D41"/>
    <mergeCell ref="A1:H1"/>
    <mergeCell ref="I1:L1"/>
    <mergeCell ref="A2:C2"/>
    <mergeCell ref="D2:H2"/>
    <mergeCell ref="I2:L2"/>
  </mergeCells>
  <phoneticPr fontId="29" type="noConversion"/>
  <pageMargins left="0.70763888888888904" right="0.70763888888888904" top="0.74791666666666701" bottom="0.74791666666666701" header="0.31388888888888899" footer="0.31388888888888899"/>
  <pageSetup paperSize="9" scale="6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89"/>
  <sheetViews>
    <sheetView zoomScale="85" zoomScaleNormal="85" workbookViewId="0">
      <selection activeCell="K57" sqref="K57"/>
    </sheetView>
  </sheetViews>
  <sheetFormatPr defaultColWidth="14.5" defaultRowHeight="16.5"/>
  <cols>
    <col min="1" max="1" width="10.125" style="3" customWidth="1"/>
    <col min="2" max="2" width="14.375" style="3" customWidth="1"/>
    <col min="3" max="3" width="29" style="3" customWidth="1"/>
    <col min="4" max="4" width="11.5" style="3" customWidth="1"/>
    <col min="5" max="5" width="13.875" style="3" customWidth="1"/>
    <col min="6" max="6" width="11.125" style="3" customWidth="1"/>
    <col min="7" max="7" width="9.5" style="3" customWidth="1"/>
    <col min="8" max="8" width="14.5" style="3"/>
    <col min="9" max="9" width="16.75" style="3" customWidth="1"/>
    <col min="10" max="10" width="16.375" style="3" customWidth="1"/>
    <col min="11" max="11" width="14.5" style="31"/>
    <col min="12" max="16384" width="14.5" style="3"/>
  </cols>
  <sheetData>
    <row r="1" spans="1:13" s="2" customFormat="1" ht="20.25" customHeight="1">
      <c r="A1" s="92" t="s">
        <v>164</v>
      </c>
      <c r="B1" s="92"/>
      <c r="C1" s="92"/>
      <c r="D1" s="92"/>
      <c r="E1" s="92"/>
      <c r="F1" s="92"/>
      <c r="G1" s="92"/>
      <c r="H1" s="92"/>
      <c r="I1" s="92"/>
      <c r="J1" s="92"/>
      <c r="K1" s="93" t="s">
        <v>165</v>
      </c>
      <c r="L1" s="94"/>
      <c r="M1" s="94"/>
    </row>
    <row r="2" spans="1:13" s="30" customFormat="1" ht="35.25" customHeight="1">
      <c r="A2" s="95" t="s">
        <v>2</v>
      </c>
      <c r="B2" s="96"/>
      <c r="C2" s="97"/>
      <c r="D2" s="98" t="s">
        <v>3</v>
      </c>
      <c r="E2" s="98"/>
      <c r="F2" s="98"/>
      <c r="G2" s="98"/>
      <c r="H2" s="98"/>
      <c r="I2" s="98"/>
      <c r="J2" s="98"/>
      <c r="K2" s="99" t="s">
        <v>4</v>
      </c>
      <c r="L2" s="100"/>
      <c r="M2" s="100"/>
    </row>
    <row r="3" spans="1:13" ht="30">
      <c r="A3" s="32" t="s">
        <v>5</v>
      </c>
      <c r="B3" s="32" t="s">
        <v>6</v>
      </c>
      <c r="C3" s="32" t="s">
        <v>166</v>
      </c>
      <c r="D3" s="33" t="s">
        <v>167</v>
      </c>
      <c r="E3" s="33" t="s">
        <v>168</v>
      </c>
      <c r="F3" s="33" t="s">
        <v>169</v>
      </c>
      <c r="G3" s="33" t="s">
        <v>170</v>
      </c>
      <c r="H3" s="33" t="s">
        <v>171</v>
      </c>
      <c r="I3" s="33" t="s">
        <v>172</v>
      </c>
      <c r="J3" s="33" t="s">
        <v>173</v>
      </c>
      <c r="K3" s="40" t="s">
        <v>174</v>
      </c>
      <c r="L3" s="33" t="s">
        <v>175</v>
      </c>
      <c r="M3" s="32" t="s">
        <v>16</v>
      </c>
    </row>
    <row r="4" spans="1:13" ht="30" customHeight="1">
      <c r="A4" s="34">
        <v>1</v>
      </c>
      <c r="B4" s="87" t="s">
        <v>176</v>
      </c>
      <c r="C4" s="35" t="s">
        <v>20</v>
      </c>
      <c r="D4" s="36">
        <v>8</v>
      </c>
      <c r="E4" s="37">
        <f t="shared" ref="E4:E67" si="0">D4/$D$84</f>
        <v>5.4219643776940388E-3</v>
      </c>
      <c r="F4" s="37">
        <v>20</v>
      </c>
      <c r="G4" s="38">
        <v>20</v>
      </c>
      <c r="H4" s="38">
        <v>29</v>
      </c>
      <c r="I4" s="38">
        <v>30</v>
      </c>
      <c r="J4" s="37">
        <f>SUM(F4:I4)</f>
        <v>99</v>
      </c>
      <c r="K4" s="37">
        <f>J4*E4</f>
        <v>0.53677447339170981</v>
      </c>
      <c r="L4" s="90"/>
      <c r="M4" s="34"/>
    </row>
    <row r="5" spans="1:13" ht="30" customHeight="1">
      <c r="A5" s="34">
        <v>2</v>
      </c>
      <c r="B5" s="88"/>
      <c r="C5" s="35" t="s">
        <v>21</v>
      </c>
      <c r="D5" s="36">
        <v>10</v>
      </c>
      <c r="E5" s="37">
        <f t="shared" si="0"/>
        <v>6.7774554721175481E-3</v>
      </c>
      <c r="F5" s="37">
        <v>20</v>
      </c>
      <c r="G5" s="38">
        <v>20</v>
      </c>
      <c r="H5" s="38">
        <v>30</v>
      </c>
      <c r="I5" s="38">
        <v>30</v>
      </c>
      <c r="J5" s="37">
        <f t="shared" ref="J5:J18" si="1">SUM(F5:I5)</f>
        <v>100</v>
      </c>
      <c r="K5" s="37">
        <f>J5*E5</f>
        <v>0.67774554721175484</v>
      </c>
      <c r="L5" s="90"/>
      <c r="M5" s="34"/>
    </row>
    <row r="6" spans="1:13" ht="30" customHeight="1">
      <c r="A6" s="34">
        <v>3</v>
      </c>
      <c r="B6" s="88"/>
      <c r="C6" s="35" t="s">
        <v>22</v>
      </c>
      <c r="D6" s="36">
        <v>10</v>
      </c>
      <c r="E6" s="37">
        <f t="shared" si="0"/>
        <v>6.7774554721175481E-3</v>
      </c>
      <c r="F6" s="37">
        <v>20</v>
      </c>
      <c r="G6" s="38">
        <v>20</v>
      </c>
      <c r="H6" s="38">
        <v>29</v>
      </c>
      <c r="I6" s="38">
        <v>30</v>
      </c>
      <c r="J6" s="37">
        <f t="shared" si="1"/>
        <v>99</v>
      </c>
      <c r="K6" s="37">
        <f t="shared" ref="K6:K18" si="2">J6*E6</f>
        <v>0.67096809173963723</v>
      </c>
      <c r="L6" s="90"/>
      <c r="M6" s="34"/>
    </row>
    <row r="7" spans="1:13" ht="42.75">
      <c r="A7" s="34">
        <v>4</v>
      </c>
      <c r="B7" s="88"/>
      <c r="C7" s="35" t="s">
        <v>23</v>
      </c>
      <c r="D7" s="36">
        <v>9</v>
      </c>
      <c r="E7" s="37">
        <f t="shared" si="0"/>
        <v>6.0997099249057935E-3</v>
      </c>
      <c r="F7" s="37">
        <v>20</v>
      </c>
      <c r="G7" s="38">
        <v>20</v>
      </c>
      <c r="H7" s="38">
        <v>30</v>
      </c>
      <c r="I7" s="38">
        <v>30</v>
      </c>
      <c r="J7" s="37">
        <f t="shared" si="1"/>
        <v>100</v>
      </c>
      <c r="K7" s="37">
        <f t="shared" si="2"/>
        <v>0.6099709924905794</v>
      </c>
      <c r="L7" s="91"/>
      <c r="M7" s="41"/>
    </row>
    <row r="8" spans="1:13" ht="42.75">
      <c r="A8" s="34">
        <v>5</v>
      </c>
      <c r="B8" s="88"/>
      <c r="C8" s="35" t="s">
        <v>25</v>
      </c>
      <c r="D8" s="36">
        <v>20</v>
      </c>
      <c r="E8" s="37">
        <f t="shared" si="0"/>
        <v>1.3554910944235096E-2</v>
      </c>
      <c r="F8" s="37">
        <v>20</v>
      </c>
      <c r="G8" s="38">
        <v>20</v>
      </c>
      <c r="H8" s="38">
        <v>30</v>
      </c>
      <c r="I8" s="38">
        <v>30</v>
      </c>
      <c r="J8" s="37">
        <f t="shared" si="1"/>
        <v>100</v>
      </c>
      <c r="K8" s="37">
        <f t="shared" si="2"/>
        <v>1.3554910944235097</v>
      </c>
      <c r="L8" s="91"/>
      <c r="M8" s="41"/>
    </row>
    <row r="9" spans="1:13" ht="42.75">
      <c r="A9" s="34">
        <v>6</v>
      </c>
      <c r="B9" s="88"/>
      <c r="C9" s="35" t="s">
        <v>26</v>
      </c>
      <c r="D9" s="36">
        <v>13</v>
      </c>
      <c r="E9" s="37">
        <f t="shared" si="0"/>
        <v>8.8106921137528129E-3</v>
      </c>
      <c r="F9" s="37">
        <v>20</v>
      </c>
      <c r="G9" s="38">
        <v>20</v>
      </c>
      <c r="H9" s="38">
        <v>29</v>
      </c>
      <c r="I9" s="38">
        <v>30</v>
      </c>
      <c r="J9" s="37">
        <f t="shared" si="1"/>
        <v>99</v>
      </c>
      <c r="K9" s="37">
        <f t="shared" si="2"/>
        <v>0.87225851926152853</v>
      </c>
      <c r="L9" s="91"/>
      <c r="M9" s="41"/>
    </row>
    <row r="10" spans="1:13" s="2" customFormat="1" ht="42.75">
      <c r="A10" s="34">
        <v>7</v>
      </c>
      <c r="B10" s="88"/>
      <c r="C10" s="35" t="s">
        <v>27</v>
      </c>
      <c r="D10" s="36">
        <v>11</v>
      </c>
      <c r="E10" s="37">
        <f t="shared" si="0"/>
        <v>7.4552010193293028E-3</v>
      </c>
      <c r="F10" s="37">
        <v>20</v>
      </c>
      <c r="G10" s="38">
        <v>20</v>
      </c>
      <c r="H10" s="38">
        <v>30</v>
      </c>
      <c r="I10" s="38">
        <v>30</v>
      </c>
      <c r="J10" s="37">
        <f t="shared" si="1"/>
        <v>100</v>
      </c>
      <c r="K10" s="37">
        <f t="shared" si="2"/>
        <v>0.74552010193293028</v>
      </c>
      <c r="L10" s="91"/>
      <c r="M10" s="42"/>
    </row>
    <row r="11" spans="1:13" s="2" customFormat="1" ht="42.75">
      <c r="A11" s="34">
        <v>8</v>
      </c>
      <c r="B11" s="88"/>
      <c r="C11" s="35" t="s">
        <v>28</v>
      </c>
      <c r="D11" s="36">
        <v>16</v>
      </c>
      <c r="E11" s="37">
        <f t="shared" si="0"/>
        <v>1.0843928755388078E-2</v>
      </c>
      <c r="F11" s="37">
        <v>20</v>
      </c>
      <c r="G11" s="38">
        <v>20</v>
      </c>
      <c r="H11" s="38">
        <v>29</v>
      </c>
      <c r="I11" s="38">
        <v>30</v>
      </c>
      <c r="J11" s="37">
        <f t="shared" si="1"/>
        <v>99</v>
      </c>
      <c r="K11" s="37">
        <f t="shared" si="2"/>
        <v>1.0735489467834196</v>
      </c>
      <c r="L11" s="91"/>
      <c r="M11" s="42"/>
    </row>
    <row r="12" spans="1:13" s="2" customFormat="1" ht="42.75">
      <c r="A12" s="34">
        <v>9</v>
      </c>
      <c r="B12" s="88"/>
      <c r="C12" s="35" t="s">
        <v>29</v>
      </c>
      <c r="D12" s="36">
        <v>11</v>
      </c>
      <c r="E12" s="37">
        <f t="shared" si="0"/>
        <v>7.4552010193293028E-3</v>
      </c>
      <c r="F12" s="37">
        <v>20</v>
      </c>
      <c r="G12" s="38">
        <v>20</v>
      </c>
      <c r="H12" s="38">
        <v>29</v>
      </c>
      <c r="I12" s="38">
        <v>30</v>
      </c>
      <c r="J12" s="37">
        <f t="shared" si="1"/>
        <v>99</v>
      </c>
      <c r="K12" s="37">
        <f t="shared" si="2"/>
        <v>0.738064900913601</v>
      </c>
      <c r="L12" s="91"/>
      <c r="M12" s="42"/>
    </row>
    <row r="13" spans="1:13" ht="28.5">
      <c r="A13" s="34">
        <v>10</v>
      </c>
      <c r="B13" s="88"/>
      <c r="C13" s="35" t="s">
        <v>32</v>
      </c>
      <c r="D13" s="36">
        <v>24</v>
      </c>
      <c r="E13" s="37">
        <f t="shared" si="0"/>
        <v>1.6265893133082115E-2</v>
      </c>
      <c r="F13" s="37">
        <v>20</v>
      </c>
      <c r="G13" s="38">
        <v>20</v>
      </c>
      <c r="H13" s="38">
        <v>30</v>
      </c>
      <c r="I13" s="38">
        <v>30</v>
      </c>
      <c r="J13" s="37">
        <f t="shared" si="1"/>
        <v>100</v>
      </c>
      <c r="K13" s="37">
        <f t="shared" si="2"/>
        <v>1.6265893133082114</v>
      </c>
      <c r="L13" s="91"/>
      <c r="M13" s="41"/>
    </row>
    <row r="14" spans="1:13" ht="42.75">
      <c r="A14" s="34">
        <v>11</v>
      </c>
      <c r="B14" s="88"/>
      <c r="C14" s="35" t="s">
        <v>34</v>
      </c>
      <c r="D14" s="36">
        <v>22</v>
      </c>
      <c r="E14" s="37">
        <f t="shared" si="0"/>
        <v>1.4910402038658606E-2</v>
      </c>
      <c r="F14" s="37">
        <v>20</v>
      </c>
      <c r="G14" s="38">
        <v>20</v>
      </c>
      <c r="H14" s="38">
        <v>30</v>
      </c>
      <c r="I14" s="38">
        <v>30</v>
      </c>
      <c r="J14" s="37">
        <f t="shared" si="1"/>
        <v>100</v>
      </c>
      <c r="K14" s="37">
        <f t="shared" si="2"/>
        <v>1.4910402038658606</v>
      </c>
      <c r="L14" s="91"/>
      <c r="M14" s="41"/>
    </row>
    <row r="15" spans="1:13" ht="42.75">
      <c r="A15" s="34">
        <v>12</v>
      </c>
      <c r="B15" s="88"/>
      <c r="C15" s="35" t="s">
        <v>36</v>
      </c>
      <c r="D15" s="36">
        <v>20</v>
      </c>
      <c r="E15" s="37">
        <f t="shared" si="0"/>
        <v>1.3554910944235096E-2</v>
      </c>
      <c r="F15" s="37">
        <v>20</v>
      </c>
      <c r="G15" s="38">
        <v>20</v>
      </c>
      <c r="H15" s="38">
        <v>30</v>
      </c>
      <c r="I15" s="38">
        <v>30</v>
      </c>
      <c r="J15" s="37">
        <f t="shared" si="1"/>
        <v>100</v>
      </c>
      <c r="K15" s="37">
        <f t="shared" si="2"/>
        <v>1.3554910944235097</v>
      </c>
      <c r="L15" s="91"/>
      <c r="M15" s="41"/>
    </row>
    <row r="16" spans="1:13" ht="42.75">
      <c r="A16" s="34">
        <v>13</v>
      </c>
      <c r="B16" s="88"/>
      <c r="C16" s="35" t="s">
        <v>37</v>
      </c>
      <c r="D16" s="36">
        <v>20</v>
      </c>
      <c r="E16" s="37">
        <f t="shared" si="0"/>
        <v>1.3554910944235096E-2</v>
      </c>
      <c r="F16" s="37">
        <v>20</v>
      </c>
      <c r="G16" s="38">
        <v>20</v>
      </c>
      <c r="H16" s="38">
        <v>30</v>
      </c>
      <c r="I16" s="38">
        <v>30</v>
      </c>
      <c r="J16" s="37">
        <f t="shared" si="1"/>
        <v>100</v>
      </c>
      <c r="K16" s="37">
        <f t="shared" si="2"/>
        <v>1.3554910944235097</v>
      </c>
      <c r="L16" s="91"/>
      <c r="M16" s="41"/>
    </row>
    <row r="17" spans="1:13" ht="42.75">
      <c r="A17" s="34">
        <v>14</v>
      </c>
      <c r="B17" s="88"/>
      <c r="C17" s="35" t="s">
        <v>38</v>
      </c>
      <c r="D17" s="36">
        <v>11</v>
      </c>
      <c r="E17" s="37">
        <f t="shared" si="0"/>
        <v>7.4552010193293028E-3</v>
      </c>
      <c r="F17" s="37">
        <v>20</v>
      </c>
      <c r="G17" s="38">
        <v>20</v>
      </c>
      <c r="H17" s="38">
        <v>30</v>
      </c>
      <c r="I17" s="38">
        <v>30</v>
      </c>
      <c r="J17" s="37">
        <f t="shared" si="1"/>
        <v>100</v>
      </c>
      <c r="K17" s="37">
        <f t="shared" si="2"/>
        <v>0.74552010193293028</v>
      </c>
      <c r="L17" s="91"/>
      <c r="M17" s="41"/>
    </row>
    <row r="18" spans="1:13" ht="42.75">
      <c r="A18" s="34">
        <v>15</v>
      </c>
      <c r="B18" s="88"/>
      <c r="C18" s="35" t="s">
        <v>39</v>
      </c>
      <c r="D18" s="36">
        <v>20</v>
      </c>
      <c r="E18" s="37">
        <f t="shared" si="0"/>
        <v>1.3554910944235096E-2</v>
      </c>
      <c r="F18" s="37">
        <v>20</v>
      </c>
      <c r="G18" s="38">
        <v>20</v>
      </c>
      <c r="H18" s="38">
        <v>29</v>
      </c>
      <c r="I18" s="38">
        <v>30</v>
      </c>
      <c r="J18" s="37">
        <f t="shared" si="1"/>
        <v>99</v>
      </c>
      <c r="K18" s="37">
        <f t="shared" si="2"/>
        <v>1.3419361834792745</v>
      </c>
      <c r="L18" s="91"/>
      <c r="M18" s="41"/>
    </row>
    <row r="19" spans="1:13" ht="42.75">
      <c r="A19" s="34">
        <v>16</v>
      </c>
      <c r="B19" s="88"/>
      <c r="C19" s="35" t="s">
        <v>40</v>
      </c>
      <c r="D19" s="36">
        <v>20</v>
      </c>
      <c r="E19" s="37">
        <f t="shared" si="0"/>
        <v>1.3554910944235096E-2</v>
      </c>
      <c r="F19" s="37">
        <v>20</v>
      </c>
      <c r="G19" s="38">
        <v>20</v>
      </c>
      <c r="H19" s="38">
        <v>28</v>
      </c>
      <c r="I19" s="38">
        <v>30</v>
      </c>
      <c r="J19" s="37">
        <f t="shared" ref="J19:J31" si="3">SUM(F19:I19)</f>
        <v>98</v>
      </c>
      <c r="K19" s="37">
        <f t="shared" ref="K19:K31" si="4">J19*E19</f>
        <v>1.3283812725350395</v>
      </c>
      <c r="L19" s="91"/>
      <c r="M19" s="41"/>
    </row>
    <row r="20" spans="1:13" ht="28.5">
      <c r="A20" s="34">
        <v>17</v>
      </c>
      <c r="B20" s="88"/>
      <c r="C20" s="35" t="s">
        <v>41</v>
      </c>
      <c r="D20" s="36">
        <v>2</v>
      </c>
      <c r="E20" s="37">
        <f t="shared" si="0"/>
        <v>1.3554910944235097E-3</v>
      </c>
      <c r="F20" s="37">
        <v>20</v>
      </c>
      <c r="G20" s="38">
        <v>20</v>
      </c>
      <c r="H20" s="38">
        <v>30</v>
      </c>
      <c r="I20" s="38">
        <v>30</v>
      </c>
      <c r="J20" s="37">
        <f t="shared" si="3"/>
        <v>100</v>
      </c>
      <c r="K20" s="37">
        <f t="shared" si="4"/>
        <v>0.13554910944235096</v>
      </c>
      <c r="L20" s="91"/>
      <c r="M20" s="41"/>
    </row>
    <row r="21" spans="1:13" ht="28.5">
      <c r="A21" s="34">
        <v>18</v>
      </c>
      <c r="B21" s="88"/>
      <c r="C21" s="35" t="s">
        <v>43</v>
      </c>
      <c r="D21" s="36">
        <v>5</v>
      </c>
      <c r="E21" s="37">
        <f t="shared" si="0"/>
        <v>3.3887277360587741E-3</v>
      </c>
      <c r="F21" s="37">
        <v>20</v>
      </c>
      <c r="G21" s="38">
        <v>20</v>
      </c>
      <c r="H21" s="38">
        <v>28</v>
      </c>
      <c r="I21" s="38">
        <v>30</v>
      </c>
      <c r="J21" s="37">
        <f t="shared" si="3"/>
        <v>98</v>
      </c>
      <c r="K21" s="37">
        <f t="shared" si="4"/>
        <v>0.33209531813375986</v>
      </c>
      <c r="L21" s="91"/>
      <c r="M21" s="41"/>
    </row>
    <row r="22" spans="1:13" ht="28.5">
      <c r="A22" s="34">
        <v>19</v>
      </c>
      <c r="B22" s="88"/>
      <c r="C22" s="35" t="s">
        <v>45</v>
      </c>
      <c r="D22" s="36">
        <v>5</v>
      </c>
      <c r="E22" s="37">
        <f t="shared" si="0"/>
        <v>3.3887277360587741E-3</v>
      </c>
      <c r="F22" s="37">
        <v>20</v>
      </c>
      <c r="G22" s="38">
        <v>20</v>
      </c>
      <c r="H22" s="38">
        <v>29</v>
      </c>
      <c r="I22" s="38">
        <v>30</v>
      </c>
      <c r="J22" s="37">
        <f t="shared" si="3"/>
        <v>99</v>
      </c>
      <c r="K22" s="37">
        <f t="shared" si="4"/>
        <v>0.33548404586981861</v>
      </c>
      <c r="L22" s="91"/>
      <c r="M22" s="41"/>
    </row>
    <row r="23" spans="1:13">
      <c r="A23" s="34">
        <v>20</v>
      </c>
      <c r="B23" s="88"/>
      <c r="C23" s="35" t="s">
        <v>49</v>
      </c>
      <c r="D23" s="36">
        <v>5</v>
      </c>
      <c r="E23" s="37">
        <f t="shared" si="0"/>
        <v>3.3887277360587741E-3</v>
      </c>
      <c r="F23" s="37">
        <v>20</v>
      </c>
      <c r="G23" s="38">
        <v>20</v>
      </c>
      <c r="H23" s="38">
        <v>29</v>
      </c>
      <c r="I23" s="38">
        <v>30</v>
      </c>
      <c r="J23" s="37">
        <f t="shared" si="3"/>
        <v>99</v>
      </c>
      <c r="K23" s="37">
        <f t="shared" si="4"/>
        <v>0.33548404586981861</v>
      </c>
      <c r="L23" s="91"/>
      <c r="M23" s="41"/>
    </row>
    <row r="24" spans="1:13" ht="28.5">
      <c r="A24" s="34">
        <v>21</v>
      </c>
      <c r="B24" s="88"/>
      <c r="C24" s="35" t="s">
        <v>51</v>
      </c>
      <c r="D24" s="36">
        <v>5</v>
      </c>
      <c r="E24" s="37">
        <f t="shared" si="0"/>
        <v>3.3887277360587741E-3</v>
      </c>
      <c r="F24" s="37">
        <v>20</v>
      </c>
      <c r="G24" s="38">
        <v>20</v>
      </c>
      <c r="H24" s="38">
        <v>30</v>
      </c>
      <c r="I24" s="38">
        <v>30</v>
      </c>
      <c r="J24" s="37">
        <f t="shared" si="3"/>
        <v>100</v>
      </c>
      <c r="K24" s="37">
        <f t="shared" si="4"/>
        <v>0.33887277360587742</v>
      </c>
      <c r="L24" s="91"/>
      <c r="M24" s="41"/>
    </row>
    <row r="25" spans="1:13" ht="28.5">
      <c r="A25" s="34">
        <v>22</v>
      </c>
      <c r="B25" s="88"/>
      <c r="C25" s="35" t="s">
        <v>53</v>
      </c>
      <c r="D25" s="36">
        <v>6</v>
      </c>
      <c r="E25" s="37">
        <f t="shared" si="0"/>
        <v>4.0664732832705287E-3</v>
      </c>
      <c r="F25" s="37">
        <v>20</v>
      </c>
      <c r="G25" s="38">
        <v>20</v>
      </c>
      <c r="H25" s="38">
        <v>28</v>
      </c>
      <c r="I25" s="38">
        <v>30</v>
      </c>
      <c r="J25" s="37">
        <f t="shared" si="3"/>
        <v>98</v>
      </c>
      <c r="K25" s="37">
        <f t="shared" si="4"/>
        <v>0.39851438176051179</v>
      </c>
      <c r="L25" s="91"/>
      <c r="M25" s="41"/>
    </row>
    <row r="26" spans="1:13" ht="28.5">
      <c r="A26" s="34">
        <v>23</v>
      </c>
      <c r="B26" s="88"/>
      <c r="C26" s="35" t="s">
        <v>55</v>
      </c>
      <c r="D26" s="36">
        <v>8</v>
      </c>
      <c r="E26" s="37">
        <f t="shared" si="0"/>
        <v>5.4219643776940388E-3</v>
      </c>
      <c r="F26" s="37">
        <v>20</v>
      </c>
      <c r="G26" s="38">
        <v>20</v>
      </c>
      <c r="H26" s="38">
        <v>28</v>
      </c>
      <c r="I26" s="38">
        <v>30</v>
      </c>
      <c r="J26" s="37">
        <f t="shared" si="3"/>
        <v>98</v>
      </c>
      <c r="K26" s="37">
        <f t="shared" si="4"/>
        <v>0.53135250901401576</v>
      </c>
      <c r="L26" s="91"/>
      <c r="M26" s="41"/>
    </row>
    <row r="27" spans="1:13" ht="28.5">
      <c r="A27" s="34">
        <v>24</v>
      </c>
      <c r="B27" s="88"/>
      <c r="C27" s="35" t="s">
        <v>57</v>
      </c>
      <c r="D27" s="36">
        <v>8</v>
      </c>
      <c r="E27" s="37">
        <f t="shared" si="0"/>
        <v>5.4219643776940388E-3</v>
      </c>
      <c r="F27" s="37">
        <v>20</v>
      </c>
      <c r="G27" s="38">
        <v>20</v>
      </c>
      <c r="H27" s="38">
        <v>28</v>
      </c>
      <c r="I27" s="38">
        <v>30</v>
      </c>
      <c r="J27" s="37">
        <f t="shared" si="3"/>
        <v>98</v>
      </c>
      <c r="K27" s="37">
        <f t="shared" si="4"/>
        <v>0.53135250901401576</v>
      </c>
      <c r="L27" s="91"/>
      <c r="M27" s="41"/>
    </row>
    <row r="28" spans="1:13" ht="42.75">
      <c r="A28" s="34">
        <v>25</v>
      </c>
      <c r="B28" s="88"/>
      <c r="C28" s="35" t="s">
        <v>60</v>
      </c>
      <c r="D28" s="36">
        <v>24</v>
      </c>
      <c r="E28" s="37">
        <f t="shared" si="0"/>
        <v>1.6265893133082115E-2</v>
      </c>
      <c r="F28" s="37">
        <v>20</v>
      </c>
      <c r="G28" s="38">
        <v>20</v>
      </c>
      <c r="H28" s="38">
        <v>28</v>
      </c>
      <c r="I28" s="38">
        <v>30</v>
      </c>
      <c r="J28" s="37">
        <f t="shared" si="3"/>
        <v>98</v>
      </c>
      <c r="K28" s="37">
        <f t="shared" si="4"/>
        <v>1.5940575270420472</v>
      </c>
      <c r="L28" s="91"/>
      <c r="M28" s="41"/>
    </row>
    <row r="29" spans="1:13" ht="42.75">
      <c r="A29" s="34">
        <v>26</v>
      </c>
      <c r="B29" s="88"/>
      <c r="C29" s="35" t="s">
        <v>61</v>
      </c>
      <c r="D29" s="36">
        <v>16</v>
      </c>
      <c r="E29" s="37">
        <f t="shared" si="0"/>
        <v>1.0843928755388078E-2</v>
      </c>
      <c r="F29" s="37">
        <v>20</v>
      </c>
      <c r="G29" s="38">
        <v>20</v>
      </c>
      <c r="H29" s="38">
        <v>29</v>
      </c>
      <c r="I29" s="38">
        <v>30</v>
      </c>
      <c r="J29" s="37">
        <f t="shared" si="3"/>
        <v>99</v>
      </c>
      <c r="K29" s="37">
        <f t="shared" si="4"/>
        <v>1.0735489467834196</v>
      </c>
      <c r="L29" s="91"/>
      <c r="M29" s="41"/>
    </row>
    <row r="30" spans="1:13" ht="42.75">
      <c r="A30" s="34">
        <v>27</v>
      </c>
      <c r="B30" s="88"/>
      <c r="C30" s="35" t="s">
        <v>62</v>
      </c>
      <c r="D30" s="36">
        <v>14</v>
      </c>
      <c r="E30" s="37">
        <f t="shared" si="0"/>
        <v>9.4884376609645667E-3</v>
      </c>
      <c r="F30" s="37">
        <v>20</v>
      </c>
      <c r="G30" s="38">
        <v>20</v>
      </c>
      <c r="H30" s="38">
        <v>29</v>
      </c>
      <c r="I30" s="38">
        <v>30</v>
      </c>
      <c r="J30" s="37">
        <f t="shared" si="3"/>
        <v>99</v>
      </c>
      <c r="K30" s="37">
        <f t="shared" si="4"/>
        <v>0.93935532843549208</v>
      </c>
      <c r="L30" s="91"/>
      <c r="M30" s="41"/>
    </row>
    <row r="31" spans="1:13" ht="42.75">
      <c r="A31" s="34">
        <v>28</v>
      </c>
      <c r="B31" s="88"/>
      <c r="C31" s="35" t="s">
        <v>63</v>
      </c>
      <c r="D31" s="36">
        <v>16</v>
      </c>
      <c r="E31" s="37">
        <f t="shared" si="0"/>
        <v>1.0843928755388078E-2</v>
      </c>
      <c r="F31" s="37">
        <v>20</v>
      </c>
      <c r="G31" s="38">
        <v>20</v>
      </c>
      <c r="H31" s="38">
        <v>29</v>
      </c>
      <c r="I31" s="38">
        <v>30</v>
      </c>
      <c r="J31" s="37">
        <f t="shared" si="3"/>
        <v>99</v>
      </c>
      <c r="K31" s="37">
        <f t="shared" si="4"/>
        <v>1.0735489467834196</v>
      </c>
      <c r="L31" s="91"/>
      <c r="M31" s="41"/>
    </row>
    <row r="32" spans="1:13" ht="42.75">
      <c r="A32" s="34">
        <v>29</v>
      </c>
      <c r="B32" s="88"/>
      <c r="C32" s="35" t="s">
        <v>64</v>
      </c>
      <c r="D32" s="36">
        <v>14</v>
      </c>
      <c r="E32" s="37">
        <f t="shared" si="0"/>
        <v>9.4884376609645667E-3</v>
      </c>
      <c r="F32" s="37">
        <v>20</v>
      </c>
      <c r="G32" s="38">
        <v>20</v>
      </c>
      <c r="H32" s="38">
        <v>29</v>
      </c>
      <c r="I32" s="38">
        <v>30</v>
      </c>
      <c r="J32" s="37">
        <f t="shared" ref="J32:J52" si="5">SUM(F32:I32)</f>
        <v>99</v>
      </c>
      <c r="K32" s="37">
        <f t="shared" ref="K32:K52" si="6">J32*E32</f>
        <v>0.93935532843549208</v>
      </c>
      <c r="L32" s="91"/>
      <c r="M32" s="41"/>
    </row>
    <row r="33" spans="1:13" ht="28.5">
      <c r="A33" s="34">
        <v>30</v>
      </c>
      <c r="B33" s="88"/>
      <c r="C33" s="35" t="s">
        <v>67</v>
      </c>
      <c r="D33" s="36">
        <v>26</v>
      </c>
      <c r="E33" s="37">
        <f t="shared" si="0"/>
        <v>1.7621384227505626E-2</v>
      </c>
      <c r="F33" s="37">
        <v>20</v>
      </c>
      <c r="G33" s="38">
        <v>20</v>
      </c>
      <c r="H33" s="38">
        <v>29</v>
      </c>
      <c r="I33" s="38">
        <v>30</v>
      </c>
      <c r="J33" s="37">
        <f t="shared" si="5"/>
        <v>99</v>
      </c>
      <c r="K33" s="37">
        <f t="shared" si="6"/>
        <v>1.7445170385230571</v>
      </c>
      <c r="L33" s="91"/>
      <c r="M33" s="41"/>
    </row>
    <row r="34" spans="1:13">
      <c r="A34" s="34">
        <v>31</v>
      </c>
      <c r="B34" s="88"/>
      <c r="C34" s="35" t="s">
        <v>69</v>
      </c>
      <c r="D34" s="36">
        <v>17</v>
      </c>
      <c r="E34" s="37">
        <f t="shared" si="0"/>
        <v>1.1521674302599831E-2</v>
      </c>
      <c r="F34" s="37">
        <v>20</v>
      </c>
      <c r="G34" s="38">
        <v>20</v>
      </c>
      <c r="H34" s="38">
        <v>28</v>
      </c>
      <c r="I34" s="38">
        <v>30</v>
      </c>
      <c r="J34" s="37">
        <f t="shared" si="5"/>
        <v>98</v>
      </c>
      <c r="K34" s="37">
        <f t="shared" si="6"/>
        <v>1.1291240816547834</v>
      </c>
      <c r="L34" s="91"/>
      <c r="M34" s="41"/>
    </row>
    <row r="35" spans="1:13" ht="42.75">
      <c r="A35" s="34">
        <v>32</v>
      </c>
      <c r="B35" s="88"/>
      <c r="C35" s="35" t="s">
        <v>72</v>
      </c>
      <c r="D35" s="36">
        <v>38</v>
      </c>
      <c r="E35" s="37">
        <f t="shared" si="0"/>
        <v>2.5754330794046681E-2</v>
      </c>
      <c r="F35" s="37">
        <v>20</v>
      </c>
      <c r="G35" s="38">
        <v>20</v>
      </c>
      <c r="H35" s="38">
        <v>28</v>
      </c>
      <c r="I35" s="38">
        <v>30</v>
      </c>
      <c r="J35" s="37">
        <f t="shared" si="5"/>
        <v>98</v>
      </c>
      <c r="K35" s="37">
        <f t="shared" si="6"/>
        <v>2.5239244178165747</v>
      </c>
      <c r="L35" s="91"/>
      <c r="M35" s="41"/>
    </row>
    <row r="36" spans="1:13" ht="42.75">
      <c r="A36" s="34">
        <v>33</v>
      </c>
      <c r="B36" s="88"/>
      <c r="C36" s="35" t="s">
        <v>74</v>
      </c>
      <c r="D36" s="36">
        <v>37.549999999999997</v>
      </c>
      <c r="E36" s="37">
        <f t="shared" si="0"/>
        <v>2.5449345297801393E-2</v>
      </c>
      <c r="F36" s="37">
        <v>20</v>
      </c>
      <c r="G36" s="38">
        <v>20</v>
      </c>
      <c r="H36" s="38">
        <v>29</v>
      </c>
      <c r="I36" s="38">
        <v>30</v>
      </c>
      <c r="J36" s="37">
        <f t="shared" si="5"/>
        <v>99</v>
      </c>
      <c r="K36" s="37">
        <f t="shared" si="6"/>
        <v>2.5194851844823378</v>
      </c>
      <c r="L36" s="91"/>
      <c r="M36" s="41"/>
    </row>
    <row r="37" spans="1:13" ht="42.75">
      <c r="A37" s="34">
        <v>34</v>
      </c>
      <c r="B37" s="88"/>
      <c r="C37" s="35" t="s">
        <v>76</v>
      </c>
      <c r="D37" s="36">
        <v>8</v>
      </c>
      <c r="E37" s="37">
        <f t="shared" si="0"/>
        <v>5.4219643776940388E-3</v>
      </c>
      <c r="F37" s="37">
        <v>20</v>
      </c>
      <c r="G37" s="38">
        <v>20</v>
      </c>
      <c r="H37" s="38">
        <v>29</v>
      </c>
      <c r="I37" s="38">
        <v>30</v>
      </c>
      <c r="J37" s="37">
        <f t="shared" si="5"/>
        <v>99</v>
      </c>
      <c r="K37" s="37">
        <f t="shared" si="6"/>
        <v>0.53677447339170981</v>
      </c>
      <c r="L37" s="91"/>
      <c r="M37" s="41"/>
    </row>
    <row r="38" spans="1:13" ht="42.75">
      <c r="A38" s="34">
        <v>35</v>
      </c>
      <c r="B38" s="88"/>
      <c r="C38" s="35" t="s">
        <v>77</v>
      </c>
      <c r="D38" s="36">
        <v>20</v>
      </c>
      <c r="E38" s="37">
        <f t="shared" si="0"/>
        <v>1.3554910944235096E-2</v>
      </c>
      <c r="F38" s="37">
        <v>20</v>
      </c>
      <c r="G38" s="38">
        <v>20</v>
      </c>
      <c r="H38" s="38">
        <v>29</v>
      </c>
      <c r="I38" s="38">
        <v>30</v>
      </c>
      <c r="J38" s="37">
        <f t="shared" si="5"/>
        <v>99</v>
      </c>
      <c r="K38" s="37">
        <f t="shared" si="6"/>
        <v>1.3419361834792745</v>
      </c>
      <c r="L38" s="91"/>
      <c r="M38" s="41"/>
    </row>
    <row r="39" spans="1:13" ht="42.75">
      <c r="A39" s="34">
        <v>36</v>
      </c>
      <c r="B39" s="88"/>
      <c r="C39" s="35" t="s">
        <v>78</v>
      </c>
      <c r="D39" s="36">
        <v>16</v>
      </c>
      <c r="E39" s="37">
        <f t="shared" si="0"/>
        <v>1.0843928755388078E-2</v>
      </c>
      <c r="F39" s="37">
        <v>20</v>
      </c>
      <c r="G39" s="38">
        <v>20</v>
      </c>
      <c r="H39" s="38">
        <v>28</v>
      </c>
      <c r="I39" s="38">
        <v>30</v>
      </c>
      <c r="J39" s="37">
        <f t="shared" si="5"/>
        <v>98</v>
      </c>
      <c r="K39" s="37">
        <f t="shared" si="6"/>
        <v>1.0627050180280315</v>
      </c>
      <c r="L39" s="91"/>
      <c r="M39" s="41"/>
    </row>
    <row r="40" spans="1:13" ht="42.75">
      <c r="A40" s="34">
        <v>37</v>
      </c>
      <c r="B40" s="88"/>
      <c r="C40" s="35" t="s">
        <v>79</v>
      </c>
      <c r="D40" s="36">
        <v>20</v>
      </c>
      <c r="E40" s="37">
        <f t="shared" si="0"/>
        <v>1.3554910944235096E-2</v>
      </c>
      <c r="F40" s="37">
        <v>20</v>
      </c>
      <c r="G40" s="38">
        <v>20</v>
      </c>
      <c r="H40" s="38">
        <v>28</v>
      </c>
      <c r="I40" s="38">
        <v>30</v>
      </c>
      <c r="J40" s="37">
        <f t="shared" si="5"/>
        <v>98</v>
      </c>
      <c r="K40" s="37">
        <f t="shared" si="6"/>
        <v>1.3283812725350395</v>
      </c>
      <c r="L40" s="91"/>
      <c r="M40" s="41"/>
    </row>
    <row r="41" spans="1:13" ht="42.75">
      <c r="A41" s="34">
        <v>38</v>
      </c>
      <c r="B41" s="88"/>
      <c r="C41" s="35" t="s">
        <v>80</v>
      </c>
      <c r="D41" s="36">
        <v>12</v>
      </c>
      <c r="E41" s="37">
        <f t="shared" si="0"/>
        <v>8.1329465665410574E-3</v>
      </c>
      <c r="F41" s="37">
        <v>20</v>
      </c>
      <c r="G41" s="38">
        <v>20</v>
      </c>
      <c r="H41" s="38">
        <v>29</v>
      </c>
      <c r="I41" s="38">
        <v>30</v>
      </c>
      <c r="J41" s="37">
        <f t="shared" si="5"/>
        <v>99</v>
      </c>
      <c r="K41" s="37">
        <f t="shared" si="6"/>
        <v>0.80516171008756465</v>
      </c>
      <c r="L41" s="91"/>
      <c r="M41" s="41"/>
    </row>
    <row r="42" spans="1:13" ht="28.5">
      <c r="A42" s="34">
        <v>39</v>
      </c>
      <c r="B42" s="88"/>
      <c r="C42" s="35" t="s">
        <v>82</v>
      </c>
      <c r="D42" s="36">
        <v>5</v>
      </c>
      <c r="E42" s="37">
        <f t="shared" si="0"/>
        <v>3.3887277360587741E-3</v>
      </c>
      <c r="F42" s="37">
        <v>20</v>
      </c>
      <c r="G42" s="38">
        <v>20</v>
      </c>
      <c r="H42" s="38">
        <v>29</v>
      </c>
      <c r="I42" s="38">
        <v>30</v>
      </c>
      <c r="J42" s="37">
        <f t="shared" si="5"/>
        <v>99</v>
      </c>
      <c r="K42" s="37">
        <f t="shared" si="6"/>
        <v>0.33548404586981861</v>
      </c>
      <c r="L42" s="91"/>
      <c r="M42" s="41"/>
    </row>
    <row r="43" spans="1:13" ht="28.5">
      <c r="A43" s="34">
        <v>40</v>
      </c>
      <c r="B43" s="88"/>
      <c r="C43" s="35" t="s">
        <v>84</v>
      </c>
      <c r="D43" s="36">
        <v>2</v>
      </c>
      <c r="E43" s="37">
        <f t="shared" si="0"/>
        <v>1.3554910944235097E-3</v>
      </c>
      <c r="F43" s="37">
        <v>20</v>
      </c>
      <c r="G43" s="38">
        <v>20</v>
      </c>
      <c r="H43" s="38">
        <v>29</v>
      </c>
      <c r="I43" s="38">
        <v>30</v>
      </c>
      <c r="J43" s="37">
        <f t="shared" si="5"/>
        <v>99</v>
      </c>
      <c r="K43" s="37">
        <f t="shared" si="6"/>
        <v>0.13419361834792745</v>
      </c>
      <c r="L43" s="91"/>
      <c r="M43" s="41"/>
    </row>
    <row r="44" spans="1:13" ht="28.5">
      <c r="A44" s="34">
        <v>41</v>
      </c>
      <c r="B44" s="88"/>
      <c r="C44" s="35" t="s">
        <v>85</v>
      </c>
      <c r="D44" s="36">
        <v>4</v>
      </c>
      <c r="E44" s="37">
        <f t="shared" si="0"/>
        <v>2.7109821888470194E-3</v>
      </c>
      <c r="F44" s="37">
        <v>20</v>
      </c>
      <c r="G44" s="38">
        <v>20</v>
      </c>
      <c r="H44" s="38">
        <v>29</v>
      </c>
      <c r="I44" s="38">
        <v>30</v>
      </c>
      <c r="J44" s="37">
        <f t="shared" si="5"/>
        <v>99</v>
      </c>
      <c r="K44" s="37">
        <f t="shared" si="6"/>
        <v>0.2683872366958549</v>
      </c>
      <c r="L44" s="91"/>
      <c r="M44" s="41"/>
    </row>
    <row r="45" spans="1:13" ht="28.5">
      <c r="A45" s="34">
        <v>42</v>
      </c>
      <c r="B45" s="88"/>
      <c r="C45" s="35" t="s">
        <v>86</v>
      </c>
      <c r="D45" s="36">
        <v>6</v>
      </c>
      <c r="E45" s="37">
        <f t="shared" si="0"/>
        <v>4.0664732832705287E-3</v>
      </c>
      <c r="F45" s="37">
        <v>20</v>
      </c>
      <c r="G45" s="38">
        <v>20</v>
      </c>
      <c r="H45" s="38">
        <v>30</v>
      </c>
      <c r="I45" s="38">
        <v>30</v>
      </c>
      <c r="J45" s="37">
        <f t="shared" si="5"/>
        <v>100</v>
      </c>
      <c r="K45" s="37">
        <f t="shared" si="6"/>
        <v>0.40664732832705286</v>
      </c>
      <c r="L45" s="91"/>
      <c r="M45" s="41"/>
    </row>
    <row r="46" spans="1:13" ht="42.75">
      <c r="A46" s="34">
        <v>43</v>
      </c>
      <c r="B46" s="88"/>
      <c r="C46" s="35" t="s">
        <v>89</v>
      </c>
      <c r="D46" s="36">
        <v>17</v>
      </c>
      <c r="E46" s="37">
        <f t="shared" si="0"/>
        <v>1.1521674302599831E-2</v>
      </c>
      <c r="F46" s="37">
        <v>20</v>
      </c>
      <c r="G46" s="38">
        <v>20</v>
      </c>
      <c r="H46" s="38">
        <v>28</v>
      </c>
      <c r="I46" s="38">
        <v>30</v>
      </c>
      <c r="J46" s="37">
        <f t="shared" si="5"/>
        <v>98</v>
      </c>
      <c r="K46" s="37">
        <f t="shared" si="6"/>
        <v>1.1291240816547834</v>
      </c>
      <c r="L46" s="91"/>
      <c r="M46" s="41"/>
    </row>
    <row r="47" spans="1:13" ht="42.75">
      <c r="A47" s="34">
        <v>44</v>
      </c>
      <c r="B47" s="88"/>
      <c r="C47" s="35" t="s">
        <v>90</v>
      </c>
      <c r="D47" s="36">
        <v>17</v>
      </c>
      <c r="E47" s="37">
        <f t="shared" si="0"/>
        <v>1.1521674302599831E-2</v>
      </c>
      <c r="F47" s="37">
        <v>20</v>
      </c>
      <c r="G47" s="38">
        <v>20</v>
      </c>
      <c r="H47" s="38">
        <v>28</v>
      </c>
      <c r="I47" s="38">
        <v>30</v>
      </c>
      <c r="J47" s="37">
        <f t="shared" si="5"/>
        <v>98</v>
      </c>
      <c r="K47" s="37">
        <f t="shared" si="6"/>
        <v>1.1291240816547834</v>
      </c>
      <c r="L47" s="91"/>
      <c r="M47" s="41"/>
    </row>
    <row r="48" spans="1:13" ht="42.75">
      <c r="A48" s="34">
        <v>45</v>
      </c>
      <c r="B48" s="88"/>
      <c r="C48" s="35" t="s">
        <v>91</v>
      </c>
      <c r="D48" s="36">
        <v>17</v>
      </c>
      <c r="E48" s="37">
        <f t="shared" si="0"/>
        <v>1.1521674302599831E-2</v>
      </c>
      <c r="F48" s="37">
        <v>20</v>
      </c>
      <c r="G48" s="38">
        <v>20</v>
      </c>
      <c r="H48" s="38">
        <v>28</v>
      </c>
      <c r="I48" s="38">
        <v>30</v>
      </c>
      <c r="J48" s="37">
        <f t="shared" si="5"/>
        <v>98</v>
      </c>
      <c r="K48" s="37">
        <f t="shared" si="6"/>
        <v>1.1291240816547834</v>
      </c>
      <c r="L48" s="91"/>
      <c r="M48" s="41"/>
    </row>
    <row r="49" spans="1:13" ht="42.75">
      <c r="A49" s="34">
        <v>46</v>
      </c>
      <c r="B49" s="88"/>
      <c r="C49" s="35" t="s">
        <v>92</v>
      </c>
      <c r="D49" s="36">
        <v>22</v>
      </c>
      <c r="E49" s="37">
        <f t="shared" si="0"/>
        <v>1.4910402038658606E-2</v>
      </c>
      <c r="F49" s="37">
        <v>20</v>
      </c>
      <c r="G49" s="38">
        <v>20</v>
      </c>
      <c r="H49" s="38">
        <v>28</v>
      </c>
      <c r="I49" s="38">
        <v>30</v>
      </c>
      <c r="J49" s="37">
        <f t="shared" si="5"/>
        <v>98</v>
      </c>
      <c r="K49" s="37">
        <f t="shared" si="6"/>
        <v>1.4612193997885434</v>
      </c>
      <c r="L49" s="91"/>
      <c r="M49" s="41"/>
    </row>
    <row r="50" spans="1:13" ht="42.75">
      <c r="A50" s="34">
        <v>47</v>
      </c>
      <c r="B50" s="88"/>
      <c r="C50" s="35" t="s">
        <v>93</v>
      </c>
      <c r="D50" s="36">
        <v>20</v>
      </c>
      <c r="E50" s="37">
        <f t="shared" si="0"/>
        <v>1.3554910944235096E-2</v>
      </c>
      <c r="F50" s="37">
        <v>20</v>
      </c>
      <c r="G50" s="38">
        <v>20</v>
      </c>
      <c r="H50" s="38">
        <v>29</v>
      </c>
      <c r="I50" s="38">
        <v>30</v>
      </c>
      <c r="J50" s="37">
        <f t="shared" si="5"/>
        <v>99</v>
      </c>
      <c r="K50" s="37">
        <f t="shared" si="6"/>
        <v>1.3419361834792745</v>
      </c>
      <c r="L50" s="91"/>
      <c r="M50" s="41"/>
    </row>
    <row r="51" spans="1:13">
      <c r="A51" s="34">
        <v>48</v>
      </c>
      <c r="B51" s="88"/>
      <c r="C51" s="35" t="s">
        <v>95</v>
      </c>
      <c r="D51" s="36">
        <v>10</v>
      </c>
      <c r="E51" s="37">
        <f t="shared" si="0"/>
        <v>6.7774554721175481E-3</v>
      </c>
      <c r="F51" s="37">
        <v>20</v>
      </c>
      <c r="G51" s="38">
        <v>20</v>
      </c>
      <c r="H51" s="38">
        <v>29</v>
      </c>
      <c r="I51" s="38">
        <v>30</v>
      </c>
      <c r="J51" s="37">
        <f t="shared" si="5"/>
        <v>99</v>
      </c>
      <c r="K51" s="37">
        <f t="shared" si="6"/>
        <v>0.67096809173963723</v>
      </c>
      <c r="L51" s="91"/>
      <c r="M51" s="41"/>
    </row>
    <row r="52" spans="1:13" ht="28.5">
      <c r="A52" s="34">
        <v>49</v>
      </c>
      <c r="B52" s="88"/>
      <c r="C52" s="35" t="s">
        <v>96</v>
      </c>
      <c r="D52" s="36">
        <v>8</v>
      </c>
      <c r="E52" s="37">
        <f t="shared" si="0"/>
        <v>5.4219643776940388E-3</v>
      </c>
      <c r="F52" s="37">
        <v>20</v>
      </c>
      <c r="G52" s="38">
        <v>20</v>
      </c>
      <c r="H52" s="38">
        <v>29</v>
      </c>
      <c r="I52" s="38">
        <v>30</v>
      </c>
      <c r="J52" s="37">
        <f t="shared" si="5"/>
        <v>99</v>
      </c>
      <c r="K52" s="37">
        <f t="shared" si="6"/>
        <v>0.53677447339170981</v>
      </c>
      <c r="L52" s="91"/>
      <c r="M52" s="41"/>
    </row>
    <row r="53" spans="1:13" ht="28.5">
      <c r="A53" s="34">
        <v>50</v>
      </c>
      <c r="B53" s="88"/>
      <c r="C53" s="35" t="s">
        <v>97</v>
      </c>
      <c r="D53" s="36">
        <v>10</v>
      </c>
      <c r="E53" s="37">
        <f t="shared" si="0"/>
        <v>6.7774554721175481E-3</v>
      </c>
      <c r="F53" s="37">
        <v>20</v>
      </c>
      <c r="G53" s="38">
        <v>20</v>
      </c>
      <c r="H53" s="38">
        <v>29</v>
      </c>
      <c r="I53" s="38">
        <v>30</v>
      </c>
      <c r="J53" s="37">
        <f t="shared" ref="J53:J74" si="7">SUM(F53:I53)</f>
        <v>99</v>
      </c>
      <c r="K53" s="37">
        <f t="shared" ref="K53:K74" si="8">J53*E53</f>
        <v>0.67096809173963723</v>
      </c>
      <c r="L53" s="91"/>
      <c r="M53" s="41"/>
    </row>
    <row r="54" spans="1:13" ht="28.5">
      <c r="A54" s="34">
        <v>51</v>
      </c>
      <c r="B54" s="88"/>
      <c r="C54" s="35" t="s">
        <v>98</v>
      </c>
      <c r="D54" s="36">
        <v>7</v>
      </c>
      <c r="E54" s="37">
        <f t="shared" si="0"/>
        <v>4.7442188304822833E-3</v>
      </c>
      <c r="F54" s="37">
        <v>20</v>
      </c>
      <c r="G54" s="38">
        <v>20</v>
      </c>
      <c r="H54" s="38">
        <v>29</v>
      </c>
      <c r="I54" s="38">
        <v>30</v>
      </c>
      <c r="J54" s="37">
        <f t="shared" si="7"/>
        <v>99</v>
      </c>
      <c r="K54" s="37">
        <f t="shared" si="8"/>
        <v>0.46967766421774604</v>
      </c>
      <c r="L54" s="91"/>
      <c r="M54" s="41"/>
    </row>
    <row r="55" spans="1:13">
      <c r="A55" s="34">
        <v>52</v>
      </c>
      <c r="B55" s="88"/>
      <c r="C55" s="35" t="s">
        <v>99</v>
      </c>
      <c r="D55" s="36">
        <v>8</v>
      </c>
      <c r="E55" s="37">
        <f t="shared" si="0"/>
        <v>5.4219643776940388E-3</v>
      </c>
      <c r="F55" s="37">
        <v>20</v>
      </c>
      <c r="G55" s="38">
        <v>20</v>
      </c>
      <c r="H55" s="38">
        <v>28</v>
      </c>
      <c r="I55" s="38">
        <v>30</v>
      </c>
      <c r="J55" s="37">
        <f t="shared" si="7"/>
        <v>98</v>
      </c>
      <c r="K55" s="37">
        <f t="shared" si="8"/>
        <v>0.53135250901401576</v>
      </c>
      <c r="L55" s="91"/>
      <c r="M55" s="41"/>
    </row>
    <row r="56" spans="1:13">
      <c r="A56" s="34">
        <v>53</v>
      </c>
      <c r="B56" s="88"/>
      <c r="C56" s="35" t="s">
        <v>102</v>
      </c>
      <c r="D56" s="36">
        <v>21</v>
      </c>
      <c r="E56" s="37">
        <f t="shared" si="0"/>
        <v>1.4232656491446852E-2</v>
      </c>
      <c r="F56" s="37">
        <v>20</v>
      </c>
      <c r="G56" s="38">
        <v>20</v>
      </c>
      <c r="H56" s="38">
        <v>28</v>
      </c>
      <c r="I56" s="38">
        <v>30</v>
      </c>
      <c r="J56" s="37">
        <f t="shared" si="7"/>
        <v>98</v>
      </c>
      <c r="K56" s="37">
        <f t="shared" si="8"/>
        <v>1.3948003361617916</v>
      </c>
      <c r="L56" s="91"/>
      <c r="M56" s="41"/>
    </row>
    <row r="57" spans="1:13" ht="28.5">
      <c r="A57" s="34"/>
      <c r="B57" s="88"/>
      <c r="C57" s="35" t="s">
        <v>104</v>
      </c>
      <c r="D57" s="36">
        <v>21</v>
      </c>
      <c r="E57" s="37">
        <f t="shared" si="0"/>
        <v>1.4232656491446852E-2</v>
      </c>
      <c r="F57" s="37">
        <v>20</v>
      </c>
      <c r="G57" s="38">
        <v>20</v>
      </c>
      <c r="H57" s="38">
        <v>28</v>
      </c>
      <c r="I57" s="38">
        <v>30</v>
      </c>
      <c r="J57" s="37">
        <f t="shared" si="7"/>
        <v>98</v>
      </c>
      <c r="K57" s="37">
        <f t="shared" si="8"/>
        <v>1.3948003361617916</v>
      </c>
      <c r="L57" s="91"/>
      <c r="M57" s="41"/>
    </row>
    <row r="58" spans="1:13" ht="28.5">
      <c r="A58" s="34">
        <v>54</v>
      </c>
      <c r="B58" s="88"/>
      <c r="C58" s="35" t="s">
        <v>106</v>
      </c>
      <c r="D58" s="36">
        <v>27</v>
      </c>
      <c r="E58" s="37">
        <f t="shared" si="0"/>
        <v>1.8299129774717381E-2</v>
      </c>
      <c r="F58" s="37">
        <v>20</v>
      </c>
      <c r="G58" s="38">
        <v>20</v>
      </c>
      <c r="H58" s="38">
        <v>29</v>
      </c>
      <c r="I58" s="38">
        <v>30</v>
      </c>
      <c r="J58" s="37">
        <f t="shared" si="7"/>
        <v>99</v>
      </c>
      <c r="K58" s="37">
        <f t="shared" si="8"/>
        <v>1.8116138476970207</v>
      </c>
      <c r="L58" s="91"/>
      <c r="M58" s="41"/>
    </row>
    <row r="59" spans="1:13">
      <c r="A59" s="34">
        <v>55</v>
      </c>
      <c r="B59" s="88"/>
      <c r="C59" s="35" t="s">
        <v>108</v>
      </c>
      <c r="D59" s="36">
        <v>30</v>
      </c>
      <c r="E59" s="37">
        <f t="shared" si="0"/>
        <v>2.0332366416352644E-2</v>
      </c>
      <c r="F59" s="37">
        <v>20</v>
      </c>
      <c r="G59" s="38">
        <v>20</v>
      </c>
      <c r="H59" s="38">
        <v>29</v>
      </c>
      <c r="I59" s="38">
        <v>30</v>
      </c>
      <c r="J59" s="37">
        <f t="shared" si="7"/>
        <v>99</v>
      </c>
      <c r="K59" s="37">
        <f t="shared" si="8"/>
        <v>2.0129042752189119</v>
      </c>
      <c r="L59" s="91"/>
      <c r="M59" s="41"/>
    </row>
    <row r="60" spans="1:13">
      <c r="A60" s="34">
        <v>56</v>
      </c>
      <c r="B60" s="88"/>
      <c r="C60" s="39" t="s">
        <v>109</v>
      </c>
      <c r="D60" s="36">
        <v>35.93</v>
      </c>
      <c r="E60" s="37">
        <f t="shared" si="0"/>
        <v>2.4351397511318349E-2</v>
      </c>
      <c r="F60" s="37">
        <v>20</v>
      </c>
      <c r="G60" s="38">
        <v>20</v>
      </c>
      <c r="H60" s="38">
        <v>29</v>
      </c>
      <c r="I60" s="38">
        <v>30</v>
      </c>
      <c r="J60" s="37">
        <f t="shared" si="7"/>
        <v>99</v>
      </c>
      <c r="K60" s="37">
        <f t="shared" si="8"/>
        <v>2.4107883536205166</v>
      </c>
      <c r="L60" s="91"/>
      <c r="M60" s="41"/>
    </row>
    <row r="61" spans="1:13" ht="28.5">
      <c r="A61" s="34">
        <v>57</v>
      </c>
      <c r="B61" s="88"/>
      <c r="C61" s="35" t="s">
        <v>111</v>
      </c>
      <c r="D61" s="36">
        <v>4</v>
      </c>
      <c r="E61" s="37">
        <f t="shared" si="0"/>
        <v>2.7109821888470194E-3</v>
      </c>
      <c r="F61" s="37">
        <v>20</v>
      </c>
      <c r="G61" s="38">
        <v>20</v>
      </c>
      <c r="H61" s="38">
        <v>28</v>
      </c>
      <c r="I61" s="38">
        <v>30</v>
      </c>
      <c r="J61" s="37">
        <f t="shared" si="7"/>
        <v>98</v>
      </c>
      <c r="K61" s="37">
        <f t="shared" si="8"/>
        <v>0.26567625450700788</v>
      </c>
      <c r="L61" s="91"/>
      <c r="M61" s="41"/>
    </row>
    <row r="62" spans="1:13" ht="28.5">
      <c r="A62" s="34">
        <v>58</v>
      </c>
      <c r="B62" s="88"/>
      <c r="C62" s="35" t="s">
        <v>112</v>
      </c>
      <c r="D62" s="36">
        <v>8</v>
      </c>
      <c r="E62" s="37">
        <f t="shared" si="0"/>
        <v>5.4219643776940388E-3</v>
      </c>
      <c r="F62" s="37">
        <v>20</v>
      </c>
      <c r="G62" s="38">
        <v>20</v>
      </c>
      <c r="H62" s="38">
        <v>28</v>
      </c>
      <c r="I62" s="38">
        <v>30</v>
      </c>
      <c r="J62" s="37">
        <f t="shared" si="7"/>
        <v>98</v>
      </c>
      <c r="K62" s="37">
        <f t="shared" si="8"/>
        <v>0.53135250901401576</v>
      </c>
      <c r="L62" s="91"/>
      <c r="M62" s="41"/>
    </row>
    <row r="63" spans="1:13" ht="42.75">
      <c r="A63" s="34">
        <v>59</v>
      </c>
      <c r="B63" s="88"/>
      <c r="C63" s="35" t="s">
        <v>115</v>
      </c>
      <c r="D63" s="36">
        <v>39</v>
      </c>
      <c r="E63" s="37">
        <f t="shared" si="0"/>
        <v>2.6432076341258437E-2</v>
      </c>
      <c r="F63" s="37">
        <v>20</v>
      </c>
      <c r="G63" s="38">
        <v>20</v>
      </c>
      <c r="H63" s="38">
        <v>29</v>
      </c>
      <c r="I63" s="38">
        <v>30</v>
      </c>
      <c r="J63" s="37">
        <f t="shared" si="7"/>
        <v>99</v>
      </c>
      <c r="K63" s="37">
        <f t="shared" si="8"/>
        <v>2.6167755577845853</v>
      </c>
      <c r="L63" s="91"/>
      <c r="M63" s="41"/>
    </row>
    <row r="64" spans="1:13">
      <c r="A64" s="34">
        <v>60</v>
      </c>
      <c r="B64" s="88"/>
      <c r="C64" s="35" t="s">
        <v>116</v>
      </c>
      <c r="D64" s="36">
        <v>4</v>
      </c>
      <c r="E64" s="37">
        <f t="shared" si="0"/>
        <v>2.7109821888470194E-3</v>
      </c>
      <c r="F64" s="37">
        <v>20</v>
      </c>
      <c r="G64" s="38">
        <v>20</v>
      </c>
      <c r="H64" s="38">
        <v>29</v>
      </c>
      <c r="I64" s="38">
        <v>30</v>
      </c>
      <c r="J64" s="37">
        <f t="shared" si="7"/>
        <v>99</v>
      </c>
      <c r="K64" s="37">
        <f t="shared" si="8"/>
        <v>0.2683872366958549</v>
      </c>
      <c r="L64" s="91"/>
      <c r="M64" s="41"/>
    </row>
    <row r="65" spans="1:13" ht="28.5">
      <c r="A65" s="34">
        <v>61</v>
      </c>
      <c r="B65" s="88"/>
      <c r="C65" s="35" t="s">
        <v>118</v>
      </c>
      <c r="D65" s="36">
        <v>22</v>
      </c>
      <c r="E65" s="37">
        <f t="shared" si="0"/>
        <v>1.4910402038658606E-2</v>
      </c>
      <c r="F65" s="37">
        <v>20</v>
      </c>
      <c r="G65" s="38">
        <v>20</v>
      </c>
      <c r="H65" s="38">
        <v>29</v>
      </c>
      <c r="I65" s="38">
        <v>30</v>
      </c>
      <c r="J65" s="37">
        <f t="shared" si="7"/>
        <v>99</v>
      </c>
      <c r="K65" s="37">
        <f t="shared" si="8"/>
        <v>1.476129801827202</v>
      </c>
      <c r="L65" s="91"/>
      <c r="M65" s="41"/>
    </row>
    <row r="66" spans="1:13" ht="42.75">
      <c r="A66" s="34">
        <v>62</v>
      </c>
      <c r="B66" s="88"/>
      <c r="C66" s="35" t="s">
        <v>120</v>
      </c>
      <c r="D66" s="36">
        <v>41</v>
      </c>
      <c r="E66" s="37">
        <f t="shared" si="0"/>
        <v>2.7787567435681948E-2</v>
      </c>
      <c r="F66" s="37">
        <v>20</v>
      </c>
      <c r="G66" s="38">
        <v>20</v>
      </c>
      <c r="H66" s="38">
        <v>29</v>
      </c>
      <c r="I66" s="38">
        <v>30</v>
      </c>
      <c r="J66" s="37">
        <f t="shared" si="7"/>
        <v>99</v>
      </c>
      <c r="K66" s="37">
        <f t="shared" si="8"/>
        <v>2.750969176132513</v>
      </c>
      <c r="L66" s="91"/>
      <c r="M66" s="41"/>
    </row>
    <row r="67" spans="1:13" ht="28.5">
      <c r="A67" s="34">
        <v>63</v>
      </c>
      <c r="B67" s="88"/>
      <c r="C67" s="35" t="s">
        <v>123</v>
      </c>
      <c r="D67" s="36">
        <v>25</v>
      </c>
      <c r="E67" s="37">
        <f t="shared" si="0"/>
        <v>1.694363868029387E-2</v>
      </c>
      <c r="F67" s="37">
        <v>20</v>
      </c>
      <c r="G67" s="38">
        <v>20</v>
      </c>
      <c r="H67" s="38">
        <v>30</v>
      </c>
      <c r="I67" s="38">
        <v>30</v>
      </c>
      <c r="J67" s="37">
        <f t="shared" si="7"/>
        <v>100</v>
      </c>
      <c r="K67" s="37">
        <f t="shared" si="8"/>
        <v>1.6943638680293871</v>
      </c>
      <c r="L67" s="91"/>
      <c r="M67" s="41"/>
    </row>
    <row r="68" spans="1:13" ht="28.5">
      <c r="A68" s="34">
        <v>64</v>
      </c>
      <c r="B68" s="88"/>
      <c r="C68" s="35" t="s">
        <v>125</v>
      </c>
      <c r="D68" s="36">
        <v>34</v>
      </c>
      <c r="E68" s="37">
        <f t="shared" ref="E68:E83" si="9">D68/$D$84</f>
        <v>2.3043348605199663E-2</v>
      </c>
      <c r="F68" s="37">
        <v>20</v>
      </c>
      <c r="G68" s="38">
        <v>20</v>
      </c>
      <c r="H68" s="38">
        <v>28</v>
      </c>
      <c r="I68" s="38">
        <v>30</v>
      </c>
      <c r="J68" s="37">
        <f t="shared" si="7"/>
        <v>98</v>
      </c>
      <c r="K68" s="37">
        <f t="shared" si="8"/>
        <v>2.2582481633095668</v>
      </c>
      <c r="L68" s="91"/>
      <c r="M68" s="41"/>
    </row>
    <row r="69" spans="1:13" ht="28.5">
      <c r="A69" s="34">
        <v>65</v>
      </c>
      <c r="B69" s="88"/>
      <c r="C69" s="35" t="s">
        <v>127</v>
      </c>
      <c r="D69" s="36">
        <v>4</v>
      </c>
      <c r="E69" s="37">
        <f t="shared" si="9"/>
        <v>2.7109821888470194E-3</v>
      </c>
      <c r="F69" s="37">
        <v>20</v>
      </c>
      <c r="G69" s="38">
        <v>20</v>
      </c>
      <c r="H69" s="38">
        <v>28</v>
      </c>
      <c r="I69" s="38">
        <v>30</v>
      </c>
      <c r="J69" s="37">
        <f t="shared" si="7"/>
        <v>98</v>
      </c>
      <c r="K69" s="37">
        <f t="shared" si="8"/>
        <v>0.26567625450700788</v>
      </c>
      <c r="L69" s="91"/>
      <c r="M69" s="41"/>
    </row>
    <row r="70" spans="1:13" ht="28.5">
      <c r="A70" s="34">
        <v>66</v>
      </c>
      <c r="B70" s="88"/>
      <c r="C70" s="35" t="s">
        <v>129</v>
      </c>
      <c r="D70" s="36">
        <v>28</v>
      </c>
      <c r="E70" s="37">
        <f t="shared" si="9"/>
        <v>1.8976875321929133E-2</v>
      </c>
      <c r="F70" s="37">
        <v>20</v>
      </c>
      <c r="G70" s="38">
        <v>20</v>
      </c>
      <c r="H70" s="38">
        <v>28</v>
      </c>
      <c r="I70" s="38">
        <v>30</v>
      </c>
      <c r="J70" s="37">
        <f t="shared" si="7"/>
        <v>98</v>
      </c>
      <c r="K70" s="37">
        <f t="shared" si="8"/>
        <v>1.8597337815490551</v>
      </c>
      <c r="L70" s="91"/>
      <c r="M70" s="41"/>
    </row>
    <row r="71" spans="1:13" ht="42.75">
      <c r="A71" s="34">
        <v>67</v>
      </c>
      <c r="B71" s="88"/>
      <c r="C71" s="35" t="s">
        <v>132</v>
      </c>
      <c r="D71" s="36">
        <v>36</v>
      </c>
      <c r="E71" s="37">
        <f t="shared" si="9"/>
        <v>2.4398839699623174E-2</v>
      </c>
      <c r="F71" s="37">
        <v>20</v>
      </c>
      <c r="G71" s="38">
        <v>20</v>
      </c>
      <c r="H71" s="38">
        <v>28</v>
      </c>
      <c r="I71" s="38">
        <v>30</v>
      </c>
      <c r="J71" s="37">
        <f t="shared" si="7"/>
        <v>98</v>
      </c>
      <c r="K71" s="37">
        <f t="shared" si="8"/>
        <v>2.391086290563071</v>
      </c>
      <c r="L71" s="91"/>
      <c r="M71" s="41"/>
    </row>
    <row r="72" spans="1:13" ht="42.75">
      <c r="A72" s="34">
        <v>68</v>
      </c>
      <c r="B72" s="88"/>
      <c r="C72" s="35" t="s">
        <v>134</v>
      </c>
      <c r="D72" s="36">
        <v>36</v>
      </c>
      <c r="E72" s="37">
        <f t="shared" si="9"/>
        <v>2.4398839699623174E-2</v>
      </c>
      <c r="F72" s="37">
        <v>20</v>
      </c>
      <c r="G72" s="38">
        <v>20</v>
      </c>
      <c r="H72" s="38">
        <v>29</v>
      </c>
      <c r="I72" s="38">
        <v>30</v>
      </c>
      <c r="J72" s="37">
        <f t="shared" si="7"/>
        <v>99</v>
      </c>
      <c r="K72" s="37">
        <f t="shared" si="8"/>
        <v>2.4154851302626943</v>
      </c>
      <c r="L72" s="91"/>
      <c r="M72" s="41"/>
    </row>
    <row r="73" spans="1:13" ht="42.75">
      <c r="A73" s="34">
        <v>69</v>
      </c>
      <c r="B73" s="88"/>
      <c r="C73" s="35" t="s">
        <v>136</v>
      </c>
      <c r="D73" s="36">
        <v>41</v>
      </c>
      <c r="E73" s="37">
        <f t="shared" si="9"/>
        <v>2.7787567435681948E-2</v>
      </c>
      <c r="F73" s="37">
        <v>20</v>
      </c>
      <c r="G73" s="38">
        <v>20</v>
      </c>
      <c r="H73" s="38">
        <v>29</v>
      </c>
      <c r="I73" s="38">
        <v>30</v>
      </c>
      <c r="J73" s="37">
        <f t="shared" si="7"/>
        <v>99</v>
      </c>
      <c r="K73" s="37">
        <f t="shared" si="8"/>
        <v>2.750969176132513</v>
      </c>
      <c r="L73" s="91"/>
      <c r="M73" s="41"/>
    </row>
    <row r="74" spans="1:13">
      <c r="A74" s="34">
        <v>70</v>
      </c>
      <c r="B74" s="88"/>
      <c r="C74" s="35" t="s">
        <v>137</v>
      </c>
      <c r="D74" s="36">
        <v>8</v>
      </c>
      <c r="E74" s="37">
        <f t="shared" si="9"/>
        <v>5.4219643776940388E-3</v>
      </c>
      <c r="F74" s="37">
        <v>20</v>
      </c>
      <c r="G74" s="38">
        <v>20</v>
      </c>
      <c r="H74" s="38">
        <v>29</v>
      </c>
      <c r="I74" s="38">
        <v>30</v>
      </c>
      <c r="J74" s="37">
        <f t="shared" si="7"/>
        <v>99</v>
      </c>
      <c r="K74" s="37">
        <f t="shared" si="8"/>
        <v>0.53677447339170981</v>
      </c>
      <c r="L74" s="91"/>
      <c r="M74" s="41"/>
    </row>
    <row r="75" spans="1:13" ht="42.75">
      <c r="A75" s="34">
        <v>71</v>
      </c>
      <c r="B75" s="88"/>
      <c r="C75" s="35" t="s">
        <v>139</v>
      </c>
      <c r="D75" s="36">
        <v>35</v>
      </c>
      <c r="E75" s="37">
        <f t="shared" si="9"/>
        <v>2.3721094152411418E-2</v>
      </c>
      <c r="F75" s="37">
        <v>20</v>
      </c>
      <c r="G75" s="38">
        <v>20</v>
      </c>
      <c r="H75" s="38">
        <v>29</v>
      </c>
      <c r="I75" s="38">
        <v>30</v>
      </c>
      <c r="J75" s="37">
        <f t="shared" ref="J75:J82" si="10">SUM(F75:I75)</f>
        <v>99</v>
      </c>
      <c r="K75" s="37">
        <f t="shared" ref="K75:K82" si="11">J75*E75</f>
        <v>2.3483883210887306</v>
      </c>
      <c r="L75" s="91"/>
      <c r="M75" s="41"/>
    </row>
    <row r="76" spans="1:13" ht="42.75">
      <c r="A76" s="34">
        <v>72</v>
      </c>
      <c r="B76" s="88"/>
      <c r="C76" s="35" t="s">
        <v>141</v>
      </c>
      <c r="D76" s="36">
        <v>37</v>
      </c>
      <c r="E76" s="37">
        <f t="shared" si="9"/>
        <v>2.5076585246834929E-2</v>
      </c>
      <c r="F76" s="37">
        <v>20</v>
      </c>
      <c r="G76" s="38">
        <v>20</v>
      </c>
      <c r="H76" s="38">
        <v>29</v>
      </c>
      <c r="I76" s="38">
        <v>30</v>
      </c>
      <c r="J76" s="37">
        <f t="shared" si="10"/>
        <v>99</v>
      </c>
      <c r="K76" s="37">
        <f t="shared" si="11"/>
        <v>2.4825819394366579</v>
      </c>
      <c r="L76" s="91"/>
      <c r="M76" s="41"/>
    </row>
    <row r="77" spans="1:13" ht="57">
      <c r="A77" s="34">
        <v>73</v>
      </c>
      <c r="B77" s="88"/>
      <c r="C77" s="35" t="s">
        <v>143</v>
      </c>
      <c r="D77" s="36">
        <v>30</v>
      </c>
      <c r="E77" s="37">
        <f t="shared" si="9"/>
        <v>2.0332366416352644E-2</v>
      </c>
      <c r="F77" s="37">
        <v>20</v>
      </c>
      <c r="G77" s="38">
        <v>20</v>
      </c>
      <c r="H77" s="38">
        <v>28</v>
      </c>
      <c r="I77" s="38">
        <v>30</v>
      </c>
      <c r="J77" s="37">
        <f t="shared" si="10"/>
        <v>98</v>
      </c>
      <c r="K77" s="37">
        <f t="shared" si="11"/>
        <v>1.9925719088025591</v>
      </c>
      <c r="L77" s="91"/>
      <c r="M77" s="41"/>
    </row>
    <row r="78" spans="1:13" ht="57">
      <c r="A78" s="34">
        <v>74</v>
      </c>
      <c r="B78" s="88"/>
      <c r="C78" s="35" t="s">
        <v>145</v>
      </c>
      <c r="D78" s="36">
        <v>45</v>
      </c>
      <c r="E78" s="37">
        <f t="shared" si="9"/>
        <v>3.0498549624528967E-2</v>
      </c>
      <c r="F78" s="37">
        <v>20</v>
      </c>
      <c r="G78" s="38">
        <v>20</v>
      </c>
      <c r="H78" s="38">
        <v>28</v>
      </c>
      <c r="I78" s="38">
        <v>30</v>
      </c>
      <c r="J78" s="37">
        <f t="shared" si="10"/>
        <v>98</v>
      </c>
      <c r="K78" s="37">
        <f t="shared" si="11"/>
        <v>2.9888578632038385</v>
      </c>
      <c r="L78" s="91"/>
      <c r="M78" s="41"/>
    </row>
    <row r="79" spans="1:13" ht="42.75">
      <c r="A79" s="34">
        <v>75</v>
      </c>
      <c r="B79" s="88"/>
      <c r="C79" s="35" t="s">
        <v>148</v>
      </c>
      <c r="D79" s="36">
        <v>33</v>
      </c>
      <c r="E79" s="37">
        <f t="shared" si="9"/>
        <v>2.2365603057987907E-2</v>
      </c>
      <c r="F79" s="37">
        <v>20</v>
      </c>
      <c r="G79" s="38">
        <v>20</v>
      </c>
      <c r="H79" s="38">
        <v>29</v>
      </c>
      <c r="I79" s="38">
        <v>30</v>
      </c>
      <c r="J79" s="37">
        <f t="shared" si="10"/>
        <v>99</v>
      </c>
      <c r="K79" s="37">
        <f t="shared" si="11"/>
        <v>2.2141947027408029</v>
      </c>
      <c r="L79" s="91"/>
      <c r="M79" s="41"/>
    </row>
    <row r="80" spans="1:13" ht="42.75">
      <c r="A80" s="34">
        <v>76</v>
      </c>
      <c r="B80" s="88"/>
      <c r="C80" s="35" t="s">
        <v>150</v>
      </c>
      <c r="D80" s="36">
        <v>29</v>
      </c>
      <c r="E80" s="37">
        <f t="shared" si="9"/>
        <v>1.9654620869140889E-2</v>
      </c>
      <c r="F80" s="37">
        <v>20</v>
      </c>
      <c r="G80" s="38">
        <v>20</v>
      </c>
      <c r="H80" s="38">
        <v>29</v>
      </c>
      <c r="I80" s="38">
        <v>30</v>
      </c>
      <c r="J80" s="37">
        <f t="shared" si="10"/>
        <v>99</v>
      </c>
      <c r="K80" s="37">
        <f t="shared" si="11"/>
        <v>1.945807466044948</v>
      </c>
      <c r="L80" s="91"/>
      <c r="M80" s="41"/>
    </row>
    <row r="81" spans="1:13" ht="42.75">
      <c r="A81" s="34">
        <v>77</v>
      </c>
      <c r="B81" s="88"/>
      <c r="C81" s="35" t="s">
        <v>153</v>
      </c>
      <c r="D81" s="36">
        <v>43</v>
      </c>
      <c r="E81" s="37">
        <f t="shared" si="9"/>
        <v>2.9143058530105456E-2</v>
      </c>
      <c r="F81" s="37">
        <v>20</v>
      </c>
      <c r="G81" s="38">
        <v>20</v>
      </c>
      <c r="H81" s="38">
        <v>29</v>
      </c>
      <c r="I81" s="38">
        <v>30</v>
      </c>
      <c r="J81" s="37">
        <f t="shared" si="10"/>
        <v>99</v>
      </c>
      <c r="K81" s="37">
        <f t="shared" si="11"/>
        <v>2.8851627944804399</v>
      </c>
      <c r="L81" s="91"/>
      <c r="M81" s="41"/>
    </row>
    <row r="82" spans="1:13" ht="42.75">
      <c r="A82" s="34">
        <v>78</v>
      </c>
      <c r="B82" s="88"/>
      <c r="C82" s="35" t="s">
        <v>155</v>
      </c>
      <c r="D82" s="36">
        <v>26</v>
      </c>
      <c r="E82" s="37">
        <f t="shared" si="9"/>
        <v>1.7621384227505626E-2</v>
      </c>
      <c r="F82" s="37">
        <v>20</v>
      </c>
      <c r="G82" s="38">
        <v>20</v>
      </c>
      <c r="H82" s="38">
        <v>28</v>
      </c>
      <c r="I82" s="38">
        <v>30</v>
      </c>
      <c r="J82" s="37">
        <f t="shared" si="10"/>
        <v>98</v>
      </c>
      <c r="K82" s="37">
        <f t="shared" si="11"/>
        <v>1.7268956542955514</v>
      </c>
      <c r="L82" s="91"/>
      <c r="M82" s="41"/>
    </row>
    <row r="83" spans="1:13" ht="28.5">
      <c r="A83" s="34">
        <v>79</v>
      </c>
      <c r="B83" s="89"/>
      <c r="C83" s="35" t="s">
        <v>158</v>
      </c>
      <c r="D83" s="36">
        <v>12</v>
      </c>
      <c r="E83" s="37">
        <f t="shared" si="9"/>
        <v>8.1329465665410574E-3</v>
      </c>
      <c r="F83" s="37">
        <v>20</v>
      </c>
      <c r="G83" s="38">
        <v>20</v>
      </c>
      <c r="H83" s="38">
        <v>30</v>
      </c>
      <c r="I83" s="38">
        <v>30</v>
      </c>
      <c r="J83" s="37">
        <f t="shared" ref="J83" si="12">SUM(F83:I83)</f>
        <v>100</v>
      </c>
      <c r="K83" s="37">
        <f t="shared" ref="K83" si="13">J83*E83</f>
        <v>0.81329465665410572</v>
      </c>
      <c r="L83" s="91"/>
      <c r="M83" s="41"/>
    </row>
    <row r="84" spans="1:13">
      <c r="A84" s="34"/>
      <c r="B84" s="41"/>
      <c r="C84" s="43" t="s">
        <v>177</v>
      </c>
      <c r="D84" s="44">
        <f>SUM(D4:D83)</f>
        <v>1475.48</v>
      </c>
      <c r="E84" s="41"/>
      <c r="F84" s="41"/>
      <c r="G84" s="41"/>
      <c r="H84" s="41"/>
      <c r="I84" s="41"/>
      <c r="J84" s="43" t="s">
        <v>177</v>
      </c>
      <c r="K84" s="45">
        <f>SUM(K4:K83)</f>
        <v>98.794643099194843</v>
      </c>
      <c r="L84" s="91"/>
      <c r="M84" s="41"/>
    </row>
    <row r="85" spans="1:13">
      <c r="A85" s="3" t="s">
        <v>178</v>
      </c>
    </row>
    <row r="87" spans="1:13">
      <c r="A87" s="2" t="s">
        <v>160</v>
      </c>
      <c r="C87" s="2"/>
      <c r="D87" s="2"/>
      <c r="E87" s="2"/>
      <c r="F87" s="2"/>
      <c r="G87" s="2"/>
      <c r="H87" s="2" t="s">
        <v>161</v>
      </c>
      <c r="I87" s="2"/>
      <c r="J87" s="2"/>
      <c r="K87" s="46"/>
    </row>
    <row r="88" spans="1:13">
      <c r="A88" s="2"/>
      <c r="C88" s="2"/>
      <c r="D88" s="2"/>
      <c r="E88" s="2"/>
      <c r="F88" s="2"/>
      <c r="G88" s="2"/>
      <c r="H88" s="2"/>
      <c r="I88" s="2"/>
      <c r="J88" s="2"/>
      <c r="K88" s="46"/>
    </row>
    <row r="89" spans="1:13">
      <c r="A89" s="2" t="s">
        <v>162</v>
      </c>
      <c r="C89" s="2"/>
      <c r="D89" s="2"/>
      <c r="E89" s="2"/>
      <c r="F89" s="2"/>
      <c r="G89" s="2"/>
      <c r="H89" s="2"/>
      <c r="I89" s="2"/>
      <c r="J89" s="2"/>
      <c r="K89" s="46"/>
    </row>
  </sheetData>
  <mergeCells count="7">
    <mergeCell ref="B4:B83"/>
    <mergeCell ref="L4:L84"/>
    <mergeCell ref="A1:J1"/>
    <mergeCell ref="K1:M1"/>
    <mergeCell ref="A2:C2"/>
    <mergeCell ref="D2:J2"/>
    <mergeCell ref="K2:M2"/>
  </mergeCells>
  <phoneticPr fontId="29" type="noConversion"/>
  <pageMargins left="0.69930555555555596" right="0.69930555555555596" top="0.75" bottom="0.75" header="0.3" footer="0.3"/>
  <pageSetup paperSize="9" scale="7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7"/>
  <sheetViews>
    <sheetView workbookViewId="0">
      <selection activeCell="I20" sqref="I20"/>
    </sheetView>
  </sheetViews>
  <sheetFormatPr defaultColWidth="9" defaultRowHeight="12.75"/>
  <cols>
    <col min="1" max="1" width="24.5" style="18" customWidth="1"/>
    <col min="2" max="2" width="8.875" style="18" customWidth="1"/>
    <col min="3" max="3" width="34" style="18" customWidth="1"/>
    <col min="4" max="4" width="14" style="18" customWidth="1"/>
    <col min="5" max="16384" width="9" style="18"/>
  </cols>
  <sheetData>
    <row r="1" spans="1:4" ht="20.25">
      <c r="A1" s="101" t="s">
        <v>179</v>
      </c>
      <c r="B1" s="102"/>
      <c r="C1" s="102"/>
      <c r="D1" s="19" t="s">
        <v>165</v>
      </c>
    </row>
    <row r="2" spans="1:4" ht="33.950000000000003" customHeight="1">
      <c r="A2" s="20" t="s">
        <v>2</v>
      </c>
      <c r="B2" s="103" t="s">
        <v>180</v>
      </c>
      <c r="C2" s="104"/>
      <c r="D2" s="21" t="s">
        <v>4</v>
      </c>
    </row>
    <row r="3" spans="1:4" ht="13.5">
      <c r="A3" s="22" t="s">
        <v>6</v>
      </c>
      <c r="B3" s="22" t="s">
        <v>181</v>
      </c>
      <c r="C3" s="22" t="s">
        <v>182</v>
      </c>
      <c r="D3" s="22" t="s">
        <v>183</v>
      </c>
    </row>
    <row r="4" spans="1:4" s="17" customFormat="1" ht="18" customHeight="1">
      <c r="A4" s="23" t="s">
        <v>17</v>
      </c>
      <c r="B4" s="24" t="s">
        <v>184</v>
      </c>
      <c r="C4" s="23" t="s">
        <v>185</v>
      </c>
      <c r="D4" s="23" t="s">
        <v>186</v>
      </c>
    </row>
    <row r="5" spans="1:4" s="17" customFormat="1" ht="18" customHeight="1">
      <c r="A5" s="23" t="s">
        <v>17</v>
      </c>
      <c r="B5" s="24" t="s">
        <v>187</v>
      </c>
      <c r="C5" s="23" t="s">
        <v>185</v>
      </c>
      <c r="D5" s="23" t="s">
        <v>186</v>
      </c>
    </row>
    <row r="6" spans="1:4" s="17" customFormat="1" ht="18" customHeight="1">
      <c r="A6" s="23" t="s">
        <v>17</v>
      </c>
      <c r="B6" s="24" t="s">
        <v>188</v>
      </c>
      <c r="C6" s="23" t="s">
        <v>185</v>
      </c>
      <c r="D6" s="23" t="s">
        <v>186</v>
      </c>
    </row>
    <row r="7" spans="1:4" s="17" customFormat="1" ht="18" customHeight="1">
      <c r="A7" s="23" t="s">
        <v>17</v>
      </c>
      <c r="B7" s="24" t="s">
        <v>189</v>
      </c>
      <c r="C7" s="23" t="s">
        <v>185</v>
      </c>
      <c r="D7" s="23" t="s">
        <v>186</v>
      </c>
    </row>
    <row r="8" spans="1:4" s="17" customFormat="1" ht="18" customHeight="1">
      <c r="A8" s="23" t="s">
        <v>17</v>
      </c>
      <c r="B8" s="24" t="s">
        <v>190</v>
      </c>
      <c r="C8" s="23" t="s">
        <v>185</v>
      </c>
      <c r="D8" s="23" t="s">
        <v>186</v>
      </c>
    </row>
    <row r="9" spans="1:4" s="17" customFormat="1" ht="18" customHeight="1">
      <c r="A9" s="23" t="s">
        <v>17</v>
      </c>
      <c r="B9" s="24" t="s">
        <v>191</v>
      </c>
      <c r="C9" s="23" t="s">
        <v>185</v>
      </c>
      <c r="D9" s="23" t="s">
        <v>186</v>
      </c>
    </row>
    <row r="10" spans="1:4" s="17" customFormat="1" ht="18" customHeight="1">
      <c r="A10" s="23" t="s">
        <v>17</v>
      </c>
      <c r="B10" s="24" t="s">
        <v>192</v>
      </c>
      <c r="C10" s="23" t="s">
        <v>185</v>
      </c>
      <c r="D10" s="23" t="s">
        <v>186</v>
      </c>
    </row>
    <row r="11" spans="1:4" s="17" customFormat="1" ht="18" customHeight="1">
      <c r="A11" s="23" t="s">
        <v>17</v>
      </c>
      <c r="B11" s="24" t="s">
        <v>193</v>
      </c>
      <c r="C11" s="23" t="s">
        <v>185</v>
      </c>
      <c r="D11" s="23" t="s">
        <v>186</v>
      </c>
    </row>
    <row r="12" spans="1:4" s="17" customFormat="1" ht="18" customHeight="1">
      <c r="A12" s="23" t="s">
        <v>17</v>
      </c>
      <c r="B12" s="24" t="s">
        <v>194</v>
      </c>
      <c r="C12" s="23" t="s">
        <v>185</v>
      </c>
      <c r="D12" s="23" t="s">
        <v>186</v>
      </c>
    </row>
    <row r="13" spans="1:4" s="17" customFormat="1" ht="18" customHeight="1">
      <c r="A13" s="23" t="s">
        <v>17</v>
      </c>
      <c r="B13" s="24" t="s">
        <v>195</v>
      </c>
      <c r="C13" s="23" t="s">
        <v>185</v>
      </c>
      <c r="D13" s="23" t="s">
        <v>186</v>
      </c>
    </row>
    <row r="14" spans="1:4" s="17" customFormat="1" ht="18" customHeight="1">
      <c r="A14" s="23" t="s">
        <v>17</v>
      </c>
      <c r="B14" s="24" t="s">
        <v>196</v>
      </c>
      <c r="C14" s="23" t="s">
        <v>185</v>
      </c>
      <c r="D14" s="23" t="s">
        <v>186</v>
      </c>
    </row>
    <row r="15" spans="1:4" s="17" customFormat="1" ht="18" customHeight="1">
      <c r="A15" s="23" t="s">
        <v>17</v>
      </c>
      <c r="B15" s="24" t="s">
        <v>197</v>
      </c>
      <c r="C15" s="23" t="s">
        <v>185</v>
      </c>
      <c r="D15" s="23" t="s">
        <v>186</v>
      </c>
    </row>
    <row r="16" spans="1:4" s="17" customFormat="1" ht="18" customHeight="1">
      <c r="A16" s="23" t="s">
        <v>17</v>
      </c>
      <c r="B16" s="24" t="s">
        <v>198</v>
      </c>
      <c r="C16" s="23" t="s">
        <v>185</v>
      </c>
      <c r="D16" s="23" t="s">
        <v>186</v>
      </c>
    </row>
    <row r="17" spans="1:4" s="17" customFormat="1" ht="18" customHeight="1">
      <c r="A17" s="23" t="s">
        <v>17</v>
      </c>
      <c r="B17" s="24" t="s">
        <v>199</v>
      </c>
      <c r="C17" s="23" t="s">
        <v>185</v>
      </c>
      <c r="D17" s="23" t="s">
        <v>186</v>
      </c>
    </row>
    <row r="18" spans="1:4" s="17" customFormat="1" ht="18" customHeight="1">
      <c r="A18" s="23" t="s">
        <v>17</v>
      </c>
      <c r="B18" s="24" t="s">
        <v>200</v>
      </c>
      <c r="C18" s="23" t="s">
        <v>185</v>
      </c>
      <c r="D18" s="23" t="s">
        <v>186</v>
      </c>
    </row>
    <row r="19" spans="1:4" s="17" customFormat="1" ht="18" customHeight="1">
      <c r="A19" s="23" t="s">
        <v>17</v>
      </c>
      <c r="B19" s="24" t="s">
        <v>201</v>
      </c>
      <c r="C19" s="23" t="s">
        <v>185</v>
      </c>
      <c r="D19" s="23" t="s">
        <v>186</v>
      </c>
    </row>
    <row r="20" spans="1:4" s="17" customFormat="1" ht="18" customHeight="1">
      <c r="A20" s="23" t="s">
        <v>17</v>
      </c>
      <c r="B20" s="24" t="s">
        <v>202</v>
      </c>
      <c r="C20" s="23" t="s">
        <v>185</v>
      </c>
      <c r="D20" s="23" t="s">
        <v>186</v>
      </c>
    </row>
    <row r="21" spans="1:4" s="17" customFormat="1" ht="18" customHeight="1">
      <c r="A21" s="23" t="s">
        <v>17</v>
      </c>
      <c r="B21" s="24" t="s">
        <v>203</v>
      </c>
      <c r="C21" s="23" t="s">
        <v>185</v>
      </c>
      <c r="D21" s="23" t="s">
        <v>186</v>
      </c>
    </row>
    <row r="22" spans="1:4" s="17" customFormat="1" ht="18" customHeight="1">
      <c r="A22" s="23" t="s">
        <v>17</v>
      </c>
      <c r="B22" s="24" t="s">
        <v>204</v>
      </c>
      <c r="C22" s="23" t="s">
        <v>185</v>
      </c>
      <c r="D22" s="23" t="s">
        <v>186</v>
      </c>
    </row>
    <row r="23" spans="1:4" s="17" customFormat="1" ht="18" customHeight="1">
      <c r="A23" s="23" t="s">
        <v>17</v>
      </c>
      <c r="B23" s="24" t="s">
        <v>205</v>
      </c>
      <c r="C23" s="23" t="s">
        <v>185</v>
      </c>
      <c r="D23" s="23" t="s">
        <v>186</v>
      </c>
    </row>
    <row r="24" spans="1:4" s="17" customFormat="1" ht="18" customHeight="1">
      <c r="A24" s="23" t="s">
        <v>17</v>
      </c>
      <c r="B24" s="24" t="s">
        <v>206</v>
      </c>
      <c r="C24" s="23" t="s">
        <v>185</v>
      </c>
      <c r="D24" s="23" t="s">
        <v>186</v>
      </c>
    </row>
    <row r="25" spans="1:4" s="17" customFormat="1" ht="18" customHeight="1">
      <c r="A25" s="23" t="s">
        <v>17</v>
      </c>
      <c r="B25" s="24" t="s">
        <v>207</v>
      </c>
      <c r="C25" s="23" t="s">
        <v>185</v>
      </c>
      <c r="D25" s="23" t="s">
        <v>186</v>
      </c>
    </row>
    <row r="26" spans="1:4" s="17" customFormat="1" ht="18" customHeight="1">
      <c r="A26" s="23" t="s">
        <v>17</v>
      </c>
      <c r="B26" s="24" t="s">
        <v>208</v>
      </c>
      <c r="C26" s="23" t="s">
        <v>185</v>
      </c>
      <c r="D26" s="23" t="s">
        <v>186</v>
      </c>
    </row>
    <row r="27" spans="1:4" s="17" customFormat="1" ht="18" customHeight="1">
      <c r="A27" s="23" t="s">
        <v>17</v>
      </c>
      <c r="B27" s="24" t="s">
        <v>209</v>
      </c>
      <c r="C27" s="23" t="s">
        <v>185</v>
      </c>
      <c r="D27" s="23" t="s">
        <v>186</v>
      </c>
    </row>
    <row r="28" spans="1:4" s="17" customFormat="1" ht="18" customHeight="1">
      <c r="A28" s="23" t="s">
        <v>17</v>
      </c>
      <c r="B28" s="24" t="s">
        <v>210</v>
      </c>
      <c r="C28" s="23" t="s">
        <v>185</v>
      </c>
      <c r="D28" s="23" t="s">
        <v>186</v>
      </c>
    </row>
    <row r="29" spans="1:4" s="17" customFormat="1" ht="18" customHeight="1">
      <c r="A29" s="23" t="s">
        <v>17</v>
      </c>
      <c r="B29" s="24" t="s">
        <v>211</v>
      </c>
      <c r="C29" s="23" t="s">
        <v>185</v>
      </c>
      <c r="D29" s="23" t="s">
        <v>186</v>
      </c>
    </row>
    <row r="30" spans="1:4" s="17" customFormat="1" ht="18" customHeight="1">
      <c r="A30" s="23" t="s">
        <v>17</v>
      </c>
      <c r="B30" s="24" t="s">
        <v>212</v>
      </c>
      <c r="C30" s="23" t="s">
        <v>185</v>
      </c>
      <c r="D30" s="23" t="s">
        <v>186</v>
      </c>
    </row>
    <row r="31" spans="1:4" s="17" customFormat="1" ht="18" customHeight="1">
      <c r="A31" s="23" t="s">
        <v>17</v>
      </c>
      <c r="B31" s="24" t="s">
        <v>213</v>
      </c>
      <c r="C31" s="23" t="s">
        <v>185</v>
      </c>
      <c r="D31" s="23" t="s">
        <v>186</v>
      </c>
    </row>
    <row r="32" spans="1:4" s="17" customFormat="1" ht="18" customHeight="1">
      <c r="A32" s="23" t="s">
        <v>17</v>
      </c>
      <c r="B32" s="24" t="s">
        <v>214</v>
      </c>
      <c r="C32" s="23" t="s">
        <v>185</v>
      </c>
      <c r="D32" s="23" t="s">
        <v>186</v>
      </c>
    </row>
    <row r="33" spans="1:4" s="17" customFormat="1" ht="18" customHeight="1">
      <c r="A33" s="23" t="s">
        <v>17</v>
      </c>
      <c r="B33" s="24" t="s">
        <v>215</v>
      </c>
      <c r="C33" s="23" t="s">
        <v>185</v>
      </c>
      <c r="D33" s="23" t="s">
        <v>186</v>
      </c>
    </row>
    <row r="34" spans="1:4" s="17" customFormat="1" ht="18" customHeight="1">
      <c r="A34" s="23" t="s">
        <v>17</v>
      </c>
      <c r="B34" s="24" t="s">
        <v>216</v>
      </c>
      <c r="C34" s="23" t="s">
        <v>185</v>
      </c>
      <c r="D34" s="23" t="s">
        <v>186</v>
      </c>
    </row>
    <row r="35" spans="1:4" s="17" customFormat="1" ht="18" customHeight="1">
      <c r="A35" s="23" t="s">
        <v>17</v>
      </c>
      <c r="B35" s="24" t="s">
        <v>217</v>
      </c>
      <c r="C35" s="23" t="s">
        <v>185</v>
      </c>
      <c r="D35" s="23" t="s">
        <v>186</v>
      </c>
    </row>
    <row r="36" spans="1:4" s="17" customFormat="1" ht="18" customHeight="1">
      <c r="A36" s="23" t="s">
        <v>17</v>
      </c>
      <c r="B36" s="24" t="s">
        <v>218</v>
      </c>
      <c r="C36" s="23" t="s">
        <v>185</v>
      </c>
      <c r="D36" s="23" t="s">
        <v>186</v>
      </c>
    </row>
    <row r="37" spans="1:4" s="17" customFormat="1" ht="18" customHeight="1">
      <c r="A37" s="23" t="s">
        <v>17</v>
      </c>
      <c r="B37" s="24" t="s">
        <v>219</v>
      </c>
      <c r="C37" s="23" t="s">
        <v>185</v>
      </c>
      <c r="D37" s="23" t="s">
        <v>186</v>
      </c>
    </row>
    <row r="38" spans="1:4" s="17" customFormat="1" ht="18" customHeight="1">
      <c r="A38" s="23" t="s">
        <v>17</v>
      </c>
      <c r="B38" s="24" t="s">
        <v>220</v>
      </c>
      <c r="C38" s="23" t="s">
        <v>185</v>
      </c>
      <c r="D38" s="23" t="s">
        <v>186</v>
      </c>
    </row>
    <row r="39" spans="1:4" s="17" customFormat="1" ht="18" customHeight="1">
      <c r="A39" s="23" t="s">
        <v>17</v>
      </c>
      <c r="B39" s="24" t="s">
        <v>221</v>
      </c>
      <c r="C39" s="23" t="s">
        <v>185</v>
      </c>
      <c r="D39" s="23" t="s">
        <v>186</v>
      </c>
    </row>
    <row r="40" spans="1:4" s="17" customFormat="1" ht="18" customHeight="1">
      <c r="A40" s="23" t="s">
        <v>17</v>
      </c>
      <c r="B40" s="24" t="s">
        <v>222</v>
      </c>
      <c r="C40" s="23" t="s">
        <v>185</v>
      </c>
      <c r="D40" s="23" t="s">
        <v>186</v>
      </c>
    </row>
    <row r="41" spans="1:4" s="17" customFormat="1" ht="18" customHeight="1">
      <c r="A41" s="23" t="s">
        <v>223</v>
      </c>
      <c r="B41" s="24" t="s">
        <v>224</v>
      </c>
      <c r="C41" s="23" t="s">
        <v>185</v>
      </c>
      <c r="D41" s="23" t="s">
        <v>186</v>
      </c>
    </row>
    <row r="42" spans="1:4" s="17" customFormat="1" ht="18" customHeight="1">
      <c r="A42" s="23" t="s">
        <v>17</v>
      </c>
      <c r="B42" s="24" t="s">
        <v>225</v>
      </c>
      <c r="C42" s="23" t="s">
        <v>185</v>
      </c>
      <c r="D42" s="23" t="s">
        <v>186</v>
      </c>
    </row>
    <row r="43" spans="1:4" s="17" customFormat="1" ht="18" customHeight="1">
      <c r="A43" s="23" t="s">
        <v>17</v>
      </c>
      <c r="B43" s="24" t="s">
        <v>226</v>
      </c>
      <c r="C43" s="23" t="s">
        <v>185</v>
      </c>
      <c r="D43" s="23" t="s">
        <v>186</v>
      </c>
    </row>
    <row r="44" spans="1:4" s="17" customFormat="1" ht="18" customHeight="1">
      <c r="A44" s="23" t="s">
        <v>17</v>
      </c>
      <c r="B44" s="24" t="s">
        <v>227</v>
      </c>
      <c r="C44" s="23" t="s">
        <v>185</v>
      </c>
      <c r="D44" s="23" t="s">
        <v>186</v>
      </c>
    </row>
    <row r="45" spans="1:4" s="17" customFormat="1" ht="18" customHeight="1">
      <c r="A45" s="23" t="s">
        <v>17</v>
      </c>
      <c r="B45" s="24" t="s">
        <v>228</v>
      </c>
      <c r="C45" s="23" t="s">
        <v>185</v>
      </c>
      <c r="D45" s="23" t="s">
        <v>186</v>
      </c>
    </row>
    <row r="46" spans="1:4" s="17" customFormat="1" ht="18" customHeight="1">
      <c r="A46" s="23" t="s">
        <v>17</v>
      </c>
      <c r="B46" s="24" t="s">
        <v>229</v>
      </c>
      <c r="C46" s="23" t="s">
        <v>185</v>
      </c>
      <c r="D46" s="23" t="s">
        <v>186</v>
      </c>
    </row>
    <row r="47" spans="1:4" s="17" customFormat="1" ht="18" customHeight="1">
      <c r="A47" s="23" t="s">
        <v>17</v>
      </c>
      <c r="B47" s="24" t="s">
        <v>230</v>
      </c>
      <c r="C47" s="23" t="s">
        <v>185</v>
      </c>
      <c r="D47" s="23" t="s">
        <v>186</v>
      </c>
    </row>
    <row r="48" spans="1:4" s="17" customFormat="1" ht="18" customHeight="1">
      <c r="A48" s="23" t="s">
        <v>17</v>
      </c>
      <c r="B48" s="24" t="s">
        <v>231</v>
      </c>
      <c r="C48" s="23" t="s">
        <v>185</v>
      </c>
      <c r="D48" s="23" t="s">
        <v>186</v>
      </c>
    </row>
    <row r="49" spans="1:4" ht="17.25">
      <c r="A49" s="105" t="s">
        <v>232</v>
      </c>
      <c r="B49" s="106"/>
      <c r="C49" s="106"/>
      <c r="D49" s="106"/>
    </row>
    <row r="50" spans="1:4" ht="13.5">
      <c r="A50" s="25" t="s">
        <v>160</v>
      </c>
      <c r="B50" s="25"/>
      <c r="C50" s="25" t="s">
        <v>161</v>
      </c>
    </row>
    <row r="51" spans="1:4" ht="13.5">
      <c r="A51" s="26"/>
      <c r="B51" s="25"/>
      <c r="C51" s="27"/>
    </row>
    <row r="52" spans="1:4" ht="13.5">
      <c r="A52" s="25" t="s">
        <v>162</v>
      </c>
      <c r="B52" s="25"/>
    </row>
    <row r="53" spans="1:4">
      <c r="A53" s="28"/>
    </row>
    <row r="55" spans="1:4">
      <c r="A55" s="28"/>
    </row>
    <row r="57" spans="1:4" ht="11.1" customHeight="1">
      <c r="A57" s="29"/>
    </row>
  </sheetData>
  <mergeCells count="3">
    <mergeCell ref="A1:C1"/>
    <mergeCell ref="B2:C2"/>
    <mergeCell ref="A49:D49"/>
  </mergeCells>
  <phoneticPr fontId="29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9"/>
  <sheetViews>
    <sheetView workbookViewId="0">
      <selection activeCell="H4" sqref="H4"/>
    </sheetView>
  </sheetViews>
  <sheetFormatPr defaultColWidth="18.5" defaultRowHeight="16.5"/>
  <cols>
    <col min="1" max="2" width="18.375" style="3" customWidth="1"/>
    <col min="3" max="3" width="11.125" style="3" customWidth="1"/>
    <col min="4" max="4" width="22.375" style="3" customWidth="1"/>
    <col min="5" max="5" width="23.125" style="3" customWidth="1"/>
    <col min="6" max="6" width="14.125" style="2" customWidth="1"/>
    <col min="7" max="7" width="7.375" style="2" customWidth="1"/>
    <col min="8" max="8" width="18.125" style="3" customWidth="1"/>
    <col min="9" max="16384" width="18.5" style="3"/>
  </cols>
  <sheetData>
    <row r="1" spans="1:9" ht="20.25">
      <c r="A1" s="107" t="s">
        <v>233</v>
      </c>
      <c r="B1" s="107"/>
      <c r="C1" s="107"/>
      <c r="D1" s="107"/>
      <c r="E1" s="107"/>
      <c r="F1" s="107"/>
      <c r="G1" s="107"/>
      <c r="H1" s="4" t="s">
        <v>165</v>
      </c>
    </row>
    <row r="2" spans="1:9" s="1" customFormat="1" ht="36" customHeight="1">
      <c r="A2" s="95" t="str">
        <f>'付款凭证-工作量核算表'!A2:C2</f>
        <v>合同编号：CMITYD-202200097</v>
      </c>
      <c r="B2" s="96"/>
      <c r="C2" s="97"/>
      <c r="D2" s="95" t="s">
        <v>3</v>
      </c>
      <c r="E2" s="96"/>
      <c r="F2" s="96"/>
      <c r="G2" s="97"/>
      <c r="H2" s="5" t="s">
        <v>4</v>
      </c>
      <c r="I2" s="16"/>
    </row>
    <row r="3" spans="1:9" ht="18">
      <c r="A3" s="6" t="s">
        <v>6</v>
      </c>
      <c r="B3" s="6" t="s">
        <v>234</v>
      </c>
      <c r="C3" s="6" t="s">
        <v>235</v>
      </c>
      <c r="D3" s="6" t="s">
        <v>236</v>
      </c>
      <c r="E3" s="6" t="s">
        <v>237</v>
      </c>
      <c r="F3" s="108" t="s">
        <v>238</v>
      </c>
      <c r="G3" s="108"/>
      <c r="H3" s="6" t="s">
        <v>239</v>
      </c>
    </row>
    <row r="4" spans="1:9" ht="69" customHeight="1">
      <c r="A4" s="111" t="s">
        <v>17</v>
      </c>
      <c r="B4" s="7" t="s">
        <v>240</v>
      </c>
      <c r="C4" s="8">
        <v>0.5</v>
      </c>
      <c r="D4" s="9" t="s">
        <v>241</v>
      </c>
      <c r="E4" s="9" t="s">
        <v>242</v>
      </c>
      <c r="F4" s="109" t="s">
        <v>243</v>
      </c>
      <c r="G4" s="109"/>
      <c r="H4" s="10">
        <f>'付款凭证-工作任务考核汇总表 '!K84*0.5</f>
        <v>49.397321549597422</v>
      </c>
    </row>
    <row r="5" spans="1:9" ht="42.75">
      <c r="A5" s="112"/>
      <c r="B5" s="7" t="s">
        <v>244</v>
      </c>
      <c r="C5" s="8">
        <v>0.3</v>
      </c>
      <c r="D5" s="9" t="s">
        <v>245</v>
      </c>
      <c r="E5" s="9" t="s">
        <v>246</v>
      </c>
      <c r="F5" s="109" t="s">
        <v>247</v>
      </c>
      <c r="G5" s="109"/>
      <c r="H5" s="10">
        <v>30</v>
      </c>
    </row>
    <row r="6" spans="1:9" ht="16.5" customHeight="1">
      <c r="A6" s="112"/>
      <c r="B6" s="114" t="s">
        <v>244</v>
      </c>
      <c r="C6" s="116">
        <v>0.1</v>
      </c>
      <c r="D6" s="117" t="s">
        <v>248</v>
      </c>
      <c r="E6" s="72" t="s">
        <v>249</v>
      </c>
      <c r="F6" s="126" t="s">
        <v>250</v>
      </c>
      <c r="G6" s="127">
        <v>0</v>
      </c>
      <c r="H6" s="118">
        <f>IF(G10&lt;0.85,0,IF(G10&lt;0.9,4,IF(G10&lt;0.95,6,IF(G10&lt;1,8,10))))</f>
        <v>10</v>
      </c>
    </row>
    <row r="7" spans="1:9" ht="16.5" customHeight="1">
      <c r="A7" s="112"/>
      <c r="B7" s="114"/>
      <c r="C7" s="116"/>
      <c r="D7" s="117"/>
      <c r="E7" s="11" t="s">
        <v>251</v>
      </c>
      <c r="F7" s="126"/>
      <c r="G7" s="127"/>
      <c r="H7" s="118"/>
    </row>
    <row r="8" spans="1:9" ht="16.5" customHeight="1">
      <c r="A8" s="112"/>
      <c r="B8" s="114"/>
      <c r="C8" s="116"/>
      <c r="D8" s="117"/>
      <c r="E8" s="11" t="s">
        <v>252</v>
      </c>
      <c r="F8" s="126" t="s">
        <v>253</v>
      </c>
      <c r="G8" s="127">
        <v>68</v>
      </c>
      <c r="H8" s="118"/>
    </row>
    <row r="9" spans="1:9" ht="16.5" customHeight="1">
      <c r="A9" s="112"/>
      <c r="B9" s="114"/>
      <c r="C9" s="116"/>
      <c r="D9" s="117"/>
      <c r="E9" s="11" t="s">
        <v>254</v>
      </c>
      <c r="F9" s="126"/>
      <c r="G9" s="127"/>
      <c r="H9" s="118"/>
    </row>
    <row r="10" spans="1:9" ht="27" customHeight="1">
      <c r="A10" s="112"/>
      <c r="B10" s="114"/>
      <c r="C10" s="116"/>
      <c r="D10" s="117"/>
      <c r="E10" s="11" t="s">
        <v>255</v>
      </c>
      <c r="F10" s="11" t="s">
        <v>256</v>
      </c>
      <c r="G10" s="12">
        <f>1-ROUND(G6/G8,2)</f>
        <v>1</v>
      </c>
      <c r="H10" s="118"/>
    </row>
    <row r="11" spans="1:9" ht="28.5" customHeight="1">
      <c r="A11" s="112"/>
      <c r="B11" s="115" t="s">
        <v>257</v>
      </c>
      <c r="C11" s="116">
        <v>0.1</v>
      </c>
      <c r="D11" s="117" t="s">
        <v>258</v>
      </c>
      <c r="E11" s="9" t="s">
        <v>259</v>
      </c>
      <c r="F11" s="120" t="s">
        <v>260</v>
      </c>
      <c r="G11" s="120"/>
      <c r="H11" s="119">
        <v>9</v>
      </c>
    </row>
    <row r="12" spans="1:9" ht="28.5">
      <c r="A12" s="112"/>
      <c r="B12" s="115"/>
      <c r="C12" s="116"/>
      <c r="D12" s="117"/>
      <c r="E12" s="9" t="s">
        <v>261</v>
      </c>
      <c r="F12" s="120"/>
      <c r="G12" s="120"/>
      <c r="H12" s="119"/>
    </row>
    <row r="13" spans="1:9" ht="28.5">
      <c r="A13" s="113"/>
      <c r="B13" s="115"/>
      <c r="C13" s="116"/>
      <c r="D13" s="117"/>
      <c r="E13" s="9" t="s">
        <v>262</v>
      </c>
      <c r="F13" s="120"/>
      <c r="G13" s="120"/>
      <c r="H13" s="119"/>
    </row>
    <row r="14" spans="1:9" ht="18">
      <c r="A14" s="121"/>
      <c r="B14" s="122"/>
      <c r="C14" s="122"/>
      <c r="D14" s="122"/>
      <c r="E14" s="123"/>
      <c r="F14" s="124" t="s">
        <v>263</v>
      </c>
      <c r="G14" s="125"/>
      <c r="H14" s="13">
        <f>SUM(H4:H13)</f>
        <v>98.397321549597422</v>
      </c>
    </row>
    <row r="15" spans="1:9" ht="17.25">
      <c r="A15" s="110" t="s">
        <v>264</v>
      </c>
      <c r="B15" s="110"/>
      <c r="C15" s="110"/>
      <c r="D15" s="110"/>
      <c r="E15" s="110"/>
      <c r="F15" s="14"/>
      <c r="G15" s="14"/>
      <c r="H15" s="15"/>
    </row>
    <row r="17" spans="1:6" s="2" customFormat="1">
      <c r="A17" s="2" t="s">
        <v>160</v>
      </c>
      <c r="F17" s="2" t="s">
        <v>161</v>
      </c>
    </row>
    <row r="18" spans="1:6" s="2" customFormat="1"/>
    <row r="19" spans="1:6" s="2" customFormat="1">
      <c r="A19" s="2" t="s">
        <v>162</v>
      </c>
    </row>
  </sheetData>
  <mergeCells count="23">
    <mergeCell ref="H6:H10"/>
    <mergeCell ref="H11:H13"/>
    <mergeCell ref="F11:G13"/>
    <mergeCell ref="F5:G5"/>
    <mergeCell ref="A14:E14"/>
    <mergeCell ref="F14:G14"/>
    <mergeCell ref="F6:F7"/>
    <mergeCell ref="F8:F9"/>
    <mergeCell ref="G6:G7"/>
    <mergeCell ref="G8:G9"/>
    <mergeCell ref="A15:E15"/>
    <mergeCell ref="A4:A13"/>
    <mergeCell ref="B6:B10"/>
    <mergeCell ref="B11:B13"/>
    <mergeCell ref="C6:C10"/>
    <mergeCell ref="C11:C13"/>
    <mergeCell ref="D6:D10"/>
    <mergeCell ref="D11:D13"/>
    <mergeCell ref="A1:G1"/>
    <mergeCell ref="A2:C2"/>
    <mergeCell ref="D2:G2"/>
    <mergeCell ref="F3:G3"/>
    <mergeCell ref="F4:G4"/>
  </mergeCells>
  <phoneticPr fontId="29" type="noConversion"/>
  <pageMargins left="0.69930555555555596" right="0.69930555555555596" top="0.75" bottom="0.75" header="0.3" footer="0.3"/>
  <pageSetup paperSize="9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付款凭证-工作量核算表</vt:lpstr>
      <vt:lpstr>付款凭证-工作任务考核汇总表 </vt:lpstr>
      <vt:lpstr>付款凭证-外部技术能力评定表</vt:lpstr>
      <vt:lpstr>付款凭证-季度考核表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zhangsq02</dc:creator>
  <cp:lastModifiedBy>李竞择</cp:lastModifiedBy>
  <cp:lastPrinted>2022-12-08T02:44:00Z</cp:lastPrinted>
  <dcterms:created xsi:type="dcterms:W3CDTF">2006-09-16T00:00:00Z</dcterms:created>
  <dcterms:modified xsi:type="dcterms:W3CDTF">2023-09-19T02:18:57Z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E8AFF19C38E74DDEB4F21F39B3334717</vt:lpwstr>
  </property>
</Properties>
</file>